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тчет по ст.59 п.5 Устава города\2018 год\01.04.2018\"/>
    </mc:Choice>
  </mc:AlternateContent>
  <bookViews>
    <workbookView xWindow="0" yWindow="0" windowWidth="28800" windowHeight="11535"/>
  </bookViews>
  <sheets>
    <sheet name="Лист1" sheetId="1" r:id="rId1"/>
  </sheets>
  <definedNames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19" i="1"/>
  <c r="C9" i="1"/>
  <c r="E32" i="1"/>
  <c r="E17" i="1"/>
  <c r="D10" i="1"/>
  <c r="C10" i="1"/>
  <c r="D95" i="1"/>
  <c r="C95" i="1"/>
  <c r="D63" i="1"/>
  <c r="C63" i="1"/>
  <c r="E67" i="1"/>
  <c r="E64" i="1"/>
  <c r="E65" i="1"/>
  <c r="E66" i="1"/>
  <c r="E69" i="1"/>
  <c r="E71" i="1"/>
  <c r="C72" i="1"/>
  <c r="D72" i="1"/>
  <c r="C74" i="1"/>
  <c r="E75" i="1"/>
  <c r="D74" i="1"/>
  <c r="E77" i="1"/>
  <c r="E78" i="1"/>
  <c r="C79" i="1"/>
  <c r="E80" i="1"/>
  <c r="E81" i="1"/>
  <c r="D79" i="1"/>
  <c r="E83" i="1"/>
  <c r="C84" i="1"/>
  <c r="D84" i="1"/>
  <c r="E87" i="1"/>
  <c r="E88" i="1"/>
  <c r="C86" i="1"/>
  <c r="E89" i="1"/>
  <c r="E90" i="1"/>
  <c r="E91" i="1"/>
  <c r="C92" i="1"/>
  <c r="D92" i="1"/>
  <c r="E94" i="1"/>
  <c r="E96" i="1"/>
  <c r="E97" i="1"/>
  <c r="E99" i="1"/>
  <c r="E100" i="1"/>
  <c r="D101" i="1"/>
  <c r="E103" i="1"/>
  <c r="C101" i="1"/>
  <c r="E104" i="1"/>
  <c r="C105" i="1"/>
  <c r="D105" i="1"/>
  <c r="E106" i="1"/>
  <c r="E105" i="1" l="1"/>
  <c r="E79" i="1"/>
  <c r="E92" i="1"/>
  <c r="E95" i="1"/>
  <c r="E84" i="1"/>
  <c r="E74" i="1"/>
  <c r="E101" i="1"/>
  <c r="E72" i="1"/>
  <c r="C107" i="1"/>
  <c r="E63" i="1"/>
  <c r="D86" i="1"/>
  <c r="E86" i="1" s="1"/>
  <c r="E102" i="1"/>
  <c r="E98" i="1"/>
  <c r="E82" i="1"/>
  <c r="E76" i="1"/>
  <c r="E68" i="1"/>
  <c r="E93" i="1"/>
  <c r="E85" i="1"/>
  <c r="E73" i="1"/>
  <c r="D15" i="1"/>
  <c r="D107" i="1" l="1"/>
  <c r="E107" i="1" s="1"/>
  <c r="D37" i="1"/>
  <c r="D30" i="1" l="1"/>
  <c r="C30" i="1"/>
  <c r="D13" i="1" l="1"/>
  <c r="C13" i="1"/>
  <c r="C15" i="1"/>
  <c r="D19" i="1"/>
  <c r="D22" i="1"/>
  <c r="C22" i="1"/>
  <c r="D25" i="1"/>
  <c r="D9" i="1" s="1"/>
  <c r="C25" i="1"/>
  <c r="C34" i="1"/>
  <c r="C37" i="1"/>
  <c r="D50" i="1"/>
  <c r="C50" i="1"/>
  <c r="D54" i="1"/>
  <c r="D53" i="1" s="1"/>
  <c r="C54" i="1"/>
  <c r="C53" i="1" s="1"/>
  <c r="E43" i="1"/>
  <c r="E57" i="1"/>
  <c r="E56" i="1"/>
  <c r="E55" i="1"/>
  <c r="E52" i="1"/>
  <c r="E49" i="1"/>
  <c r="E47" i="1"/>
  <c r="E46" i="1"/>
  <c r="E45" i="1"/>
  <c r="E42" i="1"/>
  <c r="E41" i="1"/>
  <c r="E39" i="1"/>
  <c r="E36" i="1"/>
  <c r="E35" i="1"/>
  <c r="E33" i="1"/>
  <c r="E31" i="1"/>
  <c r="E30" i="1"/>
  <c r="E29" i="1"/>
  <c r="E28" i="1"/>
  <c r="E27" i="1"/>
  <c r="E26" i="1"/>
  <c r="E24" i="1"/>
  <c r="E23" i="1"/>
  <c r="E21" i="1"/>
  <c r="E20" i="1"/>
  <c r="E18" i="1"/>
  <c r="E16" i="1"/>
  <c r="E14" i="1"/>
  <c r="E12" i="1"/>
  <c r="E11" i="1"/>
  <c r="C61" i="1" l="1"/>
  <c r="E50" i="1"/>
  <c r="E34" i="1"/>
  <c r="E19" i="1"/>
  <c r="E10" i="1"/>
  <c r="E13" i="1"/>
  <c r="D61" i="1"/>
  <c r="E15" i="1"/>
  <c r="E22" i="1"/>
  <c r="E25" i="1"/>
  <c r="E37" i="1"/>
  <c r="E53" i="1"/>
  <c r="E54" i="1"/>
  <c r="E61" i="1" l="1"/>
  <c r="D108" i="1"/>
  <c r="E9" i="1"/>
  <c r="C108" i="1"/>
</calcChain>
</file>

<file path=xl/sharedStrings.xml><?xml version="1.0" encoding="utf-8"?>
<sst xmlns="http://schemas.openxmlformats.org/spreadsheetml/2006/main" count="150" uniqueCount="142">
  <si>
    <t>Код</t>
  </si>
  <si>
    <t>Наименование показателей бюджетной классификации</t>
  </si>
  <si>
    <t>СВЕДЕНИЯ</t>
  </si>
  <si>
    <t>о ходе исполнения местного бюджета г. Зеленогорска</t>
  </si>
  <si>
    <t>ДОХОДЫ</t>
  </si>
  <si>
    <t xml:space="preserve">НАЛОГОВЫЕ И НЕНАЛОГОВЫЕ ДОХОДЫ </t>
  </si>
  <si>
    <t>НАЛОГИ НА ПРИБЫЛЬ, ДОХОДЫ</t>
  </si>
  <si>
    <t xml:space="preserve">Налог на прибыль организаций </t>
  </si>
  <si>
    <t>Налог на доходы физических лиц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</si>
  <si>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</si>
  <si>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</si>
  <si>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 xml:space="preserve">НАЛОГИ НА СОВОКУПНЫЙ ДОХОД </t>
  </si>
  <si>
    <t xml:space="preserve">Единый налог на вмененный доход для отдельных видов деятельности </t>
  </si>
  <si>
    <t>Единый сельскохозяйственный налог</t>
  </si>
  <si>
    <t>Налог, взимаемый в связи с применением патентной системы налогообложения</t>
  </si>
  <si>
    <t xml:space="preserve">НАЛОГИ НА ИМУЩЕСТВО </t>
  </si>
  <si>
    <t xml:space="preserve">Налог на имущество физических лиц </t>
  </si>
  <si>
    <t xml:space="preserve">Земельный налог </t>
  </si>
  <si>
    <t xml:space="preserve">ГОСУДАРСТВЕННАЯ ПОШЛИНА </t>
  </si>
  <si>
    <t xml:space="preserve">Государственная пошлина по делам, рассматриваемым в судах общей юрисдикции, мировыми судьями 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</si>
  <si>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</si>
  <si>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 xml:space="preserve">ДОХОДЫ ОТ ИСПОЛЬЗОВАНИЯ ИМУЩЕСТВА, НАХОДЯЩЕГОСЯ В ГОСУДАРСТВЕННОЙ И МУНИЦИПАЛЬНОЙ СОБСТВЕННОСТИ </t>
  </si>
  <si>
    <t xml:space="preserve"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</si>
  <si>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>Платежи от государственных и муниципальных унитарных предприятий</t>
  </si>
  <si>
    <t>Средства, получаемые от передачи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казенных), в залог, в доверительное управление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</si>
  <si>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</si>
  <si>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 xml:space="preserve">ПЛАТЕЖИ ПРИ ПОЛЬЗОВАНИИ ПРИРОДНЫМИ РЕСУРСАМИ </t>
  </si>
  <si>
    <t xml:space="preserve">Плата за негативное воздействие на окружающую среду </t>
  </si>
  <si>
    <t xml:space="preserve">ДОХОДЫ ОТ ОКАЗАНИЯ ПЛАТНЫХ УСЛУГ И КОМПЕНСАЦИИ ЗАТРАТ ГОСУДАРСТВА </t>
  </si>
  <si>
    <t xml:space="preserve">ДОХОДЫ ОТ ПРОДАЖИ МАТЕРИАЛЬНЫХ И НЕМАТЕРИАЛЬНЫХ АКТИВОВ </t>
  </si>
  <si>
    <t xml:space="preserve">Доходы от продажи квартир </t>
  </si>
  <si>
    <t xml:space="preserve">Доходы от реализации имущества, находящегося в государственной и муниципальной собственности (за исключением имущества автономных учреждений, а также имущества государственных и муниципальных унитарных предприятий, в том числе казенных) </t>
  </si>
  <si>
    <t xml:space="preserve">ШТРАФЫ, САНКЦИИ, ВОЗМЕЩЕНИЕ УЩЕРБА </t>
  </si>
  <si>
    <t xml:space="preserve"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 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</si>
  <si>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</t>
  </si>
  <si>
    <t xml:space="preserve">Денежные взыскания (штрафы) за нарушение земельного законодательства  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</si>
  <si>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</si>
  <si>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Денежные взыскания (штрафы) за правонарушения в области дорожного движения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</si>
  <si>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</si>
  <si>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 (штрафы) за нарушение законодательства РФ о контрактной системе в сфере закупок товаров, работ, услуг для обеспечения государственных и муниципальных нужд городских округов</t>
  </si>
  <si>
    <t>Поступления сумм в возмещение вреда, причиненного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</si>
  <si>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Денежные взыскания (штрафы) за нарушение законодательства Российской Федерации об административных нарушениях, предусмотренные статьей 20.25 Кодекса Российской Федерации об административных нарушениях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</si>
  <si>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</si>
  <si>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</si>
  <si>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>Прочие неналоговые доходы</t>
  </si>
  <si>
    <t>Невыясненные поступления</t>
  </si>
  <si>
    <t xml:space="preserve">БЕЗВОЗМЕЗДНЫЕ ПОСТУПЛЕНИЯ </t>
  </si>
  <si>
    <t xml:space="preserve">Безвозмездные поступления от других бюджетов бюджетной системы Российской Федерации 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</si>
  <si>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</si>
  <si>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 (межбюджетные субсидии)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</si>
  <si>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</si>
  <si>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</si>
  <si>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Прочие безвозмездные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</si>
  <si>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</si>
  <si>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 xml:space="preserve">ВСЕГО ДОХОДОВ: </t>
  </si>
  <si>
    <t xml:space="preserve">РАСХОДЫ </t>
  </si>
  <si>
    <t>Функционирование высшего должностного лица субъекта Российской Федерации и муниципального образования</t>
  </si>
  <si>
    <t xml:space="preserve">Функционирование законодательных (представительных) органов государственной власти и представительных органов муниципальных образований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</si>
  <si>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</si>
  <si>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Обеспечение деятельности финансовых, налоговых и таможенных органов и органов финансового (финансово-бюджетного) надзора </t>
  </si>
  <si>
    <t xml:space="preserve">Резервные фонды </t>
  </si>
  <si>
    <t>Другие общегосударственные вопросы</t>
  </si>
  <si>
    <t>НАЦИОНАЛЬНАЯ БЕЗОПАСНОСТЬ И ПРАВООХРАНИТЕЛЬНАЯ ДЕЯТЕЛЬНОСТЬ</t>
  </si>
  <si>
    <t xml:space="preserve">Защита населения и территории от последствий чрезвычайных ситуаций природного и техногенного характера, гражданская оборона </t>
  </si>
  <si>
    <t>НАЦИОНАЛЬНАЯ ЭКОНОМИКА</t>
  </si>
  <si>
    <t>Лесное хозяйство</t>
  </si>
  <si>
    <t xml:space="preserve">Транспорт </t>
  </si>
  <si>
    <t>Дорожное хозяйство (дорожные фонды)</t>
  </si>
  <si>
    <t xml:space="preserve">Другие вопросы в области национальной экономики </t>
  </si>
  <si>
    <t>ЖИЛИЩНО-КОММУНАЛЬНОЕ ХОЗЯЙСТВО</t>
  </si>
  <si>
    <t xml:space="preserve">Жилищное хозяйство </t>
  </si>
  <si>
    <t xml:space="preserve">Коммунальное хозяйство </t>
  </si>
  <si>
    <t>Благоустройство</t>
  </si>
  <si>
    <t xml:space="preserve">Другие вопросы в области жилищно-коммунального хозяйства </t>
  </si>
  <si>
    <t>ОХРАНА ОКРУЖАЮЩЕЙ СРЕДЫ</t>
  </si>
  <si>
    <t>Охрана объектов растительного и животного мира и среды их обитания</t>
  </si>
  <si>
    <t xml:space="preserve">ОБРАЗОВАНИЕ </t>
  </si>
  <si>
    <t>Дошкольное образование</t>
  </si>
  <si>
    <t>Общее образование</t>
  </si>
  <si>
    <t xml:space="preserve">Молодежная политика и оздоровление детей </t>
  </si>
  <si>
    <t xml:space="preserve">Другие вопросы в области образования </t>
  </si>
  <si>
    <t xml:space="preserve">КУЛЬТУРА, КИНЕМАТОГРАФИЯ, СРЕДСТВА МАССОВОЙ ИНФОРМАЦИИ </t>
  </si>
  <si>
    <t xml:space="preserve">Культура </t>
  </si>
  <si>
    <t>Другие вопросы в области культуры, кинематографии</t>
  </si>
  <si>
    <t xml:space="preserve">СОЦИАЛЬНАЯ ПОЛИТИКА </t>
  </si>
  <si>
    <t xml:space="preserve">Пенсионное обеспечение </t>
  </si>
  <si>
    <t>Социальное обслуживание населения</t>
  </si>
  <si>
    <t xml:space="preserve">Социальное обеспечение населения </t>
  </si>
  <si>
    <t>Охрана семьи и детства</t>
  </si>
  <si>
    <t xml:space="preserve">Другие вопросы в области социальной политики </t>
  </si>
  <si>
    <t>ФИЗИЧЕСКАЯ КУЛЬТУРА И СПОРТ</t>
  </si>
  <si>
    <t>Физическая культура</t>
  </si>
  <si>
    <t>Массовый спорт</t>
  </si>
  <si>
    <t>Другие вопросы в области физической культуры и спорта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</si>
  <si>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</si>
  <si>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</si>
  <si>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 xml:space="preserve">ИТОГО РАСХОДОВ </t>
  </si>
  <si>
    <t>Дефицит (-), профицит (+)</t>
  </si>
  <si>
    <t>0100</t>
  </si>
  <si>
    <t>0102</t>
  </si>
  <si>
    <t>0103</t>
  </si>
  <si>
    <t>0106</t>
  </si>
  <si>
    <t>0111</t>
  </si>
  <si>
    <t>0113</t>
  </si>
  <si>
    <t>0300</t>
  </si>
  <si>
    <t>0309</t>
  </si>
  <si>
    <t>0400</t>
  </si>
  <si>
    <t>0407</t>
  </si>
  <si>
    <t>0408</t>
  </si>
  <si>
    <t>0409</t>
  </si>
  <si>
    <t>0412</t>
  </si>
  <si>
    <t>0500</t>
  </si>
  <si>
    <t>0501</t>
  </si>
  <si>
    <t>0502</t>
  </si>
  <si>
    <t>0503</t>
  </si>
  <si>
    <t>0505</t>
  </si>
  <si>
    <t>0600</t>
  </si>
  <si>
    <t>0603</t>
  </si>
  <si>
    <t>0700</t>
  </si>
  <si>
    <t>0701</t>
  </si>
  <si>
    <t>0702</t>
  </si>
  <si>
    <t>0707</t>
  </si>
  <si>
    <t>0709</t>
  </si>
  <si>
    <t>0800</t>
  </si>
  <si>
    <t>0801</t>
  </si>
  <si>
    <t>0804</t>
  </si>
  <si>
    <t>ОБЩЕГОСУДАРСТВЕННЫЕ  ВОПРОСЫ</t>
  </si>
  <si>
    <t>0104</t>
  </si>
  <si>
    <t>Утвержденные годовые бюджетные назначения (тыс.руб)</t>
  </si>
  <si>
    <t>Процент исполнения (%)</t>
  </si>
  <si>
    <t>Плата за использование лесов</t>
  </si>
  <si>
    <t>Обеспечение проведения выборов и референдумов</t>
  </si>
  <si>
    <t>0107</t>
  </si>
  <si>
    <t>0703</t>
  </si>
  <si>
    <t>Дополнительное образование</t>
  </si>
  <si>
    <t>-</t>
  </si>
  <si>
    <t>Денежные взыскания (штрафы) за нарушение бюджетного законодательства</t>
  </si>
  <si>
    <t>Приложение № 1</t>
  </si>
  <si>
    <t>по состоянию на 01.04.2018</t>
  </si>
  <si>
    <t>Исполнено   по состоянию на 01.04.2018      (тыс.руб.)</t>
  </si>
  <si>
    <t>Судебная система</t>
  </si>
  <si>
    <t>0105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</si>
</sst>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rgb="FF000000"/>
      <name val="Arial Cyr"/>
      <family val="2"/>
    </font>
    <font>
      <sz val="10"/>
      <color rgb="FF000000"/>
      <name val="Arial Cyr"/>
      <family val="2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" fontId="3" fillId="2" borderId="3">
      <alignment horizontal="right" vertical="top" shrinkToFit="1"/>
    </xf>
    <xf numFmtId="0" fontId="3" fillId="0" borderId="3">
      <alignment vertical="top" wrapText="1"/>
    </xf>
    <xf numFmtId="49" fontId="4" fillId="0" borderId="3">
      <alignment horizontal="center" vertical="top" shrinkToFit="1"/>
    </xf>
    <xf numFmtId="4" fontId="3" fillId="2" borderId="4">
      <alignment horizontal="right" vertical="top" shrinkToFit="1"/>
    </xf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5" fillId="3" borderId="1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justify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4" fontId="10" fillId="3" borderId="3" xfId="1" applyNumberFormat="1" applyFont="1" applyFill="1" applyAlignment="1" applyProtection="1">
      <alignment horizontal="right" vertical="center" shrinkToFit="1"/>
      <protection locked="0"/>
    </xf>
    <xf numFmtId="4" fontId="6" fillId="3" borderId="3" xfId="1" applyNumberFormat="1" applyFont="1" applyFill="1" applyAlignment="1" applyProtection="1">
      <alignment horizontal="right" vertical="center" shrinkToFi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" fontId="8" fillId="3" borderId="3" xfId="1" applyNumberFormat="1" applyFont="1" applyFill="1" applyAlignment="1" applyProtection="1">
      <alignment horizontal="right" vertical="center" shrinkToFit="1"/>
      <protection locked="0"/>
    </xf>
    <xf numFmtId="4" fontId="9" fillId="3" borderId="3" xfId="1" applyNumberFormat="1" applyFont="1" applyFill="1" applyAlignment="1" applyProtection="1">
      <alignment horizontal="right" vertical="center" shrinkToFit="1"/>
      <protection locked="0"/>
    </xf>
    <xf numFmtId="4" fontId="7" fillId="3" borderId="3" xfId="1" applyNumberFormat="1" applyFont="1" applyFill="1" applyAlignment="1" applyProtection="1">
      <alignment horizontal="right" vertical="center" shrinkToFit="1"/>
      <protection locked="0"/>
    </xf>
    <xf numFmtId="0" fontId="1" fillId="3" borderId="1" xfId="0" applyFont="1" applyFill="1" applyBorder="1" applyAlignment="1">
      <alignment vertical="center" wrapText="1"/>
    </xf>
    <xf numFmtId="0" fontId="7" fillId="3" borderId="3" xfId="2" applyNumberFormat="1" applyFont="1" applyFill="1" applyProtection="1">
      <alignment vertical="top" wrapText="1"/>
      <protection locked="0"/>
    </xf>
    <xf numFmtId="0" fontId="7" fillId="3" borderId="3" xfId="2" applyNumberFormat="1" applyFont="1" applyFill="1" applyAlignment="1" applyProtection="1">
      <alignment horizontal="left" vertical="top" wrapText="1"/>
      <protection locked="0"/>
    </xf>
    <xf numFmtId="4" fontId="6" fillId="3" borderId="1" xfId="4" applyNumberFormat="1" applyFont="1" applyFill="1" applyBorder="1" applyAlignment="1" applyProtection="1">
      <alignment horizontal="right" vertical="center" shrinkToFit="1"/>
      <protection locked="0"/>
    </xf>
    <xf numFmtId="2" fontId="1" fillId="3" borderId="1" xfId="0" applyNumberFormat="1" applyFont="1" applyFill="1" applyBorder="1" applyAlignment="1">
      <alignment horizontal="right" vertical="center" wrapText="1"/>
    </xf>
    <xf numFmtId="0" fontId="0" fillId="3" borderId="0" xfId="0" applyFill="1"/>
  </cellXfs>
  <cellStyles count="5">
    <cellStyle name="xl31" xfId="4"/>
    <cellStyle name="xl34" xfId="2"/>
    <cellStyle name="xl35" xfId="3"/>
    <cellStyle name="xl36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"/>
  <sheetViews>
    <sheetView tabSelected="1" view="pageBreakPreview" zoomScaleNormal="100" zoomScaleSheetLayoutView="100" workbookViewId="0">
      <selection activeCell="B13" sqref="B13"/>
    </sheetView>
  </sheetViews>
  <sheetFormatPr defaultRowHeight="15" x14ac:dyDescent="0.25"/>
  <cols>
    <col min="1" max="1" width="7.85546875" customWidth="1"/>
    <col min="2" max="2" width="45.28515625" customWidth="1"/>
    <col min="3" max="3" width="16.42578125" customWidth="1"/>
    <col min="4" max="4" width="13.28515625" customWidth="1"/>
    <col min="5" max="5" width="13.140625" customWidth="1"/>
  </cols>
  <sheetData>
    <row r="1" spans="1:6" x14ac:dyDescent="0.25">
      <c r="D1" s="7" t="s">
        <v>137</v>
      </c>
      <c r="E1" s="7"/>
    </row>
    <row r="2" spans="1:6" ht="18.75" x14ac:dyDescent="0.3">
      <c r="A2" s="8" t="s">
        <v>2</v>
      </c>
      <c r="B2" s="8"/>
      <c r="C2" s="8"/>
      <c r="D2" s="8"/>
      <c r="E2" s="8"/>
    </row>
    <row r="3" spans="1:6" ht="18.75" x14ac:dyDescent="0.3">
      <c r="A3" s="8" t="s">
        <v>3</v>
      </c>
      <c r="B3" s="8"/>
      <c r="C3" s="8"/>
      <c r="D3" s="8"/>
      <c r="E3" s="8"/>
    </row>
    <row r="4" spans="1:6" ht="18.75" x14ac:dyDescent="0.3">
      <c r="A4" s="8" t="s">
        <v>138</v>
      </c>
      <c r="B4" s="8"/>
      <c r="C4" s="8"/>
      <c r="D4" s="8"/>
      <c r="E4" s="8"/>
    </row>
    <row r="5" spans="1:6" ht="18.75" x14ac:dyDescent="0.3">
      <c r="A5" s="2"/>
      <c r="B5" s="2"/>
      <c r="C5" s="2"/>
      <c r="D5" s="2"/>
      <c r="E5" s="1"/>
    </row>
    <row r="6" spans="1:6" ht="91.5" customHeight="1" x14ac:dyDescent="0.25">
      <c r="A6" s="4" t="s">
        <v>0</v>
      </c>
      <c r="B6" s="5" t="s">
        <v>1</v>
      </c>
      <c r="C6" s="5" t="s">
        <v>128</v>
      </c>
      <c r="D6" s="5" t="s">
        <v>139</v>
      </c>
      <c r="E6" s="5" t="s">
        <v>129</v>
      </c>
    </row>
    <row r="7" spans="1:6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</row>
    <row r="8" spans="1:6" x14ac:dyDescent="0.25">
      <c r="A8" s="10"/>
      <c r="B8" s="11" t="s">
        <v>4</v>
      </c>
      <c r="C8" s="12"/>
      <c r="D8" s="12"/>
      <c r="E8" s="12"/>
    </row>
    <row r="9" spans="1:6" ht="28.5" x14ac:dyDescent="0.25">
      <c r="A9" s="13">
        <v>10000</v>
      </c>
      <c r="B9" s="13" t="s">
        <v>5</v>
      </c>
      <c r="C9" s="14">
        <f>SUM(C10,C13,C15,C19,C22,N23,C25,C30,C33,C34,C37,C50)</f>
        <v>497171.87000000005</v>
      </c>
      <c r="D9" s="14">
        <f>SUM(D10,D13,D15,D19,D22,O23,D25,D30,D33,D34,D37,D50)</f>
        <v>129751.47</v>
      </c>
      <c r="E9" s="14">
        <f>D9/C9*100</f>
        <v>26.097910567627245</v>
      </c>
      <c r="F9" s="3"/>
    </row>
    <row r="10" spans="1:6" x14ac:dyDescent="0.25">
      <c r="A10" s="13">
        <v>10100</v>
      </c>
      <c r="B10" s="13" t="s">
        <v>6</v>
      </c>
      <c r="C10" s="14">
        <f>SUM(C11:C12)</f>
        <v>339573</v>
      </c>
      <c r="D10" s="14">
        <f>SUM(D11:D12)</f>
        <v>87837.87</v>
      </c>
      <c r="E10" s="14">
        <f>D10/C10*100</f>
        <v>25.867153748972971</v>
      </c>
    </row>
    <row r="11" spans="1:6" x14ac:dyDescent="0.25">
      <c r="A11" s="15">
        <v>10101</v>
      </c>
      <c r="B11" s="15" t="s">
        <v>7</v>
      </c>
      <c r="C11" s="16">
        <v>22518.400000000001</v>
      </c>
      <c r="D11" s="16">
        <v>14045.01</v>
      </c>
      <c r="E11" s="14">
        <f t="shared" ref="E11:E61" si="0">D11/C11*100</f>
        <v>62.371260835583342</v>
      </c>
    </row>
    <row r="12" spans="1:6" x14ac:dyDescent="0.25">
      <c r="A12" s="15">
        <v>10102</v>
      </c>
      <c r="B12" s="15" t="s">
        <v>8</v>
      </c>
      <c r="C12" s="16">
        <v>317054.59999999998</v>
      </c>
      <c r="D12" s="16">
        <v>73792.86</v>
      </c>
      <c r="E12" s="14">
        <f t="shared" si="0"/>
        <v>23.274495938554434</v>
      </c>
    </row>
    <row r="13" spans="1:6" ht="57" x14ac:dyDescent="0.25">
      <c r="A13" s="13">
        <v>10300</v>
      </c>
      <c r="B13" s="13" t="s">
        <v>9</v>
      </c>
      <c r="C13" s="14">
        <f>C14</f>
        <v>17489</v>
      </c>
      <c r="D13" s="14">
        <f>D14</f>
        <v>4147.3599999999997</v>
      </c>
      <c r="E13" s="14">
        <f t="shared" si="0"/>
        <v>23.71410600949168</v>
      </c>
    </row>
    <row r="14" spans="1:6" ht="45" x14ac:dyDescent="0.25">
      <c r="A14" s="15">
        <v>10302</v>
      </c>
      <c r="B14" s="15" t="s">
        <v>10</v>
      </c>
      <c r="C14" s="16">
        <v>17489</v>
      </c>
      <c r="D14" s="16">
        <v>4147.3599999999997</v>
      </c>
      <c r="E14" s="14">
        <f t="shared" si="0"/>
        <v>23.71410600949168</v>
      </c>
    </row>
    <row r="15" spans="1:6" x14ac:dyDescent="0.25">
      <c r="A15" s="13">
        <v>10500</v>
      </c>
      <c r="B15" s="13" t="s">
        <v>11</v>
      </c>
      <c r="C15" s="14">
        <f>C16+C17+C18</f>
        <v>25284.7</v>
      </c>
      <c r="D15" s="14">
        <f>D16+D17+D18</f>
        <v>6786.71</v>
      </c>
      <c r="E15" s="14">
        <f t="shared" si="0"/>
        <v>26.84117272500761</v>
      </c>
    </row>
    <row r="16" spans="1:6" ht="30" x14ac:dyDescent="0.25">
      <c r="A16" s="15">
        <v>10502</v>
      </c>
      <c r="B16" s="15" t="s">
        <v>12</v>
      </c>
      <c r="C16" s="16">
        <v>21449</v>
      </c>
      <c r="D16" s="16">
        <v>5605.35</v>
      </c>
      <c r="E16" s="14">
        <f t="shared" si="0"/>
        <v>26.133386171849505</v>
      </c>
    </row>
    <row r="17" spans="1:5" x14ac:dyDescent="0.25">
      <c r="A17" s="15">
        <v>10503</v>
      </c>
      <c r="B17" s="15" t="s">
        <v>13</v>
      </c>
      <c r="C17" s="16">
        <v>63.5</v>
      </c>
      <c r="D17" s="16">
        <v>90.5</v>
      </c>
      <c r="E17" s="14">
        <f t="shared" si="0"/>
        <v>142.51968503937007</v>
      </c>
    </row>
    <row r="18" spans="1:5" ht="30" x14ac:dyDescent="0.25">
      <c r="A18" s="15">
        <v>10504</v>
      </c>
      <c r="B18" s="15" t="s">
        <v>14</v>
      </c>
      <c r="C18" s="16">
        <v>3772.2</v>
      </c>
      <c r="D18" s="16">
        <v>1090.8599999999999</v>
      </c>
      <c r="E18" s="14">
        <f t="shared" si="0"/>
        <v>28.918403053920787</v>
      </c>
    </row>
    <row r="19" spans="1:5" x14ac:dyDescent="0.25">
      <c r="A19" s="13">
        <v>10600</v>
      </c>
      <c r="B19" s="13" t="s">
        <v>15</v>
      </c>
      <c r="C19" s="14">
        <f>C20+C21</f>
        <v>40521</v>
      </c>
      <c r="D19" s="14">
        <f>D20+D21</f>
        <v>6228.74</v>
      </c>
      <c r="E19" s="14">
        <f t="shared" si="0"/>
        <v>15.371634461143605</v>
      </c>
    </row>
    <row r="20" spans="1:5" x14ac:dyDescent="0.25">
      <c r="A20" s="15">
        <v>10601</v>
      </c>
      <c r="B20" s="15" t="s">
        <v>16</v>
      </c>
      <c r="C20" s="16">
        <v>13461.9</v>
      </c>
      <c r="D20" s="16">
        <v>1171.17</v>
      </c>
      <c r="E20" s="14">
        <f t="shared" si="0"/>
        <v>8.699886345909567</v>
      </c>
    </row>
    <row r="21" spans="1:5" x14ac:dyDescent="0.25">
      <c r="A21" s="15">
        <v>10606</v>
      </c>
      <c r="B21" s="15" t="s">
        <v>17</v>
      </c>
      <c r="C21" s="16">
        <v>27059.1</v>
      </c>
      <c r="D21" s="16">
        <v>5057.57</v>
      </c>
      <c r="E21" s="14">
        <f t="shared" si="0"/>
        <v>18.690828593707849</v>
      </c>
    </row>
    <row r="22" spans="1:5" x14ac:dyDescent="0.25">
      <c r="A22" s="13">
        <v>10800</v>
      </c>
      <c r="B22" s="13" t="s">
        <v>18</v>
      </c>
      <c r="C22" s="14">
        <f>C23+C24</f>
        <v>6441.7</v>
      </c>
      <c r="D22" s="14">
        <f>D23+D24</f>
        <v>2400.09</v>
      </c>
      <c r="E22" s="14">
        <f t="shared" si="0"/>
        <v>37.258642904823262</v>
      </c>
    </row>
    <row r="23" spans="1:5" ht="45" x14ac:dyDescent="0.25">
      <c r="A23" s="15">
        <v>10803</v>
      </c>
      <c r="B23" s="15" t="s">
        <v>19</v>
      </c>
      <c r="C23" s="16">
        <v>6150.7</v>
      </c>
      <c r="D23" s="16">
        <v>2357.69</v>
      </c>
      <c r="E23" s="14">
        <f t="shared" si="0"/>
        <v>38.332059765555144</v>
      </c>
    </row>
    <row r="24" spans="1:5" ht="45" x14ac:dyDescent="0.25">
      <c r="A24" s="15">
        <v>10807</v>
      </c>
      <c r="B24" s="15" t="s">
        <v>20</v>
      </c>
      <c r="C24" s="16">
        <v>291</v>
      </c>
      <c r="D24" s="16">
        <v>42.4</v>
      </c>
      <c r="E24" s="14">
        <f t="shared" si="0"/>
        <v>14.570446735395187</v>
      </c>
    </row>
    <row r="25" spans="1:5" ht="57" x14ac:dyDescent="0.25">
      <c r="A25" s="13">
        <v>11100</v>
      </c>
      <c r="B25" s="17" t="s">
        <v>21</v>
      </c>
      <c r="C25" s="14">
        <f>C26+C27+C28+C29</f>
        <v>34849.700000000004</v>
      </c>
      <c r="D25" s="14">
        <f>D26+D27+D28+D29</f>
        <v>10198.450000000001</v>
      </c>
      <c r="E25" s="14">
        <f t="shared" si="0"/>
        <v>29.264096964966697</v>
      </c>
    </row>
    <row r="26" spans="1:5" ht="105" x14ac:dyDescent="0.25">
      <c r="A26" s="15">
        <v>11105</v>
      </c>
      <c r="B26" s="15" t="s">
        <v>22</v>
      </c>
      <c r="C26" s="16">
        <v>30840.5</v>
      </c>
      <c r="D26" s="16">
        <v>9679.86</v>
      </c>
      <c r="E26" s="14">
        <f t="shared" si="0"/>
        <v>31.386845219759735</v>
      </c>
    </row>
    <row r="27" spans="1:5" ht="30" x14ac:dyDescent="0.25">
      <c r="A27" s="6">
        <v>11107</v>
      </c>
      <c r="B27" s="15" t="s">
        <v>23</v>
      </c>
      <c r="C27" s="16">
        <v>226.9</v>
      </c>
      <c r="D27" s="16">
        <v>92</v>
      </c>
      <c r="E27" s="14">
        <f t="shared" si="0"/>
        <v>40.546496253856326</v>
      </c>
    </row>
    <row r="28" spans="1:5" ht="120" x14ac:dyDescent="0.25">
      <c r="A28" s="6">
        <v>11108</v>
      </c>
      <c r="B28" s="15" t="s">
        <v>24</v>
      </c>
      <c r="C28" s="16">
        <v>2482.3000000000002</v>
      </c>
      <c r="D28" s="16">
        <v>245.64</v>
      </c>
      <c r="E28" s="14">
        <f t="shared" si="0"/>
        <v>9.8956612818756788</v>
      </c>
    </row>
    <row r="29" spans="1:5" ht="90" x14ac:dyDescent="0.25">
      <c r="A29" s="6">
        <v>11109</v>
      </c>
      <c r="B29" s="15" t="s">
        <v>25</v>
      </c>
      <c r="C29" s="16">
        <v>1300</v>
      </c>
      <c r="D29" s="16">
        <v>180.95</v>
      </c>
      <c r="E29" s="14">
        <f t="shared" si="0"/>
        <v>13.919230769230767</v>
      </c>
    </row>
    <row r="30" spans="1:5" ht="28.5" x14ac:dyDescent="0.25">
      <c r="A30" s="18">
        <v>11200</v>
      </c>
      <c r="B30" s="13" t="s">
        <v>26</v>
      </c>
      <c r="C30" s="14">
        <f>C31+C32</f>
        <v>6977.1</v>
      </c>
      <c r="D30" s="14">
        <f>D31+D32</f>
        <v>2986.42</v>
      </c>
      <c r="E30" s="14">
        <f t="shared" si="0"/>
        <v>42.803170371644377</v>
      </c>
    </row>
    <row r="31" spans="1:5" ht="30" x14ac:dyDescent="0.25">
      <c r="A31" s="6">
        <v>11201</v>
      </c>
      <c r="B31" s="15" t="s">
        <v>27</v>
      </c>
      <c r="C31" s="16">
        <v>6965</v>
      </c>
      <c r="D31" s="16">
        <v>2986.42</v>
      </c>
      <c r="E31" s="14">
        <f t="shared" si="0"/>
        <v>42.877530509691312</v>
      </c>
    </row>
    <row r="32" spans="1:5" x14ac:dyDescent="0.25">
      <c r="A32" s="6">
        <v>11204</v>
      </c>
      <c r="B32" s="15" t="s">
        <v>130</v>
      </c>
      <c r="C32" s="16">
        <v>12.1</v>
      </c>
      <c r="D32" s="16">
        <v>0</v>
      </c>
      <c r="E32" s="14">
        <f t="shared" si="0"/>
        <v>0</v>
      </c>
    </row>
    <row r="33" spans="1:5" ht="42.75" x14ac:dyDescent="0.25">
      <c r="A33" s="18">
        <v>11300</v>
      </c>
      <c r="B33" s="13" t="s">
        <v>28</v>
      </c>
      <c r="C33" s="14">
        <v>1400.27</v>
      </c>
      <c r="D33" s="14">
        <v>1154.1600000000001</v>
      </c>
      <c r="E33" s="14">
        <f t="shared" si="0"/>
        <v>82.424103922814894</v>
      </c>
    </row>
    <row r="34" spans="1:5" ht="42.75" x14ac:dyDescent="0.25">
      <c r="A34" s="18">
        <v>11400</v>
      </c>
      <c r="B34" s="13" t="s">
        <v>29</v>
      </c>
      <c r="C34" s="14">
        <f>C35+C36</f>
        <v>20013.900000000001</v>
      </c>
      <c r="D34" s="14">
        <f>D35+D36</f>
        <v>5589.83</v>
      </c>
      <c r="E34" s="14">
        <f t="shared" si="0"/>
        <v>27.929738831512097</v>
      </c>
    </row>
    <row r="35" spans="1:5" x14ac:dyDescent="0.25">
      <c r="A35" s="6">
        <v>11401</v>
      </c>
      <c r="B35" s="15" t="s">
        <v>30</v>
      </c>
      <c r="C35" s="16">
        <v>18000</v>
      </c>
      <c r="D35" s="16">
        <v>4845.96</v>
      </c>
      <c r="E35" s="14">
        <f t="shared" si="0"/>
        <v>26.922000000000001</v>
      </c>
    </row>
    <row r="36" spans="1:5" ht="90" x14ac:dyDescent="0.25">
      <c r="A36" s="6">
        <v>11402</v>
      </c>
      <c r="B36" s="15" t="s">
        <v>31</v>
      </c>
      <c r="C36" s="16">
        <v>2013.9</v>
      </c>
      <c r="D36" s="16">
        <v>743.87</v>
      </c>
      <c r="E36" s="14">
        <f t="shared" si="0"/>
        <v>36.936789314265852</v>
      </c>
    </row>
    <row r="37" spans="1:5" ht="28.5" x14ac:dyDescent="0.25">
      <c r="A37" s="18">
        <v>11600</v>
      </c>
      <c r="B37" s="13" t="s">
        <v>32</v>
      </c>
      <c r="C37" s="14">
        <f>C38+C39+C41+C42+C43+C44+C45+C46+C47+C48+C49</f>
        <v>4511.3</v>
      </c>
      <c r="D37" s="14">
        <f>D38+D39+D40+D41+D42+D43+D44+D45+D46+D47+D48+D49</f>
        <v>919.04000000000008</v>
      </c>
      <c r="E37" s="14">
        <f t="shared" si="0"/>
        <v>20.371954868884799</v>
      </c>
    </row>
    <row r="38" spans="1:5" ht="75" x14ac:dyDescent="0.25">
      <c r="A38" s="6">
        <v>11603</v>
      </c>
      <c r="B38" s="15" t="s">
        <v>33</v>
      </c>
      <c r="C38" s="16">
        <v>0</v>
      </c>
      <c r="D38" s="16">
        <v>1.69</v>
      </c>
      <c r="E38" s="14" t="s">
        <v>135</v>
      </c>
    </row>
    <row r="39" spans="1:5" ht="75" x14ac:dyDescent="0.25">
      <c r="A39" s="6">
        <v>11608</v>
      </c>
      <c r="B39" s="15" t="s">
        <v>34</v>
      </c>
      <c r="C39" s="16">
        <v>130</v>
      </c>
      <c r="D39" s="16">
        <v>71.05</v>
      </c>
      <c r="E39" s="14">
        <f t="shared" si="0"/>
        <v>54.653846153846153</v>
      </c>
    </row>
    <row r="40" spans="1:5" ht="30" x14ac:dyDescent="0.25">
      <c r="A40" s="6">
        <v>11618</v>
      </c>
      <c r="B40" s="15" t="s">
        <v>136</v>
      </c>
      <c r="C40" s="16">
        <v>0</v>
      </c>
      <c r="D40" s="16">
        <v>0</v>
      </c>
      <c r="E40" s="14" t="s">
        <v>135</v>
      </c>
    </row>
    <row r="41" spans="1:5" ht="30" x14ac:dyDescent="0.25">
      <c r="A41" s="6">
        <v>11625</v>
      </c>
      <c r="B41" s="15" t="s">
        <v>35</v>
      </c>
      <c r="C41" s="16">
        <v>30</v>
      </c>
      <c r="D41" s="16">
        <v>10.3</v>
      </c>
      <c r="E41" s="14">
        <f t="shared" si="0"/>
        <v>34.333333333333336</v>
      </c>
    </row>
    <row r="42" spans="1:5" ht="75" x14ac:dyDescent="0.25">
      <c r="A42" s="6">
        <v>11628</v>
      </c>
      <c r="B42" s="15" t="s">
        <v>36</v>
      </c>
      <c r="C42" s="16">
        <v>300</v>
      </c>
      <c r="D42" s="16">
        <v>38.020000000000003</v>
      </c>
      <c r="E42" s="14">
        <f t="shared" si="0"/>
        <v>12.673333333333334</v>
      </c>
    </row>
    <row r="43" spans="1:5" ht="30" x14ac:dyDescent="0.25">
      <c r="A43" s="6">
        <v>11630</v>
      </c>
      <c r="B43" s="15" t="s">
        <v>37</v>
      </c>
      <c r="C43" s="16">
        <v>203</v>
      </c>
      <c r="D43" s="16">
        <v>36.15</v>
      </c>
      <c r="E43" s="14">
        <f t="shared" si="0"/>
        <v>17.807881773399014</v>
      </c>
    </row>
    <row r="44" spans="1:5" ht="75" x14ac:dyDescent="0.25">
      <c r="A44" s="6">
        <v>11632</v>
      </c>
      <c r="B44" s="15" t="s">
        <v>38</v>
      </c>
      <c r="C44" s="16">
        <v>0</v>
      </c>
      <c r="D44" s="16">
        <v>0</v>
      </c>
      <c r="E44" s="14" t="s">
        <v>135</v>
      </c>
    </row>
    <row r="45" spans="1:5" ht="75" x14ac:dyDescent="0.25">
      <c r="A45" s="6">
        <v>11633</v>
      </c>
      <c r="B45" s="15" t="s">
        <v>39</v>
      </c>
      <c r="C45" s="16">
        <v>290</v>
      </c>
      <c r="D45" s="16">
        <v>3.37</v>
      </c>
      <c r="E45" s="14">
        <f t="shared" si="0"/>
        <v>1.1620689655172414</v>
      </c>
    </row>
    <row r="46" spans="1:5" ht="90" x14ac:dyDescent="0.25">
      <c r="A46" s="6">
        <v>11637</v>
      </c>
      <c r="B46" s="15" t="s">
        <v>40</v>
      </c>
      <c r="C46" s="16">
        <v>62</v>
      </c>
      <c r="D46" s="16">
        <v>10.46</v>
      </c>
      <c r="E46" s="14">
        <f t="shared" si="0"/>
        <v>16.870967741935488</v>
      </c>
    </row>
    <row r="47" spans="1:5" ht="90" x14ac:dyDescent="0.25">
      <c r="A47" s="6">
        <v>11643</v>
      </c>
      <c r="B47" s="15" t="s">
        <v>41</v>
      </c>
      <c r="C47" s="16">
        <v>870</v>
      </c>
      <c r="D47" s="16">
        <v>130.80000000000001</v>
      </c>
      <c r="E47" s="14">
        <f t="shared" si="0"/>
        <v>15.03448275862069</v>
      </c>
    </row>
    <row r="48" spans="1:5" ht="60" x14ac:dyDescent="0.25">
      <c r="A48" s="6">
        <v>11651</v>
      </c>
      <c r="B48" s="15" t="s">
        <v>42</v>
      </c>
      <c r="C48" s="16">
        <v>0</v>
      </c>
      <c r="D48" s="16">
        <v>31.22</v>
      </c>
      <c r="E48" s="14" t="s">
        <v>135</v>
      </c>
    </row>
    <row r="49" spans="1:5" ht="45" x14ac:dyDescent="0.25">
      <c r="A49" s="6">
        <v>11690</v>
      </c>
      <c r="B49" s="15" t="s">
        <v>43</v>
      </c>
      <c r="C49" s="16">
        <v>2626.3</v>
      </c>
      <c r="D49" s="16">
        <v>585.98</v>
      </c>
      <c r="E49" s="14">
        <f t="shared" si="0"/>
        <v>22.311997867722653</v>
      </c>
    </row>
    <row r="50" spans="1:5" x14ac:dyDescent="0.25">
      <c r="A50" s="18">
        <v>11700</v>
      </c>
      <c r="B50" s="13" t="s">
        <v>44</v>
      </c>
      <c r="C50" s="14">
        <f>C51+C52</f>
        <v>110.2</v>
      </c>
      <c r="D50" s="14">
        <f>D51+D52</f>
        <v>1502.8000000000002</v>
      </c>
      <c r="E50" s="14">
        <f t="shared" si="0"/>
        <v>1363.7023593466427</v>
      </c>
    </row>
    <row r="51" spans="1:5" x14ac:dyDescent="0.25">
      <c r="A51" s="6">
        <v>11701</v>
      </c>
      <c r="B51" s="15" t="s">
        <v>45</v>
      </c>
      <c r="C51" s="16">
        <v>0</v>
      </c>
      <c r="D51" s="16">
        <v>1268.44</v>
      </c>
      <c r="E51" s="14" t="s">
        <v>135</v>
      </c>
    </row>
    <row r="52" spans="1:5" x14ac:dyDescent="0.25">
      <c r="A52" s="6">
        <v>11705</v>
      </c>
      <c r="B52" s="15" t="s">
        <v>44</v>
      </c>
      <c r="C52" s="16">
        <v>110.2</v>
      </c>
      <c r="D52" s="16">
        <v>234.36</v>
      </c>
      <c r="E52" s="14">
        <f t="shared" si="0"/>
        <v>212.66787658802178</v>
      </c>
    </row>
    <row r="53" spans="1:5" x14ac:dyDescent="0.25">
      <c r="A53" s="18">
        <v>20000</v>
      </c>
      <c r="B53" s="13" t="s">
        <v>46</v>
      </c>
      <c r="C53" s="14">
        <f>C54+C59+C60</f>
        <v>1861742.3599999999</v>
      </c>
      <c r="D53" s="14">
        <f>D54+D59+D60</f>
        <v>343297.76</v>
      </c>
      <c r="E53" s="14">
        <f t="shared" si="0"/>
        <v>18.439595476572819</v>
      </c>
    </row>
    <row r="54" spans="1:5" ht="45" x14ac:dyDescent="0.25">
      <c r="A54" s="6">
        <v>20200</v>
      </c>
      <c r="B54" s="15" t="s">
        <v>47</v>
      </c>
      <c r="C54" s="16">
        <f>C55+C56+C57+C58</f>
        <v>1863102.1099999999</v>
      </c>
      <c r="D54" s="16">
        <f>D55+D56+D57+D58</f>
        <v>345112.01</v>
      </c>
      <c r="E54" s="14">
        <f t="shared" si="0"/>
        <v>18.523515600548595</v>
      </c>
    </row>
    <row r="55" spans="1:5" ht="30" x14ac:dyDescent="0.25">
      <c r="A55" s="6">
        <v>20210</v>
      </c>
      <c r="B55" s="15" t="s">
        <v>48</v>
      </c>
      <c r="C55" s="16">
        <v>666557.69999999995</v>
      </c>
      <c r="D55" s="16">
        <v>147830.20000000001</v>
      </c>
      <c r="E55" s="14">
        <f t="shared" si="0"/>
        <v>22.178155019437931</v>
      </c>
    </row>
    <row r="56" spans="1:5" ht="45" x14ac:dyDescent="0.25">
      <c r="A56" s="6">
        <v>20220</v>
      </c>
      <c r="B56" s="15" t="s">
        <v>49</v>
      </c>
      <c r="C56" s="16">
        <v>313548.40000000002</v>
      </c>
      <c r="D56" s="16">
        <v>16488.599999999999</v>
      </c>
      <c r="E56" s="14">
        <f t="shared" si="0"/>
        <v>5.2587096601354046</v>
      </c>
    </row>
    <row r="57" spans="1:5" ht="30" x14ac:dyDescent="0.25">
      <c r="A57" s="6">
        <v>20230</v>
      </c>
      <c r="B57" s="15" t="s">
        <v>50</v>
      </c>
      <c r="C57" s="16">
        <v>882996.01</v>
      </c>
      <c r="D57" s="16">
        <v>180793.21</v>
      </c>
      <c r="E57" s="14">
        <f t="shared" si="0"/>
        <v>20.47497473969333</v>
      </c>
    </row>
    <row r="58" spans="1:5" x14ac:dyDescent="0.25">
      <c r="A58" s="6">
        <v>20240</v>
      </c>
      <c r="B58" s="15" t="s">
        <v>51</v>
      </c>
      <c r="C58" s="16">
        <v>0</v>
      </c>
      <c r="D58" s="16">
        <v>0</v>
      </c>
      <c r="E58" s="14" t="s">
        <v>135</v>
      </c>
    </row>
    <row r="59" spans="1:5" x14ac:dyDescent="0.25">
      <c r="A59" s="6">
        <v>20700</v>
      </c>
      <c r="B59" s="15" t="s">
        <v>52</v>
      </c>
      <c r="C59" s="16">
        <v>0</v>
      </c>
      <c r="D59" s="16">
        <v>-125.75</v>
      </c>
      <c r="E59" s="14" t="s">
        <v>135</v>
      </c>
    </row>
    <row r="60" spans="1:5" ht="45" x14ac:dyDescent="0.25">
      <c r="A60" s="6">
        <v>21900</v>
      </c>
      <c r="B60" s="15" t="s">
        <v>53</v>
      </c>
      <c r="C60" s="16">
        <v>-1359.75</v>
      </c>
      <c r="D60" s="16">
        <v>-1688.5</v>
      </c>
      <c r="E60" s="14"/>
    </row>
    <row r="61" spans="1:5" x14ac:dyDescent="0.25">
      <c r="A61" s="6"/>
      <c r="B61" s="19" t="s">
        <v>54</v>
      </c>
      <c r="C61" s="14">
        <f>C9+C53</f>
        <v>2358914.23</v>
      </c>
      <c r="D61" s="14">
        <f>D9+D53</f>
        <v>473049.23</v>
      </c>
      <c r="E61" s="14">
        <f t="shared" si="0"/>
        <v>20.053685037967657</v>
      </c>
    </row>
    <row r="62" spans="1:5" x14ac:dyDescent="0.25">
      <c r="A62" s="12"/>
      <c r="B62" s="10" t="s">
        <v>55</v>
      </c>
      <c r="C62" s="20"/>
      <c r="D62" s="20"/>
      <c r="E62" s="20"/>
    </row>
    <row r="63" spans="1:5" ht="28.5" x14ac:dyDescent="0.25">
      <c r="A63" s="21" t="s">
        <v>98</v>
      </c>
      <c r="B63" s="22" t="s">
        <v>126</v>
      </c>
      <c r="C63" s="23">
        <f>C64+C65+C66+C68+C69+C70+C71+C67</f>
        <v>142404.59</v>
      </c>
      <c r="D63" s="23">
        <f>D64+D65+D66+D68+D69+D70+D71+D67</f>
        <v>25239.920000000002</v>
      </c>
      <c r="E63" s="24">
        <f>ROUND(D63/C63*100,2)</f>
        <v>17.72</v>
      </c>
    </row>
    <row r="64" spans="1:5" ht="45" x14ac:dyDescent="0.25">
      <c r="A64" s="25" t="s">
        <v>99</v>
      </c>
      <c r="B64" s="15" t="s">
        <v>56</v>
      </c>
      <c r="C64" s="26">
        <v>1595.67</v>
      </c>
      <c r="D64" s="27">
        <v>401.28</v>
      </c>
      <c r="E64" s="28">
        <f t="shared" ref="E64:E104" si="1">ROUND(D64/C64*100,2)</f>
        <v>25.15</v>
      </c>
    </row>
    <row r="65" spans="1:5" ht="60" x14ac:dyDescent="0.25">
      <c r="A65" s="25" t="s">
        <v>100</v>
      </c>
      <c r="B65" s="15" t="s">
        <v>57</v>
      </c>
      <c r="C65" s="26">
        <v>6675.15</v>
      </c>
      <c r="D65" s="27">
        <v>1179.25</v>
      </c>
      <c r="E65" s="28">
        <f t="shared" si="1"/>
        <v>17.670000000000002</v>
      </c>
    </row>
    <row r="66" spans="1:5" ht="60" x14ac:dyDescent="0.25">
      <c r="A66" s="25" t="s">
        <v>127</v>
      </c>
      <c r="B66" s="15" t="s">
        <v>58</v>
      </c>
      <c r="C66" s="26">
        <v>51325.96</v>
      </c>
      <c r="D66" s="27">
        <v>10726.43</v>
      </c>
      <c r="E66" s="28">
        <f t="shared" si="1"/>
        <v>20.9</v>
      </c>
    </row>
    <row r="67" spans="1:5" ht="15.75" x14ac:dyDescent="0.25">
      <c r="A67" s="25" t="s">
        <v>141</v>
      </c>
      <c r="B67" s="15" t="s">
        <v>140</v>
      </c>
      <c r="C67" s="26">
        <v>134</v>
      </c>
      <c r="D67" s="27">
        <v>0</v>
      </c>
      <c r="E67" s="28">
        <f t="shared" si="1"/>
        <v>0</v>
      </c>
    </row>
    <row r="68" spans="1:5" ht="45" x14ac:dyDescent="0.25">
      <c r="A68" s="25" t="s">
        <v>101</v>
      </c>
      <c r="B68" s="29" t="s">
        <v>59</v>
      </c>
      <c r="C68" s="26">
        <v>13529.4</v>
      </c>
      <c r="D68" s="27">
        <v>3070.05</v>
      </c>
      <c r="E68" s="28">
        <f>ROUND(D68/C68*100,2)</f>
        <v>22.69</v>
      </c>
    </row>
    <row r="69" spans="1:5" ht="30" x14ac:dyDescent="0.25">
      <c r="A69" s="25" t="s">
        <v>132</v>
      </c>
      <c r="B69" s="30" t="s">
        <v>131</v>
      </c>
      <c r="C69" s="26">
        <v>9100</v>
      </c>
      <c r="D69" s="27">
        <v>0</v>
      </c>
      <c r="E69" s="28">
        <f>ROUND(D69/C69*100,2)</f>
        <v>0</v>
      </c>
    </row>
    <row r="70" spans="1:5" ht="15.75" x14ac:dyDescent="0.25">
      <c r="A70" s="25" t="s">
        <v>102</v>
      </c>
      <c r="B70" s="15" t="s">
        <v>60</v>
      </c>
      <c r="C70" s="26">
        <v>950</v>
      </c>
      <c r="D70" s="27">
        <v>0</v>
      </c>
      <c r="E70" s="28">
        <v>0</v>
      </c>
    </row>
    <row r="71" spans="1:5" ht="15.75" x14ac:dyDescent="0.25">
      <c r="A71" s="25" t="s">
        <v>103</v>
      </c>
      <c r="B71" s="15" t="s">
        <v>61</v>
      </c>
      <c r="C71" s="26">
        <v>59094.41</v>
      </c>
      <c r="D71" s="27">
        <v>9862.91</v>
      </c>
      <c r="E71" s="28">
        <f t="shared" si="1"/>
        <v>16.690000000000001</v>
      </c>
    </row>
    <row r="72" spans="1:5" ht="42.75" x14ac:dyDescent="0.25">
      <c r="A72" s="21" t="s">
        <v>104</v>
      </c>
      <c r="B72" s="13" t="s">
        <v>62</v>
      </c>
      <c r="C72" s="23">
        <f>C73</f>
        <v>18584.41</v>
      </c>
      <c r="D72" s="23">
        <f>D73</f>
        <v>2491.35</v>
      </c>
      <c r="E72" s="24">
        <f t="shared" si="1"/>
        <v>13.41</v>
      </c>
    </row>
    <row r="73" spans="1:5" ht="45" x14ac:dyDescent="0.25">
      <c r="A73" s="25" t="s">
        <v>105</v>
      </c>
      <c r="B73" s="15" t="s">
        <v>63</v>
      </c>
      <c r="C73" s="26">
        <v>18584.41</v>
      </c>
      <c r="D73" s="27">
        <v>2491.35</v>
      </c>
      <c r="E73" s="28">
        <f t="shared" si="1"/>
        <v>13.41</v>
      </c>
    </row>
    <row r="74" spans="1:5" x14ac:dyDescent="0.25">
      <c r="A74" s="21" t="s">
        <v>106</v>
      </c>
      <c r="B74" s="13" t="s">
        <v>64</v>
      </c>
      <c r="C74" s="24">
        <f>SUM(C75:C78)</f>
        <v>271345.33</v>
      </c>
      <c r="D74" s="24">
        <f>SUM(D75:D78)</f>
        <v>34011.740000000005</v>
      </c>
      <c r="E74" s="24">
        <f t="shared" si="1"/>
        <v>12.53</v>
      </c>
    </row>
    <row r="75" spans="1:5" ht="15.75" x14ac:dyDescent="0.25">
      <c r="A75" s="25" t="s">
        <v>107</v>
      </c>
      <c r="B75" s="15" t="s">
        <v>65</v>
      </c>
      <c r="C75" s="26">
        <v>6648.21</v>
      </c>
      <c r="D75" s="27">
        <v>1411.97</v>
      </c>
      <c r="E75" s="28">
        <f t="shared" si="1"/>
        <v>21.24</v>
      </c>
    </row>
    <row r="76" spans="1:5" ht="15.75" x14ac:dyDescent="0.25">
      <c r="A76" s="25" t="s">
        <v>108</v>
      </c>
      <c r="B76" s="15" t="s">
        <v>66</v>
      </c>
      <c r="C76" s="26">
        <v>82688.2</v>
      </c>
      <c r="D76" s="27">
        <v>8887.44</v>
      </c>
      <c r="E76" s="28">
        <f t="shared" si="1"/>
        <v>10.75</v>
      </c>
    </row>
    <row r="77" spans="1:5" ht="15.75" x14ac:dyDescent="0.25">
      <c r="A77" s="25" t="s">
        <v>109</v>
      </c>
      <c r="B77" s="15" t="s">
        <v>67</v>
      </c>
      <c r="C77" s="26">
        <v>173090.54</v>
      </c>
      <c r="D77" s="27">
        <v>21899.83</v>
      </c>
      <c r="E77" s="28">
        <f t="shared" si="1"/>
        <v>12.65</v>
      </c>
    </row>
    <row r="78" spans="1:5" ht="30" x14ac:dyDescent="0.25">
      <c r="A78" s="25" t="s">
        <v>110</v>
      </c>
      <c r="B78" s="15" t="s">
        <v>68</v>
      </c>
      <c r="C78" s="26">
        <v>8918.3799999999992</v>
      </c>
      <c r="D78" s="27">
        <v>1812.5</v>
      </c>
      <c r="E78" s="28">
        <f t="shared" si="1"/>
        <v>20.32</v>
      </c>
    </row>
    <row r="79" spans="1:5" ht="28.5" x14ac:dyDescent="0.25">
      <c r="A79" s="21" t="s">
        <v>111</v>
      </c>
      <c r="B79" s="13" t="s">
        <v>69</v>
      </c>
      <c r="C79" s="24">
        <f>SUM(C80:C83)</f>
        <v>177515.45</v>
      </c>
      <c r="D79" s="24">
        <f>SUM(D80:D83)</f>
        <v>15278.21</v>
      </c>
      <c r="E79" s="24">
        <f t="shared" si="1"/>
        <v>8.61</v>
      </c>
    </row>
    <row r="80" spans="1:5" ht="15.75" x14ac:dyDescent="0.25">
      <c r="A80" s="25" t="s">
        <v>112</v>
      </c>
      <c r="B80" s="15" t="s">
        <v>70</v>
      </c>
      <c r="C80" s="26">
        <v>18069.28</v>
      </c>
      <c r="D80" s="27">
        <v>1939.36</v>
      </c>
      <c r="E80" s="28">
        <f t="shared" si="1"/>
        <v>10.73</v>
      </c>
    </row>
    <row r="81" spans="1:5" ht="15.75" x14ac:dyDescent="0.25">
      <c r="A81" s="25" t="s">
        <v>113</v>
      </c>
      <c r="B81" s="15" t="s">
        <v>71</v>
      </c>
      <c r="C81" s="26">
        <v>18524.43</v>
      </c>
      <c r="D81" s="27">
        <v>114.41</v>
      </c>
      <c r="E81" s="28">
        <f t="shared" si="1"/>
        <v>0.62</v>
      </c>
    </row>
    <row r="82" spans="1:5" ht="15.75" x14ac:dyDescent="0.25">
      <c r="A82" s="25" t="s">
        <v>114</v>
      </c>
      <c r="B82" s="15" t="s">
        <v>72</v>
      </c>
      <c r="C82" s="26">
        <v>104852.7</v>
      </c>
      <c r="D82" s="27">
        <v>5256.71</v>
      </c>
      <c r="E82" s="28">
        <f t="shared" si="1"/>
        <v>5.01</v>
      </c>
    </row>
    <row r="83" spans="1:5" ht="30" x14ac:dyDescent="0.25">
      <c r="A83" s="25" t="s">
        <v>115</v>
      </c>
      <c r="B83" s="15" t="s">
        <v>73</v>
      </c>
      <c r="C83" s="26">
        <v>36069.040000000001</v>
      </c>
      <c r="D83" s="27">
        <v>7967.73</v>
      </c>
      <c r="E83" s="28">
        <f t="shared" si="1"/>
        <v>22.09</v>
      </c>
    </row>
    <row r="84" spans="1:5" x14ac:dyDescent="0.25">
      <c r="A84" s="21" t="s">
        <v>116</v>
      </c>
      <c r="B84" s="13" t="s">
        <v>74</v>
      </c>
      <c r="C84" s="24">
        <f>SUM(C85)</f>
        <v>4707.68</v>
      </c>
      <c r="D84" s="24">
        <f>SUM(D85)</f>
        <v>919.53</v>
      </c>
      <c r="E84" s="24">
        <f t="shared" si="1"/>
        <v>19.53</v>
      </c>
    </row>
    <row r="85" spans="1:5" ht="30" x14ac:dyDescent="0.25">
      <c r="A85" s="25" t="s">
        <v>117</v>
      </c>
      <c r="B85" s="15" t="s">
        <v>75</v>
      </c>
      <c r="C85" s="26">
        <v>4707.68</v>
      </c>
      <c r="D85" s="27">
        <v>919.53</v>
      </c>
      <c r="E85" s="28">
        <f t="shared" si="1"/>
        <v>19.53</v>
      </c>
    </row>
    <row r="86" spans="1:5" x14ac:dyDescent="0.25">
      <c r="A86" s="21" t="s">
        <v>118</v>
      </c>
      <c r="B86" s="13" t="s">
        <v>76</v>
      </c>
      <c r="C86" s="24">
        <f>SUM(C87:C91)</f>
        <v>1324541.9099999999</v>
      </c>
      <c r="D86" s="24">
        <f>SUM(D87:D91)</f>
        <v>282552.12</v>
      </c>
      <c r="E86" s="24">
        <f t="shared" si="1"/>
        <v>21.33</v>
      </c>
    </row>
    <row r="87" spans="1:5" ht="15.75" x14ac:dyDescent="0.25">
      <c r="A87" s="25" t="s">
        <v>119</v>
      </c>
      <c r="B87" s="15" t="s">
        <v>77</v>
      </c>
      <c r="C87" s="26">
        <v>586863.52</v>
      </c>
      <c r="D87" s="27">
        <v>112229.21</v>
      </c>
      <c r="E87" s="28">
        <f t="shared" si="1"/>
        <v>19.12</v>
      </c>
    </row>
    <row r="88" spans="1:5" ht="15.75" x14ac:dyDescent="0.25">
      <c r="A88" s="25" t="s">
        <v>120</v>
      </c>
      <c r="B88" s="15" t="s">
        <v>78</v>
      </c>
      <c r="C88" s="26">
        <v>454192.39</v>
      </c>
      <c r="D88" s="27">
        <v>110261.49</v>
      </c>
      <c r="E88" s="28">
        <f t="shared" si="1"/>
        <v>24.28</v>
      </c>
    </row>
    <row r="89" spans="1:5" ht="15.75" x14ac:dyDescent="0.25">
      <c r="A89" s="25" t="s">
        <v>133</v>
      </c>
      <c r="B89" s="31" t="s">
        <v>134</v>
      </c>
      <c r="C89" s="26">
        <v>195271.34</v>
      </c>
      <c r="D89" s="27">
        <v>48722.51</v>
      </c>
      <c r="E89" s="28">
        <f t="shared" si="1"/>
        <v>24.95</v>
      </c>
    </row>
    <row r="90" spans="1:5" ht="15.75" x14ac:dyDescent="0.25">
      <c r="A90" s="25" t="s">
        <v>121</v>
      </c>
      <c r="B90" s="15" t="s">
        <v>79</v>
      </c>
      <c r="C90" s="26">
        <v>31103.66</v>
      </c>
      <c r="D90" s="27">
        <v>2596.12</v>
      </c>
      <c r="E90" s="28">
        <f t="shared" si="1"/>
        <v>8.35</v>
      </c>
    </row>
    <row r="91" spans="1:5" ht="15.75" x14ac:dyDescent="0.25">
      <c r="A91" s="25" t="s">
        <v>122</v>
      </c>
      <c r="B91" s="15" t="s">
        <v>80</v>
      </c>
      <c r="C91" s="26">
        <v>57111</v>
      </c>
      <c r="D91" s="27">
        <v>8742.7900000000009</v>
      </c>
      <c r="E91" s="28">
        <f t="shared" si="1"/>
        <v>15.31</v>
      </c>
    </row>
    <row r="92" spans="1:5" ht="42.75" x14ac:dyDescent="0.25">
      <c r="A92" s="21" t="s">
        <v>123</v>
      </c>
      <c r="B92" s="13" t="s">
        <v>81</v>
      </c>
      <c r="C92" s="24">
        <f>SUM(C93:C94)</f>
        <v>169636.11</v>
      </c>
      <c r="D92" s="24">
        <f>SUM(D93:D94)</f>
        <v>44133.49</v>
      </c>
      <c r="E92" s="24">
        <f t="shared" si="1"/>
        <v>26.02</v>
      </c>
    </row>
    <row r="93" spans="1:5" ht="15.75" x14ac:dyDescent="0.25">
      <c r="A93" s="25" t="s">
        <v>124</v>
      </c>
      <c r="B93" s="15" t="s">
        <v>82</v>
      </c>
      <c r="C93" s="26">
        <v>121566.65</v>
      </c>
      <c r="D93" s="27">
        <v>33833.82</v>
      </c>
      <c r="E93" s="28">
        <f t="shared" si="1"/>
        <v>27.83</v>
      </c>
    </row>
    <row r="94" spans="1:5" ht="30" x14ac:dyDescent="0.25">
      <c r="A94" s="25" t="s">
        <v>125</v>
      </c>
      <c r="B94" s="15" t="s">
        <v>83</v>
      </c>
      <c r="C94" s="26">
        <v>48069.46</v>
      </c>
      <c r="D94" s="27">
        <v>10299.67</v>
      </c>
      <c r="E94" s="28">
        <f t="shared" si="1"/>
        <v>21.43</v>
      </c>
    </row>
    <row r="95" spans="1:5" x14ac:dyDescent="0.25">
      <c r="A95" s="18">
        <v>1000</v>
      </c>
      <c r="B95" s="13" t="s">
        <v>84</v>
      </c>
      <c r="C95" s="24">
        <f>SUM(C96:C100)</f>
        <v>136540.79999999999</v>
      </c>
      <c r="D95" s="24">
        <f>SUM(D96:D100)</f>
        <v>29577.7</v>
      </c>
      <c r="E95" s="24">
        <f t="shared" si="1"/>
        <v>21.66</v>
      </c>
    </row>
    <row r="96" spans="1:5" ht="15.75" x14ac:dyDescent="0.25">
      <c r="A96" s="6">
        <v>1001</v>
      </c>
      <c r="B96" s="15" t="s">
        <v>85</v>
      </c>
      <c r="C96" s="26">
        <v>2802</v>
      </c>
      <c r="D96" s="27">
        <v>641.28</v>
      </c>
      <c r="E96" s="28">
        <f t="shared" si="1"/>
        <v>22.89</v>
      </c>
    </row>
    <row r="97" spans="1:5" ht="15.75" x14ac:dyDescent="0.25">
      <c r="A97" s="6">
        <v>1002</v>
      </c>
      <c r="B97" s="15" t="s">
        <v>86</v>
      </c>
      <c r="C97" s="26">
        <v>49178.74</v>
      </c>
      <c r="D97" s="27">
        <v>12815.95</v>
      </c>
      <c r="E97" s="28">
        <f t="shared" si="1"/>
        <v>26.06</v>
      </c>
    </row>
    <row r="98" spans="1:5" ht="15.75" x14ac:dyDescent="0.25">
      <c r="A98" s="6">
        <v>1003</v>
      </c>
      <c r="B98" s="15" t="s">
        <v>87</v>
      </c>
      <c r="C98" s="26">
        <v>24070.5</v>
      </c>
      <c r="D98" s="27">
        <v>5408.88</v>
      </c>
      <c r="E98" s="28">
        <f t="shared" si="1"/>
        <v>22.47</v>
      </c>
    </row>
    <row r="99" spans="1:5" ht="15.75" x14ac:dyDescent="0.25">
      <c r="A99" s="6">
        <v>1004</v>
      </c>
      <c r="B99" s="15" t="s">
        <v>88</v>
      </c>
      <c r="C99" s="26">
        <v>15211</v>
      </c>
      <c r="D99" s="27">
        <v>3385.64</v>
      </c>
      <c r="E99" s="28">
        <f t="shared" si="1"/>
        <v>22.26</v>
      </c>
    </row>
    <row r="100" spans="1:5" ht="15.75" x14ac:dyDescent="0.25">
      <c r="A100" s="6">
        <v>1006</v>
      </c>
      <c r="B100" s="15" t="s">
        <v>89</v>
      </c>
      <c r="C100" s="26">
        <v>45278.559999999998</v>
      </c>
      <c r="D100" s="27">
        <v>7325.95</v>
      </c>
      <c r="E100" s="28">
        <f t="shared" si="1"/>
        <v>16.18</v>
      </c>
    </row>
    <row r="101" spans="1:5" x14ac:dyDescent="0.25">
      <c r="A101" s="6">
        <v>1100</v>
      </c>
      <c r="B101" s="13" t="s">
        <v>90</v>
      </c>
      <c r="C101" s="24">
        <f>SUM(C102:C104)</f>
        <v>175730.11000000002</v>
      </c>
      <c r="D101" s="24">
        <f>SUM(D102:D104)</f>
        <v>51812.29</v>
      </c>
      <c r="E101" s="24">
        <f t="shared" si="1"/>
        <v>29.48</v>
      </c>
    </row>
    <row r="102" spans="1:5" ht="15.75" x14ac:dyDescent="0.25">
      <c r="A102" s="6">
        <v>1101</v>
      </c>
      <c r="B102" s="15" t="s">
        <v>91</v>
      </c>
      <c r="C102" s="26">
        <v>120939.38</v>
      </c>
      <c r="D102" s="27">
        <v>38499.919999999998</v>
      </c>
      <c r="E102" s="28">
        <f t="shared" si="1"/>
        <v>31.83</v>
      </c>
    </row>
    <row r="103" spans="1:5" ht="15.75" x14ac:dyDescent="0.25">
      <c r="A103" s="6">
        <v>1102</v>
      </c>
      <c r="B103" s="15" t="s">
        <v>92</v>
      </c>
      <c r="C103" s="26">
        <v>48276.32</v>
      </c>
      <c r="D103" s="27">
        <v>11938.26</v>
      </c>
      <c r="E103" s="28">
        <f t="shared" si="1"/>
        <v>24.73</v>
      </c>
    </row>
    <row r="104" spans="1:5" ht="30" x14ac:dyDescent="0.25">
      <c r="A104" s="6">
        <v>1105</v>
      </c>
      <c r="B104" s="15" t="s">
        <v>93</v>
      </c>
      <c r="C104" s="26">
        <v>6514.41</v>
      </c>
      <c r="D104" s="27">
        <v>1374.11</v>
      </c>
      <c r="E104" s="28">
        <f t="shared" si="1"/>
        <v>21.09</v>
      </c>
    </row>
    <row r="105" spans="1:5" ht="42.75" x14ac:dyDescent="0.25">
      <c r="A105" s="6">
        <v>1300</v>
      </c>
      <c r="B105" s="13" t="s">
        <v>94</v>
      </c>
      <c r="C105" s="24">
        <f>SUM(C106)</f>
        <v>3200</v>
      </c>
      <c r="D105" s="24">
        <f>SUM(D106)</f>
        <v>0</v>
      </c>
      <c r="E105" s="28">
        <f t="shared" ref="E105:E106" si="2">ROUND(D105/C105*100,2)</f>
        <v>0</v>
      </c>
    </row>
    <row r="106" spans="1:5" ht="30" x14ac:dyDescent="0.25">
      <c r="A106" s="6">
        <v>1301</v>
      </c>
      <c r="B106" s="15" t="s">
        <v>95</v>
      </c>
      <c r="C106" s="28">
        <v>3200</v>
      </c>
      <c r="D106" s="28">
        <v>0</v>
      </c>
      <c r="E106" s="28">
        <f t="shared" si="2"/>
        <v>0</v>
      </c>
    </row>
    <row r="107" spans="1:5" x14ac:dyDescent="0.25">
      <c r="A107" s="6"/>
      <c r="B107" s="13" t="s">
        <v>96</v>
      </c>
      <c r="C107" s="32">
        <f>C63+C72+C74+C79+C84+C86+C92+C95+C101+C105</f>
        <v>2424206.3899999997</v>
      </c>
      <c r="D107" s="32">
        <f>D63+D72+D74+D79+D84+D86+D92+D95+D101+D105</f>
        <v>486016.35</v>
      </c>
      <c r="E107" s="24">
        <f>ROUND(D107/C107*100,2)</f>
        <v>20.05</v>
      </c>
    </row>
    <row r="108" spans="1:5" x14ac:dyDescent="0.25">
      <c r="A108" s="6"/>
      <c r="B108" s="13" t="s">
        <v>97</v>
      </c>
      <c r="C108" s="14">
        <f>C61-C107</f>
        <v>-65292.159999999683</v>
      </c>
      <c r="D108" s="14">
        <f>D61-D107</f>
        <v>-12967.119999999995</v>
      </c>
      <c r="E108" s="33" t="s">
        <v>135</v>
      </c>
    </row>
    <row r="109" spans="1:5" x14ac:dyDescent="0.25">
      <c r="A109" s="34"/>
      <c r="B109" s="34"/>
      <c r="C109" s="34"/>
      <c r="D109" s="34"/>
      <c r="E109" s="34"/>
    </row>
  </sheetData>
  <mergeCells count="4">
    <mergeCell ref="D1:E1"/>
    <mergeCell ref="A2:E2"/>
    <mergeCell ref="A3:E3"/>
    <mergeCell ref="A4:E4"/>
  </mergeCells>
  <pageMargins left="0.70866141732283472" right="0.39370078740157483" top="0.74803149606299213" bottom="0.74803149606299213" header="0.31496062992125984" footer="0.31496062992125984"/>
  <pageSetup paperSize="9" scale="95" orientation="portrait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Пономарева Ирина Евгеньевна</cp:lastModifiedBy>
  <cp:lastPrinted>2017-10-27T07:02:46Z</cp:lastPrinted>
  <dcterms:created xsi:type="dcterms:W3CDTF">2016-12-06T08:29:05Z</dcterms:created>
  <dcterms:modified xsi:type="dcterms:W3CDTF">2018-05-04T08:59:49Z</dcterms:modified>
</cp:coreProperties>
</file>