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2.2019" sheetId="1" r:id="rId1"/>
  </sheets>
  <definedNames>
    <definedName name="_xlnm.Print_Titles" localSheetId="0">'исполнение на 01.02.2019'!$6:$7</definedName>
  </definedNames>
  <calcPr fullCalcOnLoad="1"/>
</workbook>
</file>

<file path=xl/sharedStrings.xml><?xml version="1.0" encoding="utf-8"?>
<sst xmlns="http://schemas.openxmlformats.org/spreadsheetml/2006/main" count="115" uniqueCount="94">
  <si>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</si>
  <si>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</si>
  <si>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</si>
  <si>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</si>
  <si>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</si>
  <si>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</si>
  <si>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</si>
  <si>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</si>
  <si>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</si>
  <si>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</si>
  <si>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</si>
  <si>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</si>
  <si>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</si>
  <si>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</si>
  <si>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</si>
  <si>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</si>
  <si>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</si>
  <si>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</si>
  <si>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</si>
  <si>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</si>
  <si>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</si>
  <si>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</si>
  <si>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</si>
  <si>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</si>
  <si>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</si>
  <si>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</si>
  <si>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</si>
  <si>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</si>
  <si>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</si>
  <si>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</si>
  <si>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</si>
  <si>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</si>
  <si>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</si>
  <si>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</si>
  <si>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</si>
  <si>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</si>
  <si>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</si>
  <si>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</si>
  <si>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</si>
  <si>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</si>
  <si>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</si>
  <si>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</si>
  <si>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</si>
  <si>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</si>
  <si>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</si>
  <si>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</si>
  <si>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</si>
  <si>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</si>
  <si>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</si>
  <si>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</si>
  <si>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</si>
  <si>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</si>
  <si>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</si>
  <si>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</si>
  <si>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</si>
  <si>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</si>
  <si>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</si>
  <si>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</si>
  <si>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</si>
  <si>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</si>
  <si>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</si>
  <si>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</si>
  <si>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</si>
  <si>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</si>
  <si>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</si>
  <si>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</si>
  <si>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</si>
  <si>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</si>
  <si>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</si>
  <si>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</si>
  <si>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</si>
  <si>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</si>
  <si>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</si>
  <si>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</si>
  <si>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</si>
  <si>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</si>
  <si>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</si>
  <si>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</si>
  <si>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</si>
  <si>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</si>
  <si>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</si>
  <si>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</si>
  <si>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</si>
  <si>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</si>
  <si>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</si>
  <si>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</si>
  <si>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</si>
  <si>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Доходы бюджетов городских округов от возврата бюджетными учреждениями остатков субсидий прошлых  лет</t>
  </si>
  <si>
    <t>-</t>
  </si>
  <si>
    <t>по состоянию на 01 февраля 2019 года</t>
  </si>
  <si>
    <t>План с учетом изменений на 01.02.2019 года</t>
  </si>
  <si>
    <t>Исполнено на 01.02.2019 года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</si>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</sst>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4"/>
  <sheetViews>
    <sheetView showGridLines="0" tabSelected="1" zoomScalePageLayoutView="0" workbookViewId="0" topLeftCell="A78">
      <selection activeCell="T90" sqref="T90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0"/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0"/>
      <c r="W2" s="1"/>
      <c r="X2" s="1"/>
    </row>
    <row r="3" spans="1:24" ht="18" customHeight="1">
      <c r="A3" s="49" t="s">
        <v>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2"/>
      <c r="X3" s="3"/>
    </row>
    <row r="4" spans="1:24" ht="15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3"/>
      <c r="X4" s="3"/>
    </row>
    <row r="5" spans="1:24" ht="1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90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91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>
      <c r="A8" s="18" t="s">
        <v>29</v>
      </c>
      <c r="B8" s="9"/>
      <c r="C8" s="9"/>
      <c r="D8" s="9"/>
      <c r="E8" s="9"/>
      <c r="F8" s="42">
        <f>F9+F26</f>
        <v>2388837700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142632892.09</v>
      </c>
      <c r="U8" s="45">
        <f>ROUND(T8/F8*100,2)</f>
        <v>5.97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3">
        <f>SUM(F10+F13+F14+F15+F18+F20+F21+F22+F23+F24+F25+F19)</f>
        <v>532496200</v>
      </c>
      <c r="G9" s="43">
        <f aca="true" t="shared" si="0" ref="G9:S9">SUM(G10+G13+G14+G15+G18+G20+G21+G22+G23+G24+G25)</f>
        <v>0</v>
      </c>
      <c r="H9" s="43">
        <f t="shared" si="0"/>
        <v>0</v>
      </c>
      <c r="I9" s="43">
        <f t="shared" si="0"/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f>SUM(T10+T13+T14+T15+T18+T19+T20+T21+T22+T23+T24+T25)</f>
        <v>47580052.05</v>
      </c>
      <c r="U9" s="41">
        <f>ROUND(T9/F9*100,2)</f>
        <v>8.94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367913100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27298130.98</v>
      </c>
      <c r="U10" s="41">
        <f>ROUND(T10/F10*100,2)</f>
        <v>7.42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34846600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7244157.44</v>
      </c>
      <c r="U11" s="41">
        <f aca="true" t="shared" si="2" ref="U11:U29">ROUND(T11/F11*100,2)</f>
        <v>20.79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333066500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20053973.54</v>
      </c>
      <c r="U12" s="41">
        <f t="shared" si="2"/>
        <v>6.02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19543300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2040415.4</v>
      </c>
      <c r="U13" s="41">
        <f t="shared" si="2"/>
        <v>10.44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23340700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4444661.12</v>
      </c>
      <c r="U14" s="41">
        <f t="shared" si="2"/>
        <v>19.04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37523000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3716080.36</v>
      </c>
      <c r="U15" s="41">
        <f t="shared" si="2"/>
        <v>9.9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16882200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604127</v>
      </c>
      <c r="U16" s="41">
        <f t="shared" si="2"/>
        <v>3.58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20640800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3111953.36</v>
      </c>
      <c r="U17" s="41">
        <f t="shared" si="2"/>
        <v>15.08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7195400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524445.92</v>
      </c>
      <c r="U18" s="41">
        <f t="shared" si="2"/>
        <v>7.29</v>
      </c>
      <c r="V18" s="9"/>
      <c r="W18" s="9"/>
      <c r="X18" s="9"/>
    </row>
    <row r="19" spans="1:24" ht="38.25" customHeight="1" hidden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e">
        <f t="shared" si="2"/>
        <v>#DIV/0!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40577300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7708594.86</v>
      </c>
      <c r="U20" s="41">
        <f t="shared" si="2"/>
        <v>19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10665100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31955.62</v>
      </c>
      <c r="U21" s="41">
        <f t="shared" si="2"/>
        <v>0.3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741900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22017.35</v>
      </c>
      <c r="U22" s="41">
        <f t="shared" si="2"/>
        <v>2.97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18461500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1453133.98</v>
      </c>
      <c r="U23" s="41">
        <f t="shared" si="2"/>
        <v>7.87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6534900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393544.4</v>
      </c>
      <c r="U24" s="41">
        <f t="shared" si="2"/>
        <v>6.02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-52927.94</v>
      </c>
      <c r="U25" s="41" t="s">
        <v>88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3">
        <v>1856341500</v>
      </c>
      <c r="G26" s="43">
        <f aca="true" t="shared" si="4" ref="G26:S26">SUM(G27:G31)</f>
        <v>0</v>
      </c>
      <c r="H26" s="43">
        <f t="shared" si="4"/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3">
        <f t="shared" si="4"/>
        <v>0</v>
      </c>
      <c r="M26" s="43">
        <f t="shared" si="4"/>
        <v>0</v>
      </c>
      <c r="N26" s="43">
        <f t="shared" si="4"/>
        <v>0</v>
      </c>
      <c r="O26" s="43">
        <f t="shared" si="4"/>
        <v>0</v>
      </c>
      <c r="P26" s="43">
        <f t="shared" si="4"/>
        <v>0</v>
      </c>
      <c r="Q26" s="43">
        <f t="shared" si="4"/>
        <v>0</v>
      </c>
      <c r="R26" s="43">
        <f t="shared" si="4"/>
        <v>0</v>
      </c>
      <c r="S26" s="43">
        <f t="shared" si="4"/>
        <v>0</v>
      </c>
      <c r="T26" s="43">
        <v>95052840.04</v>
      </c>
      <c r="U26" s="41">
        <f t="shared" si="2"/>
        <v>5.12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1856341500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105104797</v>
      </c>
      <c r="U27" s="41">
        <f t="shared" si="2"/>
        <v>5.66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1">
        <v>0</v>
      </c>
      <c r="V28" s="9"/>
      <c r="W28" s="9"/>
      <c r="X28" s="9"/>
    </row>
    <row r="29" spans="1:24" ht="89.25" hidden="1">
      <c r="A29" s="15" t="s">
        <v>84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38.25">
      <c r="A30" s="15" t="s">
        <v>87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3035</v>
      </c>
      <c r="U30" s="41" t="s">
        <v>88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-10054991.96</v>
      </c>
      <c r="U31" s="41" t="s">
        <v>88</v>
      </c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SUM(F35,F44,F47,F52,F57,F59,F65,F68,F74,F78)</f>
        <v>2441944150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SUM(T35,T44,T47,T52,T57,T59,T65,T68,T74,T78)</f>
        <v>101380929.85</v>
      </c>
      <c r="U34" s="30">
        <f aca="true" t="shared" si="5" ref="U34:U79">ROUND(T34/F34*100,2)</f>
        <v>4.15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>SUM(F36:F43)</f>
        <v>155004088</v>
      </c>
      <c r="G35" s="32">
        <f aca="true" t="shared" si="6" ref="G35:T35">SUM(G36:G43)</f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2739225.71</v>
      </c>
      <c r="U35" s="30">
        <f t="shared" si="5"/>
        <v>1.77</v>
      </c>
      <c r="V35" s="6">
        <v>0</v>
      </c>
      <c r="W35" s="7">
        <v>0</v>
      </c>
      <c r="X35" s="6">
        <v>0</v>
      </c>
    </row>
    <row r="36" spans="1:24" ht="38.25" outlineLevel="1">
      <c r="A36" s="11" t="s">
        <v>42</v>
      </c>
      <c r="B36" s="5"/>
      <c r="C36" s="5"/>
      <c r="D36" s="5"/>
      <c r="E36" s="5"/>
      <c r="F36" s="31">
        <v>1915240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0</v>
      </c>
      <c r="U36" s="30">
        <f t="shared" si="5"/>
        <v>0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43</v>
      </c>
      <c r="B37" s="5"/>
      <c r="C37" s="5"/>
      <c r="D37" s="5"/>
      <c r="E37" s="5"/>
      <c r="F37" s="31">
        <v>3554850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31223.48</v>
      </c>
      <c r="U37" s="30">
        <f t="shared" si="5"/>
        <v>0.88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63142270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817515.42</v>
      </c>
      <c r="U38" s="30">
        <f t="shared" si="5"/>
        <v>1.29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9500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1" outlineLevel="1">
      <c r="A40" s="11" t="s">
        <v>45</v>
      </c>
      <c r="B40" s="5"/>
      <c r="C40" s="5"/>
      <c r="D40" s="5"/>
      <c r="E40" s="5"/>
      <c r="F40" s="31">
        <v>15686600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332785.83</v>
      </c>
      <c r="U40" s="30">
        <f t="shared" si="5"/>
        <v>2.12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47</v>
      </c>
      <c r="B42" s="5"/>
      <c r="C42" s="5"/>
      <c r="D42" s="5"/>
      <c r="E42" s="5"/>
      <c r="F42" s="31">
        <v>950000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>
        <f t="shared" si="5"/>
        <v>0</v>
      </c>
      <c r="V42" s="6">
        <v>0</v>
      </c>
      <c r="W42" s="7">
        <v>0</v>
      </c>
      <c r="X42" s="6">
        <v>0</v>
      </c>
    </row>
    <row r="43" spans="1:24" ht="21.75" customHeight="1" outlineLevel="1">
      <c r="A43" s="11" t="s">
        <v>48</v>
      </c>
      <c r="B43" s="5"/>
      <c r="C43" s="5"/>
      <c r="D43" s="5"/>
      <c r="E43" s="5"/>
      <c r="F43" s="31">
        <v>69745628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1557700.98</v>
      </c>
      <c r="U43" s="30">
        <f t="shared" si="5"/>
        <v>2.23</v>
      </c>
      <c r="V43" s="6">
        <v>0</v>
      </c>
      <c r="W43" s="7">
        <v>0</v>
      </c>
      <c r="X43" s="6">
        <v>0</v>
      </c>
    </row>
    <row r="44" spans="1:24" ht="38.25">
      <c r="A44" s="29" t="s">
        <v>3</v>
      </c>
      <c r="B44" s="5"/>
      <c r="C44" s="5"/>
      <c r="D44" s="5"/>
      <c r="E44" s="5"/>
      <c r="F44" s="32">
        <f>F45+F46</f>
        <v>18404347</v>
      </c>
      <c r="G44" s="32">
        <f aca="true" t="shared" si="7" ref="G44:T44">G45+G46</f>
        <v>0</v>
      </c>
      <c r="H44" s="32">
        <f t="shared" si="7"/>
        <v>0</v>
      </c>
      <c r="I44" s="32">
        <f t="shared" si="7"/>
        <v>0</v>
      </c>
      <c r="J44" s="32">
        <f t="shared" si="7"/>
        <v>0</v>
      </c>
      <c r="K44" s="32">
        <f t="shared" si="7"/>
        <v>0</v>
      </c>
      <c r="L44" s="32">
        <f t="shared" si="7"/>
        <v>0</v>
      </c>
      <c r="M44" s="32">
        <f t="shared" si="7"/>
        <v>0</v>
      </c>
      <c r="N44" s="32">
        <f t="shared" si="7"/>
        <v>0</v>
      </c>
      <c r="O44" s="32">
        <f t="shared" si="7"/>
        <v>0</v>
      </c>
      <c r="P44" s="32">
        <f t="shared" si="7"/>
        <v>0</v>
      </c>
      <c r="Q44" s="32">
        <f t="shared" si="7"/>
        <v>0</v>
      </c>
      <c r="R44" s="32">
        <f t="shared" si="7"/>
        <v>0</v>
      </c>
      <c r="S44" s="32">
        <f t="shared" si="7"/>
        <v>0</v>
      </c>
      <c r="T44" s="32">
        <f t="shared" si="7"/>
        <v>160559.88</v>
      </c>
      <c r="U44" s="30">
        <f t="shared" si="5"/>
        <v>0.87</v>
      </c>
      <c r="V44" s="6">
        <v>0</v>
      </c>
      <c r="W44" s="7">
        <v>0</v>
      </c>
      <c r="X44" s="6">
        <v>0</v>
      </c>
    </row>
    <row r="45" spans="1:24" ht="51" outlineLevel="1">
      <c r="A45" s="11" t="s">
        <v>49</v>
      </c>
      <c r="B45" s="5"/>
      <c r="C45" s="5"/>
      <c r="D45" s="5"/>
      <c r="E45" s="5"/>
      <c r="F45" s="31">
        <v>18205047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160559.88</v>
      </c>
      <c r="U45" s="30">
        <f>ROUND(T45/F45*100,2)</f>
        <v>0.88</v>
      </c>
      <c r="V45" s="6">
        <v>0</v>
      </c>
      <c r="W45" s="7">
        <v>0</v>
      </c>
      <c r="X45" s="6">
        <v>0</v>
      </c>
    </row>
    <row r="46" spans="1:24" ht="38.25" outlineLevel="1">
      <c r="A46" s="11" t="s">
        <v>92</v>
      </c>
      <c r="B46" s="5"/>
      <c r="C46" s="5"/>
      <c r="D46" s="5"/>
      <c r="E46" s="5"/>
      <c r="F46" s="31">
        <v>199300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0</v>
      </c>
      <c r="U46" s="30">
        <f t="shared" si="5"/>
        <v>0</v>
      </c>
      <c r="V46" s="6"/>
      <c r="W46" s="7"/>
      <c r="X46" s="6"/>
    </row>
    <row r="47" spans="1:24" ht="15">
      <c r="A47" s="13" t="s">
        <v>4</v>
      </c>
      <c r="B47" s="5"/>
      <c r="C47" s="5"/>
      <c r="D47" s="5"/>
      <c r="E47" s="5"/>
      <c r="F47" s="32">
        <f>SUM(F48:F51)</f>
        <v>243094918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f>SUM(T48:T51)</f>
        <v>573745.22</v>
      </c>
      <c r="U47" s="30">
        <f t="shared" si="5"/>
        <v>0.24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50</v>
      </c>
      <c r="B48" s="5"/>
      <c r="C48" s="5"/>
      <c r="D48" s="5"/>
      <c r="E48" s="5"/>
      <c r="F48" s="31">
        <v>7120828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465975.51</v>
      </c>
      <c r="U48" s="30">
        <f t="shared" si="5"/>
        <v>6.54</v>
      </c>
      <c r="V48" s="6">
        <v>0</v>
      </c>
      <c r="W48" s="7">
        <v>0</v>
      </c>
      <c r="X48" s="6">
        <v>0</v>
      </c>
    </row>
    <row r="49" spans="1:24" ht="15" outlineLevel="1">
      <c r="A49" s="14" t="s">
        <v>51</v>
      </c>
      <c r="B49" s="5"/>
      <c r="C49" s="5"/>
      <c r="D49" s="5"/>
      <c r="E49" s="5"/>
      <c r="F49" s="31">
        <v>73074200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0</v>
      </c>
      <c r="U49" s="30">
        <f t="shared" si="5"/>
        <v>0</v>
      </c>
      <c r="V49" s="6">
        <v>0</v>
      </c>
      <c r="W49" s="7">
        <v>0</v>
      </c>
      <c r="X49" s="6">
        <v>0</v>
      </c>
    </row>
    <row r="50" spans="1:24" ht="15" outlineLevel="1">
      <c r="A50" s="14" t="s">
        <v>52</v>
      </c>
      <c r="B50" s="5"/>
      <c r="C50" s="5"/>
      <c r="D50" s="5"/>
      <c r="E50" s="5"/>
      <c r="F50" s="31">
        <v>155637900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8025</v>
      </c>
      <c r="U50" s="30">
        <f t="shared" si="5"/>
        <v>0.01</v>
      </c>
      <c r="V50" s="6">
        <v>0</v>
      </c>
      <c r="W50" s="7">
        <v>0</v>
      </c>
      <c r="X50" s="6">
        <v>0</v>
      </c>
    </row>
    <row r="51" spans="1:24" ht="25.5" outlineLevel="1">
      <c r="A51" s="14" t="s">
        <v>53</v>
      </c>
      <c r="B51" s="5"/>
      <c r="C51" s="5"/>
      <c r="D51" s="5"/>
      <c r="E51" s="5"/>
      <c r="F51" s="31">
        <v>7261990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99744.71</v>
      </c>
      <c r="U51" s="30">
        <f t="shared" si="5"/>
        <v>1.37</v>
      </c>
      <c r="V51" s="6">
        <v>0</v>
      </c>
      <c r="W51" s="7">
        <v>0</v>
      </c>
      <c r="X51" s="6">
        <v>0</v>
      </c>
    </row>
    <row r="52" spans="1:24" ht="25.5">
      <c r="A52" s="29" t="s">
        <v>73</v>
      </c>
      <c r="B52" s="5"/>
      <c r="C52" s="5"/>
      <c r="D52" s="5"/>
      <c r="E52" s="5"/>
      <c r="F52" s="32">
        <f>SUM(F53:F56)</f>
        <v>142895862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f>SUM(T53:T56)</f>
        <v>3664855.75</v>
      </c>
      <c r="U52" s="30">
        <f t="shared" si="5"/>
        <v>2.56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54</v>
      </c>
      <c r="B53" s="5"/>
      <c r="C53" s="5"/>
      <c r="D53" s="5"/>
      <c r="E53" s="5"/>
      <c r="F53" s="31">
        <v>18295600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304721.62</v>
      </c>
      <c r="U53" s="30">
        <f t="shared" si="5"/>
        <v>1.67</v>
      </c>
      <c r="V53" s="6">
        <v>0</v>
      </c>
      <c r="W53" s="7">
        <v>0</v>
      </c>
      <c r="X53" s="6">
        <v>0</v>
      </c>
    </row>
    <row r="54" spans="1:24" ht="15" outlineLevel="1">
      <c r="A54" s="11" t="s">
        <v>55</v>
      </c>
      <c r="B54" s="5"/>
      <c r="C54" s="5"/>
      <c r="D54" s="5"/>
      <c r="E54" s="5"/>
      <c r="F54" s="31">
        <v>15040100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7900</v>
      </c>
      <c r="U54" s="30">
        <f t="shared" si="5"/>
        <v>0.05</v>
      </c>
      <c r="V54" s="6">
        <v>0</v>
      </c>
      <c r="W54" s="7">
        <v>0</v>
      </c>
      <c r="X54" s="6">
        <v>0</v>
      </c>
    </row>
    <row r="55" spans="1:24" ht="15" outlineLevel="1">
      <c r="A55" s="11" t="s">
        <v>56</v>
      </c>
      <c r="B55" s="5"/>
      <c r="C55" s="5"/>
      <c r="D55" s="5"/>
      <c r="E55" s="5"/>
      <c r="F55" s="31">
        <v>71263900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1066219.81</v>
      </c>
      <c r="U55" s="30">
        <f t="shared" si="5"/>
        <v>1.5</v>
      </c>
      <c r="V55" s="6">
        <v>0</v>
      </c>
      <c r="W55" s="7">
        <v>0</v>
      </c>
      <c r="X55" s="6">
        <v>0</v>
      </c>
    </row>
    <row r="56" spans="1:24" ht="25.5" outlineLevel="1">
      <c r="A56" s="11" t="s">
        <v>57</v>
      </c>
      <c r="B56" s="5"/>
      <c r="C56" s="5"/>
      <c r="D56" s="5"/>
      <c r="E56" s="5"/>
      <c r="F56" s="31">
        <v>38296262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2286014.32</v>
      </c>
      <c r="U56" s="30">
        <f t="shared" si="5"/>
        <v>5.97</v>
      </c>
      <c r="V56" s="6">
        <v>0</v>
      </c>
      <c r="W56" s="7">
        <v>0</v>
      </c>
      <c r="X56" s="6">
        <v>0</v>
      </c>
    </row>
    <row r="57" spans="1:24" ht="15">
      <c r="A57" s="4" t="s">
        <v>5</v>
      </c>
      <c r="B57" s="5"/>
      <c r="C57" s="5"/>
      <c r="D57" s="5"/>
      <c r="E57" s="5"/>
      <c r="F57" s="32">
        <f>F58</f>
        <v>4720370</v>
      </c>
      <c r="G57" s="32">
        <f aca="true" t="shared" si="8" ref="G57:T57">G58</f>
        <v>0</v>
      </c>
      <c r="H57" s="32">
        <f t="shared" si="8"/>
        <v>0</v>
      </c>
      <c r="I57" s="32">
        <f t="shared" si="8"/>
        <v>0</v>
      </c>
      <c r="J57" s="32">
        <f t="shared" si="8"/>
        <v>0</v>
      </c>
      <c r="K57" s="32">
        <f t="shared" si="8"/>
        <v>0</v>
      </c>
      <c r="L57" s="32">
        <f t="shared" si="8"/>
        <v>0</v>
      </c>
      <c r="M57" s="32">
        <f t="shared" si="8"/>
        <v>0</v>
      </c>
      <c r="N57" s="32">
        <f t="shared" si="8"/>
        <v>0</v>
      </c>
      <c r="O57" s="32">
        <f t="shared" si="8"/>
        <v>0</v>
      </c>
      <c r="P57" s="32">
        <f t="shared" si="8"/>
        <v>0</v>
      </c>
      <c r="Q57" s="32">
        <f t="shared" si="8"/>
        <v>0</v>
      </c>
      <c r="R57" s="32">
        <f t="shared" si="8"/>
        <v>0</v>
      </c>
      <c r="S57" s="32">
        <f t="shared" si="8"/>
        <v>0</v>
      </c>
      <c r="T57" s="32">
        <f t="shared" si="8"/>
        <v>261883.75</v>
      </c>
      <c r="U57" s="30">
        <f t="shared" si="5"/>
        <v>5.55</v>
      </c>
      <c r="V57" s="6">
        <v>0</v>
      </c>
      <c r="W57" s="7">
        <v>0</v>
      </c>
      <c r="X57" s="6">
        <v>0</v>
      </c>
    </row>
    <row r="58" spans="1:24" ht="25.5" outlineLevel="1">
      <c r="A58" s="11" t="s">
        <v>58</v>
      </c>
      <c r="B58" s="5"/>
      <c r="C58" s="5"/>
      <c r="D58" s="5"/>
      <c r="E58" s="5"/>
      <c r="F58" s="31">
        <v>4720370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261883.75</v>
      </c>
      <c r="U58" s="30">
        <f t="shared" si="5"/>
        <v>5.55</v>
      </c>
      <c r="V58" s="6">
        <v>0</v>
      </c>
      <c r="W58" s="7">
        <v>0</v>
      </c>
      <c r="X58" s="6">
        <v>0</v>
      </c>
    </row>
    <row r="59" spans="1:24" ht="15">
      <c r="A59" s="4" t="s">
        <v>6</v>
      </c>
      <c r="B59" s="5"/>
      <c r="C59" s="5"/>
      <c r="D59" s="5"/>
      <c r="E59" s="5"/>
      <c r="F59" s="32">
        <f>SUM(F60:F64)</f>
        <v>1336271767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f>SUM(T60:T64)</f>
        <v>62892377.45</v>
      </c>
      <c r="U59" s="30">
        <f t="shared" si="5"/>
        <v>4.71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59</v>
      </c>
      <c r="B60" s="5"/>
      <c r="C60" s="5"/>
      <c r="D60" s="5"/>
      <c r="E60" s="5"/>
      <c r="F60" s="31">
        <v>601874823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16167258</v>
      </c>
      <c r="U60" s="30">
        <f t="shared" si="5"/>
        <v>2.69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60</v>
      </c>
      <c r="B61" s="5"/>
      <c r="C61" s="5"/>
      <c r="D61" s="5"/>
      <c r="E61" s="5"/>
      <c r="F61" s="31">
        <v>465292900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32899691</v>
      </c>
      <c r="U61" s="30">
        <f t="shared" si="5"/>
        <v>7.07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93</v>
      </c>
      <c r="B62" s="5"/>
      <c r="C62" s="5"/>
      <c r="D62" s="5"/>
      <c r="E62" s="5"/>
      <c r="F62" s="31">
        <v>175475815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12258170</v>
      </c>
      <c r="U62" s="30">
        <f t="shared" si="5"/>
        <v>6.99</v>
      </c>
      <c r="V62" s="6"/>
      <c r="W62" s="7"/>
      <c r="X62" s="6"/>
    </row>
    <row r="63" spans="1:24" ht="15" outlineLevel="1">
      <c r="A63" s="11" t="s">
        <v>83</v>
      </c>
      <c r="B63" s="5"/>
      <c r="C63" s="5"/>
      <c r="D63" s="5"/>
      <c r="E63" s="5"/>
      <c r="F63" s="31">
        <v>29182719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800000</v>
      </c>
      <c r="U63" s="30">
        <f t="shared" si="5"/>
        <v>2.74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61</v>
      </c>
      <c r="B64" s="5"/>
      <c r="C64" s="5"/>
      <c r="D64" s="5"/>
      <c r="E64" s="5"/>
      <c r="F64" s="31">
        <v>64445510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767258.45</v>
      </c>
      <c r="U64" s="30">
        <f t="shared" si="5"/>
        <v>1.19</v>
      </c>
      <c r="V64" s="6">
        <v>0</v>
      </c>
      <c r="W64" s="7">
        <v>0</v>
      </c>
      <c r="X64" s="6">
        <v>0</v>
      </c>
    </row>
    <row r="65" spans="1:24" ht="15">
      <c r="A65" s="4" t="s">
        <v>7</v>
      </c>
      <c r="B65" s="5"/>
      <c r="C65" s="5"/>
      <c r="D65" s="5"/>
      <c r="E65" s="5"/>
      <c r="F65" s="32">
        <f>F66+F67</f>
        <v>174097318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f>T66+T67</f>
        <v>13138696.81</v>
      </c>
      <c r="U65" s="30">
        <f t="shared" si="5"/>
        <v>7.55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62</v>
      </c>
      <c r="B66" s="5"/>
      <c r="C66" s="5"/>
      <c r="D66" s="5"/>
      <c r="E66" s="5"/>
      <c r="F66" s="31">
        <v>122993240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8949845</v>
      </c>
      <c r="U66" s="30">
        <f t="shared" si="5"/>
        <v>7.28</v>
      </c>
      <c r="V66" s="6">
        <v>0</v>
      </c>
      <c r="W66" s="7">
        <v>0</v>
      </c>
      <c r="X66" s="6">
        <v>0</v>
      </c>
    </row>
    <row r="67" spans="1:24" ht="25.5" outlineLevel="1">
      <c r="A67" s="11" t="s">
        <v>77</v>
      </c>
      <c r="B67" s="5"/>
      <c r="C67" s="5"/>
      <c r="D67" s="5"/>
      <c r="E67" s="5"/>
      <c r="F67" s="31">
        <v>51104078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4188851.81</v>
      </c>
      <c r="U67" s="30">
        <f t="shared" si="5"/>
        <v>8.2</v>
      </c>
      <c r="V67" s="6"/>
      <c r="W67" s="7"/>
      <c r="X67" s="6"/>
    </row>
    <row r="68" spans="1:24" ht="15">
      <c r="A68" s="4" t="s">
        <v>8</v>
      </c>
      <c r="B68" s="5"/>
      <c r="C68" s="5"/>
      <c r="D68" s="5"/>
      <c r="E68" s="5"/>
      <c r="F68" s="32">
        <f>SUM(F69:F73)</f>
        <v>139369000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f>SUM(T69:T73)</f>
        <v>5349686.99</v>
      </c>
      <c r="U68" s="30">
        <f t="shared" si="5"/>
        <v>3.84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63</v>
      </c>
      <c r="B69" s="5"/>
      <c r="C69" s="5"/>
      <c r="D69" s="5"/>
      <c r="E69" s="5"/>
      <c r="F69" s="31">
        <v>4613000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312414.76</v>
      </c>
      <c r="U69" s="30">
        <f t="shared" si="5"/>
        <v>6.77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64</v>
      </c>
      <c r="B70" s="5"/>
      <c r="C70" s="5"/>
      <c r="D70" s="5"/>
      <c r="E70" s="5"/>
      <c r="F70" s="31">
        <v>68134500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3955842</v>
      </c>
      <c r="U70" s="30">
        <f t="shared" si="5"/>
        <v>5.81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65</v>
      </c>
      <c r="B71" s="5"/>
      <c r="C71" s="5"/>
      <c r="D71" s="5"/>
      <c r="E71" s="5"/>
      <c r="F71" s="31">
        <v>11270700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403181</v>
      </c>
      <c r="U71" s="30">
        <f t="shared" si="5"/>
        <v>3.58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66</v>
      </c>
      <c r="B72" s="5"/>
      <c r="C72" s="5"/>
      <c r="D72" s="5"/>
      <c r="E72" s="5"/>
      <c r="F72" s="31">
        <v>19779300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2772</v>
      </c>
      <c r="U72" s="30">
        <f t="shared" si="5"/>
        <v>0.01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67</v>
      </c>
      <c r="B73" s="5"/>
      <c r="C73" s="5"/>
      <c r="D73" s="5"/>
      <c r="E73" s="5"/>
      <c r="F73" s="31">
        <v>35571500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675477.23</v>
      </c>
      <c r="U73" s="30">
        <f t="shared" si="5"/>
        <v>1.9</v>
      </c>
      <c r="V73" s="6">
        <v>0</v>
      </c>
      <c r="W73" s="7">
        <v>0</v>
      </c>
      <c r="X73" s="6">
        <v>0</v>
      </c>
    </row>
    <row r="74" spans="1:24" ht="15">
      <c r="A74" s="4" t="s">
        <v>9</v>
      </c>
      <c r="B74" s="5"/>
      <c r="C74" s="5"/>
      <c r="D74" s="5"/>
      <c r="E74" s="5"/>
      <c r="F74" s="32">
        <f>SUM(F75:F77)</f>
        <v>224886480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f>SUM(T75:T77)</f>
        <v>12599898.29</v>
      </c>
      <c r="U74" s="30">
        <f t="shared" si="5"/>
        <v>5.6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68</v>
      </c>
      <c r="B75" s="5"/>
      <c r="C75" s="5"/>
      <c r="D75" s="5"/>
      <c r="E75" s="5"/>
      <c r="F75" s="31">
        <v>167812897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9759759.29</v>
      </c>
      <c r="U75" s="30">
        <f t="shared" si="5"/>
        <v>5.82</v>
      </c>
      <c r="V75" s="6">
        <v>0</v>
      </c>
      <c r="W75" s="7">
        <v>0</v>
      </c>
      <c r="X75" s="6">
        <v>0</v>
      </c>
    </row>
    <row r="76" spans="1:24" ht="15" outlineLevel="1">
      <c r="A76" s="11" t="s">
        <v>69</v>
      </c>
      <c r="B76" s="5"/>
      <c r="C76" s="5"/>
      <c r="D76" s="5"/>
      <c r="E76" s="5"/>
      <c r="F76" s="31">
        <v>50847783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2638839.5</v>
      </c>
      <c r="U76" s="30">
        <f t="shared" si="5"/>
        <v>5.19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70</v>
      </c>
      <c r="B77" s="5"/>
      <c r="C77" s="5"/>
      <c r="D77" s="5"/>
      <c r="E77" s="5"/>
      <c r="F77" s="31">
        <v>6225800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201299.5</v>
      </c>
      <c r="U77" s="30">
        <f t="shared" si="5"/>
        <v>3.23</v>
      </c>
      <c r="V77" s="6">
        <v>0</v>
      </c>
      <c r="W77" s="7">
        <v>0</v>
      </c>
      <c r="X77" s="6">
        <v>0</v>
      </c>
    </row>
    <row r="78" spans="1:24" ht="30" customHeight="1">
      <c r="A78" s="12" t="s">
        <v>72</v>
      </c>
      <c r="B78" s="5"/>
      <c r="C78" s="5"/>
      <c r="D78" s="5"/>
      <c r="E78" s="5"/>
      <c r="F78" s="32">
        <f>F79</f>
        <v>3200000</v>
      </c>
      <c r="G78" s="32">
        <f aca="true" t="shared" si="9" ref="G78:T78">G79</f>
        <v>0</v>
      </c>
      <c r="H78" s="32">
        <f t="shared" si="9"/>
        <v>0</v>
      </c>
      <c r="I78" s="32">
        <f t="shared" si="9"/>
        <v>0</v>
      </c>
      <c r="J78" s="32">
        <f t="shared" si="9"/>
        <v>0</v>
      </c>
      <c r="K78" s="32">
        <f t="shared" si="9"/>
        <v>0</v>
      </c>
      <c r="L78" s="32">
        <f t="shared" si="9"/>
        <v>0</v>
      </c>
      <c r="M78" s="32">
        <f t="shared" si="9"/>
        <v>0</v>
      </c>
      <c r="N78" s="32">
        <f t="shared" si="9"/>
        <v>0</v>
      </c>
      <c r="O78" s="32">
        <f t="shared" si="9"/>
        <v>0</v>
      </c>
      <c r="P78" s="32">
        <f t="shared" si="9"/>
        <v>0</v>
      </c>
      <c r="Q78" s="32">
        <f t="shared" si="9"/>
        <v>0</v>
      </c>
      <c r="R78" s="32">
        <f t="shared" si="9"/>
        <v>0</v>
      </c>
      <c r="S78" s="32">
        <f t="shared" si="9"/>
        <v>0</v>
      </c>
      <c r="T78" s="32">
        <f t="shared" si="9"/>
        <v>0</v>
      </c>
      <c r="U78" s="30">
        <f t="shared" si="5"/>
        <v>0</v>
      </c>
      <c r="V78" s="6">
        <v>0</v>
      </c>
      <c r="W78" s="7">
        <v>0</v>
      </c>
      <c r="X78" s="6">
        <v>0</v>
      </c>
    </row>
    <row r="79" spans="1:24" ht="34.5" customHeight="1" outlineLevel="1">
      <c r="A79" s="11" t="s">
        <v>71</v>
      </c>
      <c r="B79" s="5"/>
      <c r="C79" s="5"/>
      <c r="D79" s="5"/>
      <c r="E79" s="5"/>
      <c r="F79" s="31">
        <v>3200000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0">
        <f t="shared" si="5"/>
        <v>0</v>
      </c>
      <c r="V79" s="6">
        <v>0</v>
      </c>
      <c r="W79" s="7">
        <v>0</v>
      </c>
      <c r="X79" s="6">
        <v>0</v>
      </c>
    </row>
    <row r="80" spans="1:24" ht="39.75" customHeight="1" outlineLevel="1">
      <c r="A80" s="28" t="s">
        <v>80</v>
      </c>
      <c r="B80" s="5"/>
      <c r="C80" s="5"/>
      <c r="D80" s="5"/>
      <c r="E80" s="5"/>
      <c r="F80" s="32">
        <f aca="true" t="shared" si="10" ref="F80:T80">F8-F34</f>
        <v>-53106450</v>
      </c>
      <c r="G80" s="32">
        <f t="shared" si="10"/>
        <v>0</v>
      </c>
      <c r="H80" s="32">
        <f t="shared" si="10"/>
        <v>0</v>
      </c>
      <c r="I80" s="32">
        <f t="shared" si="10"/>
        <v>0</v>
      </c>
      <c r="J80" s="32">
        <f t="shared" si="10"/>
        <v>0</v>
      </c>
      <c r="K80" s="32">
        <f t="shared" si="10"/>
        <v>0</v>
      </c>
      <c r="L80" s="32">
        <f t="shared" si="10"/>
        <v>0</v>
      </c>
      <c r="M80" s="32">
        <f t="shared" si="10"/>
        <v>0</v>
      </c>
      <c r="N80" s="32">
        <f t="shared" si="10"/>
        <v>0</v>
      </c>
      <c r="O80" s="32">
        <f t="shared" si="10"/>
        <v>0</v>
      </c>
      <c r="P80" s="32">
        <f t="shared" si="10"/>
        <v>0</v>
      </c>
      <c r="Q80" s="32">
        <f t="shared" si="10"/>
        <v>0</v>
      </c>
      <c r="R80" s="32">
        <f t="shared" si="10"/>
        <v>0</v>
      </c>
      <c r="S80" s="32">
        <f t="shared" si="10"/>
        <v>0</v>
      </c>
      <c r="T80" s="32">
        <f t="shared" si="10"/>
        <v>41251962.24000001</v>
      </c>
      <c r="U80" s="20"/>
      <c r="V80" s="24"/>
      <c r="W80" s="25"/>
      <c r="X80" s="24"/>
    </row>
    <row r="81" spans="1:24" ht="45" customHeight="1">
      <c r="A81" s="23" t="s">
        <v>33</v>
      </c>
      <c r="B81" s="21"/>
      <c r="C81" s="21"/>
      <c r="D81" s="21"/>
      <c r="E81" s="21"/>
      <c r="F81" s="33">
        <f>SUM(F82,F85,F90,F88,F87)</f>
        <v>53106450</v>
      </c>
      <c r="G81" s="33">
        <f aca="true" t="shared" si="11" ref="G81:T81">SUM(G82,G90,G88,G87)</f>
        <v>0</v>
      </c>
      <c r="H81" s="33">
        <f t="shared" si="11"/>
        <v>0</v>
      </c>
      <c r="I81" s="33">
        <f t="shared" si="11"/>
        <v>0</v>
      </c>
      <c r="J81" s="33">
        <f t="shared" si="11"/>
        <v>0</v>
      </c>
      <c r="K81" s="33">
        <f t="shared" si="11"/>
        <v>0</v>
      </c>
      <c r="L81" s="33">
        <f t="shared" si="11"/>
        <v>0</v>
      </c>
      <c r="M81" s="33">
        <f t="shared" si="11"/>
        <v>0</v>
      </c>
      <c r="N81" s="33">
        <f t="shared" si="11"/>
        <v>0</v>
      </c>
      <c r="O81" s="33">
        <f t="shared" si="11"/>
        <v>0</v>
      </c>
      <c r="P81" s="33">
        <f t="shared" si="11"/>
        <v>0</v>
      </c>
      <c r="Q81" s="33">
        <f t="shared" si="11"/>
        <v>0</v>
      </c>
      <c r="R81" s="33">
        <f t="shared" si="11"/>
        <v>0</v>
      </c>
      <c r="S81" s="33">
        <f t="shared" si="11"/>
        <v>0</v>
      </c>
      <c r="T81" s="33">
        <f t="shared" si="11"/>
        <v>-41251962.24000001</v>
      </c>
      <c r="U81" s="20"/>
      <c r="V81" s="1"/>
      <c r="W81" s="1"/>
      <c r="X81" s="1"/>
    </row>
    <row r="82" spans="1:24" ht="26.25">
      <c r="A82" s="22" t="s">
        <v>34</v>
      </c>
      <c r="B82" s="22"/>
      <c r="C82" s="22"/>
      <c r="D82" s="22"/>
      <c r="E82" s="22"/>
      <c r="F82" s="34">
        <f>SUM(F83:F84)</f>
        <v>19106450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>
        <f>SUM(T83,T84)</f>
        <v>0</v>
      </c>
      <c r="U82" s="20"/>
      <c r="V82" s="8"/>
      <c r="W82" s="8"/>
      <c r="X82" s="8"/>
    </row>
    <row r="83" spans="1:21" ht="39">
      <c r="A83" s="26" t="s">
        <v>35</v>
      </c>
      <c r="B83" s="27"/>
      <c r="C83" s="27"/>
      <c r="D83" s="27"/>
      <c r="E83" s="27"/>
      <c r="F83" s="35">
        <v>19106450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5">
        <v>0</v>
      </c>
      <c r="U83" s="20"/>
    </row>
    <row r="84" spans="1:21" ht="39">
      <c r="A84" s="26" t="s">
        <v>36</v>
      </c>
      <c r="B84" s="27"/>
      <c r="C84" s="27"/>
      <c r="D84" s="27"/>
      <c r="E84" s="27"/>
      <c r="F84" s="35">
        <v>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0</v>
      </c>
      <c r="U84" s="20"/>
    </row>
    <row r="85" spans="1:21" ht="33.75" customHeight="1">
      <c r="A85" s="26" t="s">
        <v>86</v>
      </c>
      <c r="B85" s="27"/>
      <c r="C85" s="27"/>
      <c r="D85" s="27"/>
      <c r="E85" s="27"/>
      <c r="F85" s="35">
        <f>SUM(F86:F87)</f>
        <v>34000000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20"/>
    </row>
    <row r="86" spans="1:21" ht="41.25" customHeight="1">
      <c r="A86" s="26" t="s">
        <v>85</v>
      </c>
      <c r="B86" s="27"/>
      <c r="C86" s="27"/>
      <c r="D86" s="27"/>
      <c r="E86" s="27"/>
      <c r="F86" s="35">
        <v>34000000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/>
    </row>
    <row r="87" spans="1:21" ht="45.75" customHeight="1">
      <c r="A87" s="26" t="s">
        <v>82</v>
      </c>
      <c r="B87" s="27"/>
      <c r="C87" s="27"/>
      <c r="D87" s="27"/>
      <c r="E87" s="27"/>
      <c r="F87" s="35"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/>
    </row>
    <row r="88" spans="1:21" ht="26.25">
      <c r="A88" s="26" t="s">
        <v>78</v>
      </c>
      <c r="B88" s="27"/>
      <c r="C88" s="27"/>
      <c r="D88" s="27"/>
      <c r="E88" s="27"/>
      <c r="F88" s="35">
        <f>F89</f>
        <v>0</v>
      </c>
      <c r="G88" s="35">
        <f aca="true" t="shared" si="12" ref="G88:S88">G89</f>
        <v>0</v>
      </c>
      <c r="H88" s="35">
        <f t="shared" si="12"/>
        <v>0</v>
      </c>
      <c r="I88" s="35">
        <f t="shared" si="12"/>
        <v>0</v>
      </c>
      <c r="J88" s="35">
        <f t="shared" si="12"/>
        <v>0</v>
      </c>
      <c r="K88" s="35">
        <f t="shared" si="12"/>
        <v>0</v>
      </c>
      <c r="L88" s="35">
        <f t="shared" si="12"/>
        <v>0</v>
      </c>
      <c r="M88" s="35">
        <f t="shared" si="12"/>
        <v>0</v>
      </c>
      <c r="N88" s="35">
        <f t="shared" si="12"/>
        <v>0</v>
      </c>
      <c r="O88" s="35">
        <f t="shared" si="12"/>
        <v>0</v>
      </c>
      <c r="P88" s="35">
        <f t="shared" si="12"/>
        <v>0</v>
      </c>
      <c r="Q88" s="35">
        <f t="shared" si="12"/>
        <v>0</v>
      </c>
      <c r="R88" s="35">
        <f t="shared" si="12"/>
        <v>0</v>
      </c>
      <c r="S88" s="35">
        <f t="shared" si="12"/>
        <v>0</v>
      </c>
      <c r="T88" s="35">
        <f>SUM(T89)</f>
        <v>34616522.56</v>
      </c>
      <c r="U88" s="20"/>
    </row>
    <row r="89" spans="1:21" ht="90">
      <c r="A89" s="26" t="s">
        <v>79</v>
      </c>
      <c r="B89" s="27"/>
      <c r="C89" s="27"/>
      <c r="D89" s="27"/>
      <c r="E89" s="27"/>
      <c r="F89" s="35">
        <v>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34616522.56</v>
      </c>
      <c r="U89" s="20"/>
    </row>
    <row r="90" spans="1:21" ht="26.25">
      <c r="A90" s="26" t="s">
        <v>37</v>
      </c>
      <c r="B90" s="27"/>
      <c r="C90" s="27"/>
      <c r="D90" s="27"/>
      <c r="E90" s="27"/>
      <c r="F90" s="35">
        <f>SUM(F92,F94)</f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SUM(T92,T94)</f>
        <v>-75868484.80000001</v>
      </c>
      <c r="U90" s="20"/>
    </row>
    <row r="91" spans="1:21" ht="15">
      <c r="A91" s="27" t="s">
        <v>38</v>
      </c>
      <c r="B91" s="27"/>
      <c r="C91" s="27"/>
      <c r="D91" s="27"/>
      <c r="E91" s="27"/>
      <c r="F91" s="35">
        <f>F92</f>
        <v>-2441944150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T92</f>
        <v>-231385069.22</v>
      </c>
      <c r="U91" s="20"/>
    </row>
    <row r="92" spans="1:21" ht="26.25">
      <c r="A92" s="26" t="s">
        <v>39</v>
      </c>
      <c r="B92" s="27"/>
      <c r="C92" s="27"/>
      <c r="D92" s="27"/>
      <c r="E92" s="27"/>
      <c r="F92" s="35">
        <v>-2441944150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v>-231385069.22</v>
      </c>
      <c r="U92" s="20"/>
    </row>
    <row r="93" spans="1:21" ht="15">
      <c r="A93" s="26" t="s">
        <v>40</v>
      </c>
      <c r="B93" s="27"/>
      <c r="C93" s="27"/>
      <c r="D93" s="27"/>
      <c r="E93" s="27"/>
      <c r="F93" s="35">
        <f>F94</f>
        <v>2441944150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f>T94</f>
        <v>155516584.42</v>
      </c>
      <c r="U93" s="20"/>
    </row>
    <row r="94" spans="1:21" ht="26.25">
      <c r="A94" s="26" t="s">
        <v>41</v>
      </c>
      <c r="B94" s="27"/>
      <c r="C94" s="27"/>
      <c r="D94" s="27"/>
      <c r="E94" s="27"/>
      <c r="F94" s="35">
        <v>2441944150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v>155516584.42</v>
      </c>
      <c r="U94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2019-02-13T02:45:11Z</dcterms:modified>
  <cp:category/>
  <cp:version/>
  <cp:contentType/>
  <cp:contentStatus/>
</cp:coreProperties>
</file>