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225" windowWidth="15120" windowHeight="7890" tabRatio="978" activeTab="4"/>
  </bookViews>
  <sheets>
    <sheet name="подпрограмма 1" sheetId="16" r:id="rId1"/>
    <sheet name="подпрограмма 2" sheetId="17" r:id="rId2"/>
    <sheet name="МП приложение 2" sheetId="1" r:id="rId3"/>
    <sheet name="приложение 3" sheetId="15" r:id="rId4"/>
    <sheet name="МП приложение 4" sheetId="3" r:id="rId5"/>
  </sheets>
  <definedNames>
    <definedName name="_xlnm.Print_Titles" localSheetId="4">'МП приложение 4'!$11:$12</definedName>
    <definedName name="_xlnm.Print_Titles" localSheetId="0">'подпрограмма 1'!$10:$11</definedName>
    <definedName name="_xlnm.Print_Area" localSheetId="2">'МП приложение 2'!$A$1:$N$25</definedName>
    <definedName name="_xlnm.Print_Area" localSheetId="4">'МП приложение 4'!$A$1:$L$43</definedName>
    <definedName name="_xlnm.Print_Area" localSheetId="0">'подпрограмма 1'!$A$1:$L$28</definedName>
    <definedName name="_xlnm.Print_Area" localSheetId="1">'подпрограмма 2'!$A$1:$L$18</definedName>
    <definedName name="_xlnm.Print_Area" localSheetId="3">'приложение 3'!$A$1:$H$38</definedName>
  </definedNames>
  <calcPr calcId="144525"/>
</workbook>
</file>

<file path=xl/calcChain.xml><?xml version="1.0" encoding="utf-8"?>
<calcChain xmlns="http://schemas.openxmlformats.org/spreadsheetml/2006/main">
  <c r="F31" i="15" l="1"/>
  <c r="G31" i="15"/>
  <c r="E31" i="15"/>
  <c r="F30" i="15"/>
  <c r="G30" i="15"/>
  <c r="E30" i="15"/>
  <c r="I28" i="16"/>
  <c r="J28" i="16"/>
  <c r="H28" i="16"/>
  <c r="K16" i="16"/>
  <c r="F35" i="15" l="1"/>
  <c r="G35" i="15"/>
  <c r="E35" i="15"/>
  <c r="F36" i="15"/>
  <c r="G36" i="15"/>
  <c r="E36" i="15"/>
  <c r="E24" i="15" s="1"/>
  <c r="F37" i="15"/>
  <c r="G37" i="15"/>
  <c r="E37" i="15"/>
  <c r="I18" i="17"/>
  <c r="J18" i="17"/>
  <c r="H18" i="17"/>
  <c r="K16" i="17"/>
  <c r="K15" i="17"/>
  <c r="K17" i="16"/>
  <c r="K19" i="16"/>
  <c r="K18" i="16"/>
  <c r="H36" i="15" l="1"/>
  <c r="H31" i="15"/>
  <c r="K15" i="16"/>
  <c r="I16" i="3"/>
  <c r="I45" i="3" s="1"/>
  <c r="H16" i="3"/>
  <c r="J45" i="3"/>
  <c r="C40" i="3"/>
  <c r="C36" i="3"/>
  <c r="C32" i="3"/>
  <c r="C28" i="3"/>
  <c r="C24" i="3"/>
  <c r="C20" i="3"/>
  <c r="C15" i="3"/>
  <c r="D15" i="3"/>
  <c r="E15" i="3"/>
  <c r="F15" i="3"/>
  <c r="G15" i="3"/>
  <c r="I40" i="3"/>
  <c r="H40" i="3"/>
  <c r="I36" i="3"/>
  <c r="H36" i="3"/>
  <c r="I32" i="3"/>
  <c r="H32" i="3"/>
  <c r="I28" i="3"/>
  <c r="H28" i="3"/>
  <c r="I24" i="3"/>
  <c r="H24" i="3"/>
  <c r="I20" i="3"/>
  <c r="H20" i="3"/>
  <c r="I15" i="3"/>
  <c r="H15" i="3"/>
  <c r="K18" i="17"/>
  <c r="L45" i="3"/>
  <c r="K45" i="3"/>
  <c r="J15" i="3"/>
  <c r="D40" i="3"/>
  <c r="D36" i="3"/>
  <c r="D32" i="3"/>
  <c r="D28" i="3"/>
  <c r="D24" i="3"/>
  <c r="D20" i="3"/>
  <c r="K28" i="16" l="1"/>
  <c r="H35" i="15"/>
  <c r="H30" i="15"/>
  <c r="L40" i="3"/>
  <c r="K40" i="3"/>
  <c r="J40" i="3"/>
  <c r="G40" i="3"/>
  <c r="F40" i="3"/>
  <c r="E40" i="3"/>
  <c r="L36" i="3"/>
  <c r="K36" i="3"/>
  <c r="J36" i="3"/>
  <c r="G36" i="3"/>
  <c r="F36" i="3"/>
  <c r="E36" i="3"/>
  <c r="L32" i="3"/>
  <c r="K32" i="3"/>
  <c r="J32" i="3"/>
  <c r="G32" i="3"/>
  <c r="F32" i="3"/>
  <c r="E32" i="3"/>
  <c r="L28" i="3"/>
  <c r="K28" i="3"/>
  <c r="J28" i="3"/>
  <c r="G28" i="3"/>
  <c r="F28" i="3"/>
  <c r="E28" i="3"/>
  <c r="L24" i="3"/>
  <c r="K24" i="3"/>
  <c r="J24" i="3"/>
  <c r="G24" i="3"/>
  <c r="F24" i="3"/>
  <c r="E24" i="3"/>
  <c r="L20" i="3"/>
  <c r="K20" i="3"/>
  <c r="J20" i="3"/>
  <c r="N22" i="3" s="1"/>
  <c r="G20" i="3"/>
  <c r="F20" i="3"/>
  <c r="E20" i="3"/>
  <c r="L15" i="3"/>
  <c r="K15" i="3"/>
  <c r="M21" i="1" l="1"/>
  <c r="G24" i="15"/>
  <c r="K20" i="16"/>
  <c r="K24" i="1"/>
  <c r="M24" i="1"/>
  <c r="F24" i="15"/>
  <c r="E26" i="15"/>
  <c r="F26" i="15"/>
  <c r="G26" i="15"/>
  <c r="F23" i="15"/>
  <c r="G23" i="15"/>
  <c r="E23" i="15"/>
  <c r="L24" i="1"/>
  <c r="L21" i="1"/>
  <c r="K25" i="16"/>
  <c r="K26" i="16"/>
  <c r="K23" i="16"/>
  <c r="K21" i="1" l="1"/>
  <c r="K17" i="1" s="1"/>
  <c r="L17" i="1"/>
  <c r="K18" i="1"/>
  <c r="F25" i="15"/>
  <c r="N24" i="1"/>
  <c r="L18" i="1"/>
  <c r="M18" i="1"/>
  <c r="M17" i="1"/>
  <c r="K21" i="16"/>
  <c r="H37" i="15" l="1"/>
  <c r="K15" i="1"/>
  <c r="L15" i="1"/>
  <c r="N21" i="1"/>
  <c r="M15" i="1"/>
  <c r="G25" i="15"/>
  <c r="N18" i="1"/>
  <c r="N17" i="1"/>
  <c r="E25" i="15" l="1"/>
  <c r="E27" i="15"/>
  <c r="N15" i="1"/>
  <c r="K14" i="17"/>
  <c r="K22" i="16"/>
  <c r="K14" i="16"/>
  <c r="H24" i="15" l="1"/>
  <c r="H26" i="15"/>
  <c r="H23" i="15"/>
  <c r="H29" i="15"/>
  <c r="H38" i="15"/>
  <c r="K19" i="1"/>
  <c r="H25" i="15" l="1"/>
  <c r="M22" i="1" l="1"/>
  <c r="G33" i="15"/>
  <c r="M19" i="1"/>
  <c r="G27" i="15" l="1"/>
  <c r="G21" i="15" l="1"/>
  <c r="H32" i="15"/>
  <c r="N23" i="1" l="1"/>
  <c r="N20" i="1"/>
  <c r="N16" i="1"/>
  <c r="L22" i="1" l="1"/>
  <c r="F33" i="15" l="1"/>
  <c r="L19" i="1"/>
  <c r="N19" i="1" s="1"/>
  <c r="K22" i="1" l="1"/>
  <c r="E33" i="15"/>
  <c r="N22" i="1"/>
  <c r="E21" i="15"/>
  <c r="F21" i="15"/>
  <c r="F27" i="15"/>
  <c r="H27" i="15" s="1"/>
  <c r="H21" i="15" l="1"/>
  <c r="H33" i="15"/>
</calcChain>
</file>

<file path=xl/sharedStrings.xml><?xml version="1.0" encoding="utf-8"?>
<sst xmlns="http://schemas.openxmlformats.org/spreadsheetml/2006/main" count="341" uniqueCount="146">
  <si>
    <t xml:space="preserve">Код бюджетной классификации </t>
  </si>
  <si>
    <t>ГРБС</t>
  </si>
  <si>
    <t>РзПр</t>
  </si>
  <si>
    <t>ЦСР</t>
  </si>
  <si>
    <t>ВР</t>
  </si>
  <si>
    <t>2016 год</t>
  </si>
  <si>
    <t>всего расходные обязательства по программе</t>
  </si>
  <si>
    <t>Х</t>
  </si>
  <si>
    <t>в том числе по ГРБС:</t>
  </si>
  <si>
    <t>Подпрограмма 1</t>
  </si>
  <si>
    <t>всего расходные обязательства по подпрограмме</t>
  </si>
  <si>
    <t>Расходы (тыс. руб.)</t>
  </si>
  <si>
    <t>Муниципальная программа</t>
  </si>
  <si>
    <t>Подпрограмма 2</t>
  </si>
  <si>
    <t>08</t>
  </si>
  <si>
    <t xml:space="preserve">№
п/п
</t>
  </si>
  <si>
    <t>Код бюджетной классификации</t>
  </si>
  <si>
    <t>Ожидаемый результат от реализации подпрограммного мероприятия
 (в натуральном выражении)</t>
  </si>
  <si>
    <t>1</t>
  </si>
  <si>
    <t>1.1.1.</t>
  </si>
  <si>
    <t>1.2.</t>
  </si>
  <si>
    <t>1.1.2.</t>
  </si>
  <si>
    <t>Наименование услуги, показателя объема услуги (работы)</t>
  </si>
  <si>
    <t>017</t>
  </si>
  <si>
    <t>1.1.</t>
  </si>
  <si>
    <t>№ п/п</t>
  </si>
  <si>
    <t>1.2.1.</t>
  </si>
  <si>
    <t>1.1.3.</t>
  </si>
  <si>
    <t>1.</t>
  </si>
  <si>
    <t>1.1.4.</t>
  </si>
  <si>
    <t>1.1.5.</t>
  </si>
  <si>
    <t>2.1.</t>
  </si>
  <si>
    <t>2.1.1.</t>
  </si>
  <si>
    <t>3.</t>
  </si>
  <si>
    <t>3.1.</t>
  </si>
  <si>
    <t>3.1.1.</t>
  </si>
  <si>
    <t>Источник финансирования</t>
  </si>
  <si>
    <t xml:space="preserve">Всего </t>
  </si>
  <si>
    <t xml:space="preserve">в том числе: </t>
  </si>
  <si>
    <t>федеральный бюджет</t>
  </si>
  <si>
    <t>местный бюджет</t>
  </si>
  <si>
    <t>краевой бюджет</t>
  </si>
  <si>
    <t>внебюджетные источники</t>
  </si>
  <si>
    <t xml:space="preserve">2. </t>
  </si>
  <si>
    <t>В том числе</t>
  </si>
  <si>
    <t>Наименование цели, задач, мероприятий подпрограммы</t>
  </si>
  <si>
    <t>2017 год</t>
  </si>
  <si>
    <t>Наименование  программы, подпрограммы, отдельного мероприятия программы</t>
  </si>
  <si>
    <t>2018 год</t>
  </si>
  <si>
    <t>Планируемые объемы финансирования (тыс. руб.)</t>
  </si>
  <si>
    <t>планируемые объемы финансирования (тыс. руб.)</t>
  </si>
  <si>
    <t>Статус (муниципальная программа, подпрограмма, отдельное мероприятие программы)</t>
  </si>
  <si>
    <t xml:space="preserve">Наименование ГРБС </t>
  </si>
  <si>
    <t>МКУ «Комитет по делам культуры»</t>
  </si>
  <si>
    <t>2.</t>
  </si>
  <si>
    <t>Приложение № 2 
к муниципальной программе 
«Развитие молодежной политики
 города Зеленогорска»</t>
  </si>
  <si>
    <t>Развитие молодежной политики города Зеленогорска</t>
  </si>
  <si>
    <t>ОГХ</t>
  </si>
  <si>
    <t>Вовлечение граждан в возрасте от 14 до 30 лет в позитивные социальные практики</t>
  </si>
  <si>
    <t>Обеспечение жильем молодых семей в городе Зеленогорске</t>
  </si>
  <si>
    <t>Информация о распределении планируемых объемов финансирования
 муниципальной программы «Развитие молодежной политики города Зеленогорска» по источникам финансирования</t>
  </si>
  <si>
    <t>Значение показателя объема услуги 
(результат выполнения работы)</t>
  </si>
  <si>
    <t>Расходы местного бюджета на оказание муниципальной услуги 
(выполнение работ), тыс. руб.</t>
  </si>
  <si>
    <t>Подпрограмма 1: Вовлечение граждан в возрасте от 14 до 30 лет в позитивные социальные практики</t>
  </si>
  <si>
    <t>Приложение
к подпрограмме «Вовлечение граждан в возрасте от 14 до 30 лет в позитивные социальные практики»</t>
  </si>
  <si>
    <t>Цель подпрограммы: Сохранение условий для успешной социализации и эффективной самореализации молодежи города Зеленогорска</t>
  </si>
  <si>
    <t>Задача 1: Организация деятельности, направленной на самореализацию молодежи, посредством участия граждан в возрасте от 14 до 30 лет в молодежных проектах и событиях города, работе клубов, секций Молодежного центра</t>
  </si>
  <si>
    <t>Мероприятие 1: Обеспечение деятельности Молодежного центра</t>
  </si>
  <si>
    <t>Обеспечение деятельности Молодежного центра</t>
  </si>
  <si>
    <t>07 07</t>
  </si>
  <si>
    <t>13 1 00 80610</t>
  </si>
  <si>
    <t>Проведение мероприятий для молодежи</t>
  </si>
  <si>
    <t>13 1 00 87090</t>
  </si>
  <si>
    <t>Организация труда и отдыха для несовершеннолетних граждан школьного возраста</t>
  </si>
  <si>
    <t>1.2.2.</t>
  </si>
  <si>
    <t>13 1 00 S4560</t>
  </si>
  <si>
    <t>13 1 00 74560</t>
  </si>
  <si>
    <t>13 1 00 87220</t>
  </si>
  <si>
    <t>13 1 00 87230</t>
  </si>
  <si>
    <t>Цель подпрограммы: Поддержка в решении жилищной проблемы молодых семей, признанных в порядке, установленном Жилищным кодексом Российской Федерации, нуждающимися в улучшении жилищных условий</t>
  </si>
  <si>
    <t>Задача 1: Предоставление молодым семьям - участникам подпрограммы социальных выплат на приобретение жилья или строительство индивидуального жилого дома</t>
  </si>
  <si>
    <t>013</t>
  </si>
  <si>
    <t xml:space="preserve">10 03 </t>
  </si>
  <si>
    <t>Приложение №  3
к муниципальной программе
 «Развитие молодежной политики города Зеленогорска»</t>
  </si>
  <si>
    <t xml:space="preserve">                                                                                                                          Приложение № 4                                                                                                     к муниципальной программе
 «Развитие молодежной политики города Зеленогорска»</t>
  </si>
  <si>
    <t>Перечень мероприятий  подпрограммы «Вовлечение граждан в возрасте от 14 до 30 лет в позитивные социальные практики» 
с указанием объемов средств на их реализацию и ожидаемых результатов</t>
  </si>
  <si>
    <t>Перечень мероприятий  подпрограммы «Обеспечение жильем молодых семей в городе Зеленогорске» 
с указанием объемов средств на их реализацию и ожидаемых результатов</t>
  </si>
  <si>
    <t>Количество мероприятий, единица</t>
  </si>
  <si>
    <t>Наименование работы: 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</t>
  </si>
  <si>
    <t>Наименование работы: Организация мероприятий, направленных на профилактику асоциального и деструктивного поведения подростков и молодежи, находящейся в социально-опасном положении</t>
  </si>
  <si>
    <t>4.</t>
  </si>
  <si>
    <t>4.1.</t>
  </si>
  <si>
    <t>4.1.1.</t>
  </si>
  <si>
    <t>5.</t>
  </si>
  <si>
    <t>Наименование работы: Организация досуга детей, подростков и молодежи</t>
  </si>
  <si>
    <t>5.1.</t>
  </si>
  <si>
    <t>5.1.1.</t>
  </si>
  <si>
    <t>Количество кружков и секций, единица</t>
  </si>
  <si>
    <t>6.</t>
  </si>
  <si>
    <t>Количество культурно-досуговых, спротивно-массовых мероприятий, единица</t>
  </si>
  <si>
    <t>6.1.</t>
  </si>
  <si>
    <t>6.1.1.</t>
  </si>
  <si>
    <t>7.</t>
  </si>
  <si>
    <t>7.1.</t>
  </si>
  <si>
    <t>7.1.1.</t>
  </si>
  <si>
    <t>Количество общественных объединений, единица</t>
  </si>
  <si>
    <t>Мероприятие 1: Проведение мероприятий для молодежи</t>
  </si>
  <si>
    <t>Мероприятие 2: Организация мероприятий для молодежи</t>
  </si>
  <si>
    <t>Организация трудовых отрядов Главы ЗАТО г. Зеленогорска</t>
  </si>
  <si>
    <t>Круглогодичная работа трудовых отрядов Главы ЗАТО г. Зеленогорска; количество участников - 329 человек ежегодно</t>
  </si>
  <si>
    <t>Наименование главного распределителя средств местного бюджета (ГРБС)</t>
  </si>
  <si>
    <t>2019 год</t>
  </si>
  <si>
    <t xml:space="preserve">Предоставление молодым семьям социальных выплат на приобретение жилья </t>
  </si>
  <si>
    <t>Поддержка работы не менее 15 клубов, секций, молодежных объединений. Организация различных массовых мероприятий позволит привлечь не менее 3000 молодых граждан</t>
  </si>
  <si>
    <t>Субсидия на поддержку деятельности муниципальных молодежных центров</t>
  </si>
  <si>
    <t>Проведение не менее 11 мероприятий городского масштаба для молодежи ежегодно</t>
  </si>
  <si>
    <t>Софинансирование на поддержку деятельности муниципальных молодежных центров</t>
  </si>
  <si>
    <t xml:space="preserve">Поддержка работы не менее 15 клубов, секций, молодежных объединений. Организация различных массовых мероприятий позволит привлечь не менее 3 000 молодых граждан ежегодно </t>
  </si>
  <si>
    <t>Трудовое воспитание и организация временной занятости несовершеннолетних граждан школьного возраста в летнее (каникулярное) время; количество трудоустроенных - 300 человек ежегодно</t>
  </si>
  <si>
    <t xml:space="preserve">Расходы на содержание помещения № 1 по ул. Гагарина, 18 Молодежного центра </t>
  </si>
  <si>
    <t>13 1 00 87350</t>
  </si>
  <si>
    <t>На площадях Молодежного центра  планируется разместить штабы 10 флагманских программ и 10 молодежных общественных объединений</t>
  </si>
  <si>
    <t>Информация о распределении планируемых объемов финансирования по подпрограммам, отдельным мероприятиям
 муниципальной программы «Развитие молодежной политики города Зеленогорска»</t>
  </si>
  <si>
    <t>Прогноз сводных показателей муниципальных заданий
муниципальной программы «Развитие молодежной политики города Зеленогорска»</t>
  </si>
  <si>
    <t>Наименование работы: Организация мероприятий в сфере молодежной политики, направленных на гражданское и патриотическое воспитание молодежи, воспитание толерантности в молодежной среде, формирование правовых, культурных и нравственных ценностей среди молодежи</t>
  </si>
  <si>
    <t>Наименование работы: Организация мероприятий в сфере молодежной политики, направленных на формирование системы развития талантливой и инициативной молодежи, создание условий для самореализации подростков и молодежи, развитие творческого, профессионального, интеллектуального потенциала подростков и молодежи</t>
  </si>
  <si>
    <t>Приложение № 3</t>
  </si>
  <si>
    <t>к подпрограмме «Обеспечение жильем молодых семей в городе Зеленогорске»</t>
  </si>
  <si>
    <t>Задача 2: Организация деятельности, направленной на включение молодежи города Зеленогорска в социально-экономические процессы города</t>
  </si>
  <si>
    <t>2020 год</t>
  </si>
  <si>
    <t>Итого на 
2018 - 2020 годы</t>
  </si>
  <si>
    <t>13 1 00 10430</t>
  </si>
  <si>
    <t>13 1 00 10470</t>
  </si>
  <si>
    <t>Приложение № 1</t>
  </si>
  <si>
    <t>к постановлению Администрации
ЗАТО г. Зеленогорска</t>
  </si>
  <si>
    <t>Приложение № 2</t>
  </si>
  <si>
    <t>к постановлению Администрации 
ЗАТО г. Зеленогорска</t>
  </si>
  <si>
    <t>Приложение № 4</t>
  </si>
  <si>
    <t>13 1 00 10310</t>
  </si>
  <si>
    <t>13 2 03 L4970</t>
  </si>
  <si>
    <t>13 2 02 L4970</t>
  </si>
  <si>
    <t>13 2 01 L4970</t>
  </si>
  <si>
    <t>три молодые семьи улучшат свои жилищные условия за счет полученных социальных выплат</t>
  </si>
  <si>
    <t>Приложение № 5</t>
  </si>
  <si>
    <t>13 1 00 10210</t>
  </si>
  <si>
    <t>от 12.12.2018 № 227-п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</si>
</sst>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000_р_._-;\-* #,##0.00000_р_._-;_-* &quot;-&quot;?_р_._-;_-@_-"/>
    <numFmt numFmtId="165" formatCode="_-* #,##0.00000_р_._-;\-* #,##0.00000_р_._-;_-* &quot;-&quot;?????_р_._-;_-@_-"/>
    <numFmt numFmtId="166" formatCode="#,##0.00_р_."/>
    <numFmt numFmtId="167" formatCode="#,##0.00000_р_."/>
    <numFmt numFmtId="168" formatCode="#,##0.00000"/>
    <numFmt numFmtId="169" formatCode="_-* #,##0.00_р_._-;\-* #,##0.00_р_._-;_-* &quot;-&quot;?_р_._-;_-@_-"/>
    <numFmt numFmtId="170" formatCode="#,##0.000_р_.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26">
    <xf numFmtId="0" fontId="0" fillId="0" borderId="0" xfId="0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49" fontId="2" fillId="0" borderId="0" xfId="0" applyNumberFormat="1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5" fillId="0" borderId="1" xfId="0" applyFont="1" applyFill="1" applyBorder="1"/>
    <xf numFmtId="0" fontId="5" fillId="0" borderId="0" xfId="0" applyFont="1" applyFill="1"/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/>
    </xf>
    <xf numFmtId="0" fontId="0" fillId="0" borderId="0" xfId="0" applyFont="1" applyFill="1"/>
    <xf numFmtId="0" fontId="9" fillId="0" borderId="0" xfId="0" applyFont="1" applyFill="1"/>
    <xf numFmtId="0" fontId="11" fillId="0" borderId="1" xfId="0" applyFont="1" applyFill="1" applyBorder="1" applyAlignment="1">
      <alignment horizontal="center" vertical="top" wrapText="1"/>
    </xf>
    <xf numFmtId="165" fontId="0" fillId="0" borderId="0" xfId="0" applyNumberFormat="1" applyFill="1"/>
    <xf numFmtId="166" fontId="1" fillId="0" borderId="1" xfId="0" applyNumberFormat="1" applyFont="1" applyFill="1" applyBorder="1" applyAlignment="1">
      <alignment horizontal="center" vertical="top" wrapText="1"/>
    </xf>
    <xf numFmtId="166" fontId="5" fillId="0" borderId="1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top" wrapText="1"/>
    </xf>
    <xf numFmtId="49" fontId="5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wrapText="1"/>
    </xf>
    <xf numFmtId="164" fontId="0" fillId="0" borderId="0" xfId="0" applyNumberFormat="1" applyFill="1"/>
    <xf numFmtId="0" fontId="3" fillId="0" borderId="0" xfId="0" applyNumberFormat="1" applyFont="1" applyFill="1" applyAlignment="1">
      <alignment horizontal="left" vertical="top" wrapText="1"/>
    </xf>
    <xf numFmtId="49" fontId="1" fillId="0" borderId="0" xfId="0" applyNumberFormat="1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1" fillId="0" borderId="1" xfId="1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0" fillId="0" borderId="0" xfId="0" applyNumberFormat="1" applyFont="1" applyFill="1"/>
    <xf numFmtId="0" fontId="11" fillId="0" borderId="1" xfId="0" applyFont="1" applyFill="1" applyBorder="1" applyAlignment="1">
      <alignment vertical="top" wrapText="1"/>
    </xf>
    <xf numFmtId="0" fontId="5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 vertical="center" wrapText="1"/>
    </xf>
    <xf numFmtId="167" fontId="5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49" fontId="1" fillId="0" borderId="0" xfId="0" applyNumberFormat="1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168" fontId="5" fillId="0" borderId="0" xfId="0" applyNumberFormat="1" applyFont="1" applyFill="1"/>
    <xf numFmtId="169" fontId="1" fillId="0" borderId="1" xfId="0" applyNumberFormat="1" applyFont="1" applyFill="1" applyBorder="1" applyAlignment="1">
      <alignment horizontal="right" vertical="center" wrapText="1"/>
    </xf>
    <xf numFmtId="169" fontId="1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170" fontId="1" fillId="0" borderId="1" xfId="0" applyNumberFormat="1" applyFont="1" applyFill="1" applyBorder="1" applyAlignment="1">
      <alignment horizontal="center" vertical="top" wrapText="1"/>
    </xf>
    <xf numFmtId="167" fontId="1" fillId="0" borderId="1" xfId="0" applyNumberFormat="1" applyFont="1" applyFill="1" applyBorder="1" applyAlignment="1">
      <alignment horizontal="center" vertical="top" wrapText="1"/>
    </xf>
    <xf numFmtId="167" fontId="5" fillId="0" borderId="1" xfId="0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right"/>
    </xf>
    <xf numFmtId="164" fontId="1" fillId="0" borderId="1" xfId="0" applyNumberFormat="1" applyFont="1" applyFill="1" applyBorder="1" applyAlignment="1">
      <alignment horizontal="center" wrapText="1"/>
    </xf>
    <xf numFmtId="166" fontId="0" fillId="0" borderId="0" xfId="0" applyNumberFormat="1" applyFont="1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168" fontId="5" fillId="0" borderId="1" xfId="0" applyNumberFormat="1" applyFont="1" applyFill="1" applyBorder="1" applyAlignment="1">
      <alignment horizontal="center" vertical="center"/>
    </xf>
    <xf numFmtId="168" fontId="1" fillId="0" borderId="1" xfId="1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/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right" vertical="top" wrapText="1"/>
    </xf>
    <xf numFmtId="49" fontId="1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right" vertical="top" wrapText="1"/>
    </xf>
    <xf numFmtId="0" fontId="7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top"/>
    </xf>
    <xf numFmtId="49" fontId="5" fillId="0" borderId="7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1" xfId="1" applyFont="1" applyFill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right" vertical="top" wrapText="1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1" fillId="0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FF00"/>
      <color rgb="FF9999FF"/>
      <color rgb="FFCCCCFF"/>
      <color rgb="FF9933FF"/>
      <color rgb="FF99FF99"/>
      <color rgb="FFCC99FF"/>
      <color rgb="FF99CCFF"/>
      <color rgb="FFF35D3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8"/>
  <sheetViews>
    <sheetView topLeftCell="A166" zoomScale="56" zoomScaleNormal="56" workbookViewId="0">
      <selection activeCell="J4" sqref="J4"/>
    </sheetView>
  </sheetViews>
  <sheetFormatPr defaultColWidth="8.85546875" defaultRowHeight="15" x14ac:dyDescent="0.25"/>
  <cols>
    <col min="1" max="1" width="11" style="7" bestFit="1" customWidth="1"/>
    <col min="2" max="2" width="37" style="7" customWidth="1"/>
    <col min="3" max="3" width="10.85546875" style="7" customWidth="1"/>
    <col min="4" max="5" width="8.85546875" style="7"/>
    <col min="6" max="6" width="17.140625" style="7" customWidth="1"/>
    <col min="7" max="7" width="9.28515625" style="7" bestFit="1" customWidth="1"/>
    <col min="8" max="8" width="17.5703125" style="7" customWidth="1"/>
    <col min="9" max="9" width="17" style="7" customWidth="1"/>
    <col min="10" max="10" width="19.140625" style="7" customWidth="1"/>
    <col min="11" max="11" width="23.140625" style="7" customWidth="1"/>
    <col min="12" max="12" width="30.140625" style="7" customWidth="1"/>
    <col min="13" max="13" width="8.85546875" style="7"/>
    <col min="14" max="14" width="15.7109375" style="7" bestFit="1" customWidth="1"/>
    <col min="15" max="16384" width="8.85546875" style="7"/>
  </cols>
  <sheetData>
    <row r="1" spans="1:12" ht="15.75" x14ac:dyDescent="0.25">
      <c r="J1" s="9"/>
      <c r="K1" s="80" t="s">
        <v>137</v>
      </c>
      <c r="L1" s="80"/>
    </row>
    <row r="2" spans="1:12" ht="39.75" customHeight="1" x14ac:dyDescent="0.25">
      <c r="J2" s="81" t="s">
        <v>134</v>
      </c>
      <c r="K2" s="82"/>
      <c r="L2" s="82"/>
    </row>
    <row r="3" spans="1:12" ht="15.75" x14ac:dyDescent="0.25">
      <c r="J3" s="80" t="s">
        <v>145</v>
      </c>
      <c r="K3" s="80"/>
      <c r="L3" s="80"/>
    </row>
    <row r="4" spans="1:12" ht="15.75" x14ac:dyDescent="0.25">
      <c r="J4" s="9"/>
      <c r="K4" s="9"/>
      <c r="L4" s="9"/>
    </row>
    <row r="5" spans="1:12" ht="15" customHeight="1" x14ac:dyDescent="0.25">
      <c r="H5" s="27"/>
      <c r="I5" s="27"/>
      <c r="J5" s="27"/>
      <c r="K5" s="78" t="s">
        <v>64</v>
      </c>
      <c r="L5" s="78"/>
    </row>
    <row r="6" spans="1:12" ht="54" customHeight="1" x14ac:dyDescent="0.25">
      <c r="H6" s="27"/>
      <c r="I6" s="27"/>
      <c r="J6" s="27"/>
      <c r="K6" s="78"/>
      <c r="L6" s="78"/>
    </row>
    <row r="7" spans="1:12" x14ac:dyDescent="0.25">
      <c r="H7" s="27"/>
      <c r="I7" s="27"/>
      <c r="J7" s="27"/>
      <c r="K7" s="27"/>
      <c r="L7" s="27"/>
    </row>
    <row r="8" spans="1:12" ht="39.6" customHeight="1" x14ac:dyDescent="0.25">
      <c r="A8" s="79" t="s">
        <v>85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ht="15.75" x14ac:dyDescent="0.25">
      <c r="A9" s="48"/>
      <c r="B9" s="2"/>
      <c r="C9" s="2"/>
      <c r="D9" s="2"/>
      <c r="E9" s="3"/>
      <c r="F9" s="4" t="s">
        <v>14</v>
      </c>
      <c r="G9" s="2"/>
      <c r="H9" s="2"/>
      <c r="I9" s="2"/>
      <c r="J9" s="2"/>
      <c r="K9" s="2"/>
      <c r="L9" s="2"/>
    </row>
    <row r="10" spans="1:12" ht="18.600000000000001" customHeight="1" x14ac:dyDescent="0.25">
      <c r="A10" s="73" t="s">
        <v>15</v>
      </c>
      <c r="B10" s="74" t="s">
        <v>45</v>
      </c>
      <c r="C10" s="74" t="s">
        <v>52</v>
      </c>
      <c r="D10" s="74" t="s">
        <v>16</v>
      </c>
      <c r="E10" s="74"/>
      <c r="F10" s="74"/>
      <c r="G10" s="74"/>
      <c r="H10" s="74" t="s">
        <v>11</v>
      </c>
      <c r="I10" s="74"/>
      <c r="J10" s="74"/>
      <c r="K10" s="74"/>
      <c r="L10" s="74" t="s">
        <v>17</v>
      </c>
    </row>
    <row r="11" spans="1:12" ht="96" customHeight="1" x14ac:dyDescent="0.25">
      <c r="A11" s="73"/>
      <c r="B11" s="74"/>
      <c r="C11" s="74"/>
      <c r="D11" s="56" t="s">
        <v>1</v>
      </c>
      <c r="E11" s="56" t="s">
        <v>2</v>
      </c>
      <c r="F11" s="56" t="s">
        <v>3</v>
      </c>
      <c r="G11" s="56" t="s">
        <v>4</v>
      </c>
      <c r="H11" s="67" t="s">
        <v>48</v>
      </c>
      <c r="I11" s="56" t="s">
        <v>111</v>
      </c>
      <c r="J11" s="56" t="s">
        <v>129</v>
      </c>
      <c r="K11" s="56" t="s">
        <v>130</v>
      </c>
      <c r="L11" s="74"/>
    </row>
    <row r="12" spans="1:12" ht="25.5" customHeight="1" x14ac:dyDescent="0.25">
      <c r="A12" s="38" t="s">
        <v>28</v>
      </c>
      <c r="B12" s="75" t="s">
        <v>65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spans="1:12" ht="37.5" customHeight="1" x14ac:dyDescent="0.25">
      <c r="A13" s="38" t="s">
        <v>24</v>
      </c>
      <c r="B13" s="75" t="s">
        <v>66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12" ht="35.25" customHeight="1" x14ac:dyDescent="0.25">
      <c r="A14" s="76" t="s">
        <v>19</v>
      </c>
      <c r="B14" s="75" t="s">
        <v>68</v>
      </c>
      <c r="C14" s="77" t="s">
        <v>53</v>
      </c>
      <c r="D14" s="38" t="s">
        <v>23</v>
      </c>
      <c r="E14" s="38" t="s">
        <v>69</v>
      </c>
      <c r="F14" s="38" t="s">
        <v>70</v>
      </c>
      <c r="G14" s="39">
        <v>611</v>
      </c>
      <c r="H14" s="62">
        <v>6121.6138700000001</v>
      </c>
      <c r="I14" s="16">
        <v>5339.5</v>
      </c>
      <c r="J14" s="16">
        <v>5339.5</v>
      </c>
      <c r="K14" s="62">
        <f t="shared" ref="K14:K26" si="0">SUM(H14:J14)</f>
        <v>16800.613870000001</v>
      </c>
      <c r="L14" s="75" t="s">
        <v>113</v>
      </c>
    </row>
    <row r="15" spans="1:12" ht="33" customHeight="1" x14ac:dyDescent="0.25">
      <c r="A15" s="76"/>
      <c r="B15" s="75"/>
      <c r="C15" s="77"/>
      <c r="D15" s="38" t="s">
        <v>23</v>
      </c>
      <c r="E15" s="38" t="s">
        <v>69</v>
      </c>
      <c r="F15" s="38" t="s">
        <v>131</v>
      </c>
      <c r="G15" s="39">
        <v>612</v>
      </c>
      <c r="H15" s="16">
        <v>307.60000000000002</v>
      </c>
      <c r="I15" s="16">
        <v>0</v>
      </c>
      <c r="J15" s="16">
        <v>0</v>
      </c>
      <c r="K15" s="16">
        <f t="shared" ref="K15" si="1">SUM(H15:J15)</f>
        <v>307.60000000000002</v>
      </c>
      <c r="L15" s="75"/>
    </row>
    <row r="16" spans="1:12" ht="33" customHeight="1" x14ac:dyDescent="0.25">
      <c r="A16" s="76"/>
      <c r="B16" s="75"/>
      <c r="C16" s="77"/>
      <c r="D16" s="68" t="s">
        <v>23</v>
      </c>
      <c r="E16" s="68" t="s">
        <v>69</v>
      </c>
      <c r="F16" s="68" t="s">
        <v>144</v>
      </c>
      <c r="G16" s="39">
        <v>612</v>
      </c>
      <c r="H16" s="61">
        <v>10.634</v>
      </c>
      <c r="I16" s="16">
        <v>0</v>
      </c>
      <c r="J16" s="16">
        <v>0</v>
      </c>
      <c r="K16" s="61">
        <f t="shared" ref="K16" si="2">SUM(H16:J16)</f>
        <v>10.634</v>
      </c>
      <c r="L16" s="75"/>
    </row>
    <row r="17" spans="1:12" ht="33" customHeight="1" x14ac:dyDescent="0.25">
      <c r="A17" s="76"/>
      <c r="B17" s="75"/>
      <c r="C17" s="77"/>
      <c r="D17" s="38" t="s">
        <v>23</v>
      </c>
      <c r="E17" s="38" t="s">
        <v>69</v>
      </c>
      <c r="F17" s="38" t="s">
        <v>138</v>
      </c>
      <c r="G17" s="39">
        <v>612</v>
      </c>
      <c r="H17" s="61">
        <v>89.146000000000001</v>
      </c>
      <c r="I17" s="16">
        <v>0</v>
      </c>
      <c r="J17" s="16">
        <v>0</v>
      </c>
      <c r="K17" s="61">
        <f t="shared" ref="K17" si="3">SUM(H17:J17)</f>
        <v>89.146000000000001</v>
      </c>
      <c r="L17" s="75"/>
    </row>
    <row r="18" spans="1:12" ht="39" customHeight="1" x14ac:dyDescent="0.25">
      <c r="A18" s="76"/>
      <c r="B18" s="75"/>
      <c r="C18" s="77"/>
      <c r="D18" s="38" t="s">
        <v>23</v>
      </c>
      <c r="E18" s="38" t="s">
        <v>69</v>
      </c>
      <c r="F18" s="38" t="s">
        <v>132</v>
      </c>
      <c r="G18" s="39">
        <v>611</v>
      </c>
      <c r="H18" s="16">
        <v>111.87</v>
      </c>
      <c r="I18" s="16">
        <v>0</v>
      </c>
      <c r="J18" s="16">
        <v>0</v>
      </c>
      <c r="K18" s="16">
        <f t="shared" ref="K18" si="4">SUM(H18:J18)</f>
        <v>111.87</v>
      </c>
      <c r="L18" s="75"/>
    </row>
    <row r="19" spans="1:12" ht="32.25" customHeight="1" x14ac:dyDescent="0.25">
      <c r="A19" s="76"/>
      <c r="B19" s="75"/>
      <c r="C19" s="77"/>
      <c r="D19" s="38" t="s">
        <v>23</v>
      </c>
      <c r="E19" s="38" t="s">
        <v>69</v>
      </c>
      <c r="F19" s="38" t="s">
        <v>132</v>
      </c>
      <c r="G19" s="39">
        <v>612</v>
      </c>
      <c r="H19" s="16">
        <v>28.6</v>
      </c>
      <c r="I19" s="16">
        <v>0</v>
      </c>
      <c r="J19" s="16">
        <v>0</v>
      </c>
      <c r="K19" s="16">
        <f t="shared" ref="K19" si="5">SUM(H19:J19)</f>
        <v>28.6</v>
      </c>
      <c r="L19" s="75"/>
    </row>
    <row r="20" spans="1:12" ht="109.5" customHeight="1" x14ac:dyDescent="0.25">
      <c r="A20" s="38" t="s">
        <v>21</v>
      </c>
      <c r="B20" s="5" t="s">
        <v>119</v>
      </c>
      <c r="C20" s="43" t="s">
        <v>53</v>
      </c>
      <c r="D20" s="38" t="s">
        <v>23</v>
      </c>
      <c r="E20" s="38" t="s">
        <v>69</v>
      </c>
      <c r="F20" s="38" t="s">
        <v>120</v>
      </c>
      <c r="G20" s="39">
        <v>612</v>
      </c>
      <c r="H20" s="16">
        <v>1052.45</v>
      </c>
      <c r="I20" s="16">
        <v>1187.2</v>
      </c>
      <c r="J20" s="16">
        <v>1187.2</v>
      </c>
      <c r="K20" s="16">
        <f>SUM(H20:J20)</f>
        <v>3426.8500000000004</v>
      </c>
      <c r="L20" s="5" t="s">
        <v>121</v>
      </c>
    </row>
    <row r="21" spans="1:12" ht="81.599999999999994" customHeight="1" x14ac:dyDescent="0.25">
      <c r="A21" s="38" t="s">
        <v>27</v>
      </c>
      <c r="B21" s="5" t="s">
        <v>71</v>
      </c>
      <c r="C21" s="43" t="s">
        <v>53</v>
      </c>
      <c r="D21" s="38" t="s">
        <v>23</v>
      </c>
      <c r="E21" s="38" t="s">
        <v>69</v>
      </c>
      <c r="F21" s="38" t="s">
        <v>72</v>
      </c>
      <c r="G21" s="39">
        <v>611</v>
      </c>
      <c r="H21" s="16">
        <v>1000</v>
      </c>
      <c r="I21" s="16">
        <v>1000</v>
      </c>
      <c r="J21" s="16">
        <v>1000</v>
      </c>
      <c r="K21" s="16">
        <f t="shared" ref="K21" si="6">SUM(H21:J21)</f>
        <v>3000</v>
      </c>
      <c r="L21" s="5" t="s">
        <v>115</v>
      </c>
    </row>
    <row r="22" spans="1:12" ht="63" customHeight="1" x14ac:dyDescent="0.25">
      <c r="A22" s="10" t="s">
        <v>29</v>
      </c>
      <c r="B22" s="57" t="s">
        <v>114</v>
      </c>
      <c r="C22" s="43" t="s">
        <v>53</v>
      </c>
      <c r="D22" s="38" t="s">
        <v>23</v>
      </c>
      <c r="E22" s="38" t="s">
        <v>69</v>
      </c>
      <c r="F22" s="38" t="s">
        <v>76</v>
      </c>
      <c r="G22" s="39">
        <v>612</v>
      </c>
      <c r="H22" s="17">
        <v>1054.9000000000001</v>
      </c>
      <c r="I22" s="17">
        <v>1054.9000000000001</v>
      </c>
      <c r="J22" s="17">
        <v>1054.9000000000001</v>
      </c>
      <c r="K22" s="17">
        <f t="shared" si="0"/>
        <v>3164.7000000000003</v>
      </c>
      <c r="L22" s="75" t="s">
        <v>117</v>
      </c>
    </row>
    <row r="23" spans="1:12" ht="78" customHeight="1" x14ac:dyDescent="0.25">
      <c r="A23" s="10" t="s">
        <v>30</v>
      </c>
      <c r="B23" s="57" t="s">
        <v>116</v>
      </c>
      <c r="C23" s="43" t="s">
        <v>53</v>
      </c>
      <c r="D23" s="38" t="s">
        <v>23</v>
      </c>
      <c r="E23" s="38" t="s">
        <v>69</v>
      </c>
      <c r="F23" s="38" t="s">
        <v>75</v>
      </c>
      <c r="G23" s="39">
        <v>612</v>
      </c>
      <c r="H23" s="17">
        <v>211</v>
      </c>
      <c r="I23" s="17">
        <v>211</v>
      </c>
      <c r="J23" s="17">
        <v>211</v>
      </c>
      <c r="K23" s="17">
        <f t="shared" si="0"/>
        <v>633</v>
      </c>
      <c r="L23" s="75"/>
    </row>
    <row r="24" spans="1:12" ht="26.25" customHeight="1" x14ac:dyDescent="0.25">
      <c r="A24" s="10" t="s">
        <v>20</v>
      </c>
      <c r="B24" s="72" t="s">
        <v>128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</row>
    <row r="25" spans="1:12" ht="167.45" customHeight="1" x14ac:dyDescent="0.25">
      <c r="A25" s="10" t="s">
        <v>26</v>
      </c>
      <c r="B25" s="5" t="s">
        <v>73</v>
      </c>
      <c r="C25" s="14" t="s">
        <v>53</v>
      </c>
      <c r="D25" s="38" t="s">
        <v>23</v>
      </c>
      <c r="E25" s="38" t="s">
        <v>69</v>
      </c>
      <c r="F25" s="38" t="s">
        <v>77</v>
      </c>
      <c r="G25" s="39">
        <v>612</v>
      </c>
      <c r="H25" s="63">
        <v>2245.1372700000002</v>
      </c>
      <c r="I25" s="17">
        <v>2659.2</v>
      </c>
      <c r="J25" s="17">
        <v>2659.2</v>
      </c>
      <c r="K25" s="63">
        <f>SUM(H25:J25)</f>
        <v>7563.5372699999998</v>
      </c>
      <c r="L25" s="5" t="s">
        <v>118</v>
      </c>
    </row>
    <row r="26" spans="1:12" ht="88.15" customHeight="1" x14ac:dyDescent="0.25">
      <c r="A26" s="10" t="s">
        <v>74</v>
      </c>
      <c r="B26" s="5" t="s">
        <v>108</v>
      </c>
      <c r="C26" s="14" t="s">
        <v>53</v>
      </c>
      <c r="D26" s="38" t="s">
        <v>23</v>
      </c>
      <c r="E26" s="38" t="s">
        <v>69</v>
      </c>
      <c r="F26" s="38" t="s">
        <v>78</v>
      </c>
      <c r="G26" s="39">
        <v>612</v>
      </c>
      <c r="H26" s="17">
        <v>2352.1</v>
      </c>
      <c r="I26" s="17">
        <v>2352.1</v>
      </c>
      <c r="J26" s="17">
        <v>2352.1</v>
      </c>
      <c r="K26" s="17">
        <f t="shared" si="0"/>
        <v>7056.2999999999993</v>
      </c>
      <c r="L26" s="5" t="s">
        <v>109</v>
      </c>
    </row>
    <row r="27" spans="1:12" s="9" customFormat="1" ht="15.75" x14ac:dyDescent="0.25">
      <c r="A27" s="11" t="s">
        <v>43</v>
      </c>
      <c r="B27" s="57" t="s">
        <v>44</v>
      </c>
      <c r="C27" s="11"/>
      <c r="D27" s="8"/>
      <c r="E27" s="8"/>
      <c r="F27" s="8"/>
      <c r="G27" s="8"/>
      <c r="H27" s="31"/>
      <c r="I27" s="31"/>
      <c r="J27" s="31"/>
      <c r="K27" s="31"/>
      <c r="L27" s="8"/>
    </row>
    <row r="28" spans="1:12" s="9" customFormat="1" ht="63" customHeight="1" x14ac:dyDescent="0.25">
      <c r="A28" s="10" t="s">
        <v>31</v>
      </c>
      <c r="B28" s="57" t="s">
        <v>53</v>
      </c>
      <c r="C28" s="14" t="s">
        <v>53</v>
      </c>
      <c r="D28" s="10" t="s">
        <v>7</v>
      </c>
      <c r="E28" s="10" t="s">
        <v>7</v>
      </c>
      <c r="F28" s="10" t="s">
        <v>7</v>
      </c>
      <c r="G28" s="10" t="s">
        <v>7</v>
      </c>
      <c r="H28" s="63">
        <f>H14+H15+H18+H19+H20+H21+H22+H23+H25+H26+H17+H16</f>
        <v>14585.051140000003</v>
      </c>
      <c r="I28" s="17">
        <f t="shared" ref="I28:J28" si="7">I14+I15+I18+I19+I20+I21+I22+I23+I25+I26+I17+I16</f>
        <v>13803.9</v>
      </c>
      <c r="J28" s="17">
        <f t="shared" si="7"/>
        <v>13803.9</v>
      </c>
      <c r="K28" s="63">
        <f>SUM(H28:J28)</f>
        <v>42192.851140000006</v>
      </c>
      <c r="L28" s="8"/>
    </row>
  </sheetData>
  <mergeCells count="19">
    <mergeCell ref="K5:L6"/>
    <mergeCell ref="A8:L8"/>
    <mergeCell ref="K1:L1"/>
    <mergeCell ref="J2:L2"/>
    <mergeCell ref="J3:L3"/>
    <mergeCell ref="B24:L24"/>
    <mergeCell ref="A10:A11"/>
    <mergeCell ref="B10:B11"/>
    <mergeCell ref="C10:C11"/>
    <mergeCell ref="D10:G10"/>
    <mergeCell ref="H10:K10"/>
    <mergeCell ref="L10:L11"/>
    <mergeCell ref="B12:L12"/>
    <mergeCell ref="B13:L13"/>
    <mergeCell ref="L22:L23"/>
    <mergeCell ref="B14:B19"/>
    <mergeCell ref="A14:A19"/>
    <mergeCell ref="C14:C19"/>
    <mergeCell ref="L14:L19"/>
  </mergeCells>
  <pageMargins left="0.70866141732283472" right="0.70866141732283472" top="0.74803149606299213" bottom="0.74803149606299213" header="0.31496062992125984" footer="0.31496062992125984"/>
  <pageSetup paperSize="9" scale="62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19"/>
  <sheetViews>
    <sheetView zoomScale="54" zoomScaleNormal="54" workbookViewId="0">
      <selection activeCell="J4" sqref="J4"/>
    </sheetView>
  </sheetViews>
  <sheetFormatPr defaultColWidth="8.85546875" defaultRowHeight="15" x14ac:dyDescent="0.25"/>
  <cols>
    <col min="1" max="1" width="10.7109375" style="7" bestFit="1" customWidth="1"/>
    <col min="2" max="2" width="48.28515625" style="7" customWidth="1"/>
    <col min="3" max="3" width="12.5703125" style="7" customWidth="1"/>
    <col min="4" max="5" width="8.85546875" style="7"/>
    <col min="6" max="6" width="17.5703125" style="7" customWidth="1"/>
    <col min="7" max="7" width="8.85546875" style="7"/>
    <col min="8" max="8" width="19.140625" style="7" customWidth="1"/>
    <col min="9" max="9" width="16.7109375" style="7" customWidth="1"/>
    <col min="10" max="10" width="18" style="7" customWidth="1"/>
    <col min="11" max="11" width="18.5703125" style="7" customWidth="1"/>
    <col min="12" max="12" width="29.5703125" style="7" customWidth="1"/>
    <col min="13" max="14" width="8.85546875" style="7"/>
    <col min="15" max="15" width="13.42578125" style="7" bestFit="1" customWidth="1"/>
    <col min="16" max="16384" width="8.85546875" style="7"/>
  </cols>
  <sheetData>
    <row r="1" spans="1:13" ht="15.75" x14ac:dyDescent="0.25">
      <c r="K1" s="64"/>
      <c r="L1" s="60" t="s">
        <v>143</v>
      </c>
      <c r="M1" s="60"/>
    </row>
    <row r="2" spans="1:13" ht="39" customHeight="1" x14ac:dyDescent="0.25">
      <c r="J2" s="81" t="s">
        <v>134</v>
      </c>
      <c r="K2" s="82"/>
      <c r="L2" s="82"/>
    </row>
    <row r="3" spans="1:13" ht="15.75" x14ac:dyDescent="0.25">
      <c r="J3" s="80" t="s">
        <v>145</v>
      </c>
      <c r="K3" s="80"/>
      <c r="L3" s="80"/>
    </row>
    <row r="5" spans="1:13" ht="20.25" customHeight="1" x14ac:dyDescent="0.25">
      <c r="K5" s="44"/>
      <c r="L5" s="45" t="s">
        <v>126</v>
      </c>
    </row>
    <row r="6" spans="1:13" ht="44.25" customHeight="1" x14ac:dyDescent="0.25">
      <c r="K6" s="81" t="s">
        <v>127</v>
      </c>
      <c r="L6" s="81"/>
    </row>
    <row r="7" spans="1:13" ht="21" customHeight="1" x14ac:dyDescent="0.25"/>
    <row r="8" spans="1:13" ht="39.6" customHeight="1" x14ac:dyDescent="0.25">
      <c r="A8" s="95" t="s">
        <v>86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1:13" ht="15.75" x14ac:dyDescent="0.25">
      <c r="A9" s="24"/>
      <c r="B9" s="2"/>
      <c r="C9" s="2"/>
      <c r="D9" s="2"/>
      <c r="E9" s="3"/>
      <c r="F9" s="4"/>
      <c r="G9" s="2"/>
      <c r="H9" s="2"/>
      <c r="I9" s="2"/>
      <c r="J9" s="2"/>
      <c r="K9" s="2"/>
      <c r="L9" s="2"/>
    </row>
    <row r="10" spans="1:13" ht="25.9" customHeight="1" x14ac:dyDescent="0.25">
      <c r="A10" s="73" t="s">
        <v>15</v>
      </c>
      <c r="B10" s="89" t="s">
        <v>45</v>
      </c>
      <c r="C10" s="74" t="s">
        <v>52</v>
      </c>
      <c r="D10" s="74" t="s">
        <v>16</v>
      </c>
      <c r="E10" s="74"/>
      <c r="F10" s="74"/>
      <c r="G10" s="74"/>
      <c r="H10" s="96" t="s">
        <v>11</v>
      </c>
      <c r="I10" s="96"/>
      <c r="J10" s="96"/>
      <c r="K10" s="97"/>
      <c r="L10" s="74" t="s">
        <v>17</v>
      </c>
    </row>
    <row r="11" spans="1:13" ht="82.9" customHeight="1" x14ac:dyDescent="0.25">
      <c r="A11" s="73"/>
      <c r="B11" s="91"/>
      <c r="C11" s="74"/>
      <c r="D11" s="25" t="s">
        <v>1</v>
      </c>
      <c r="E11" s="25" t="s">
        <v>2</v>
      </c>
      <c r="F11" s="26" t="s">
        <v>3</v>
      </c>
      <c r="G11" s="25" t="s">
        <v>4</v>
      </c>
      <c r="H11" s="49" t="s">
        <v>48</v>
      </c>
      <c r="I11" s="49" t="s">
        <v>111</v>
      </c>
      <c r="J11" s="49" t="s">
        <v>129</v>
      </c>
      <c r="K11" s="49" t="s">
        <v>130</v>
      </c>
      <c r="L11" s="74"/>
    </row>
    <row r="12" spans="1:13" ht="34.9" customHeight="1" x14ac:dyDescent="0.25">
      <c r="A12" s="28" t="s">
        <v>18</v>
      </c>
      <c r="B12" s="98" t="s">
        <v>79</v>
      </c>
      <c r="C12" s="99"/>
      <c r="D12" s="99"/>
      <c r="E12" s="99"/>
      <c r="F12" s="99"/>
      <c r="G12" s="99"/>
      <c r="H12" s="99"/>
      <c r="I12" s="99"/>
      <c r="J12" s="99"/>
      <c r="K12" s="99"/>
      <c r="L12" s="100"/>
    </row>
    <row r="13" spans="1:13" ht="29.45" customHeight="1" x14ac:dyDescent="0.25">
      <c r="A13" s="28" t="s">
        <v>24</v>
      </c>
      <c r="B13" s="101" t="s">
        <v>80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3"/>
    </row>
    <row r="14" spans="1:13" ht="41.25" customHeight="1" x14ac:dyDescent="0.25">
      <c r="A14" s="86" t="s">
        <v>19</v>
      </c>
      <c r="B14" s="83" t="s">
        <v>112</v>
      </c>
      <c r="C14" s="89" t="s">
        <v>57</v>
      </c>
      <c r="D14" s="38" t="s">
        <v>81</v>
      </c>
      <c r="E14" s="38" t="s">
        <v>82</v>
      </c>
      <c r="F14" s="6" t="s">
        <v>139</v>
      </c>
      <c r="G14" s="29">
        <v>322</v>
      </c>
      <c r="H14" s="17">
        <v>1000</v>
      </c>
      <c r="I14" s="17">
        <v>1000</v>
      </c>
      <c r="J14" s="17">
        <v>1000</v>
      </c>
      <c r="K14" s="16">
        <f t="shared" ref="K14" si="0">SUM(H14:J14)</f>
        <v>3000</v>
      </c>
      <c r="L14" s="92" t="s">
        <v>142</v>
      </c>
    </row>
    <row r="15" spans="1:13" ht="30" customHeight="1" x14ac:dyDescent="0.25">
      <c r="A15" s="87"/>
      <c r="B15" s="84"/>
      <c r="C15" s="90"/>
      <c r="D15" s="38" t="s">
        <v>81</v>
      </c>
      <c r="E15" s="38" t="s">
        <v>82</v>
      </c>
      <c r="F15" s="6" t="s">
        <v>140</v>
      </c>
      <c r="G15" s="39">
        <v>322</v>
      </c>
      <c r="H15" s="63">
        <v>981.52367000000004</v>
      </c>
      <c r="I15" s="17">
        <v>0</v>
      </c>
      <c r="J15" s="17">
        <v>0</v>
      </c>
      <c r="K15" s="62">
        <f t="shared" ref="K15:K16" si="1">SUM(H15:J15)</f>
        <v>981.52367000000004</v>
      </c>
      <c r="L15" s="93"/>
    </row>
    <row r="16" spans="1:13" ht="31.5" customHeight="1" x14ac:dyDescent="0.25">
      <c r="A16" s="88"/>
      <c r="B16" s="85"/>
      <c r="C16" s="91"/>
      <c r="D16" s="38" t="s">
        <v>81</v>
      </c>
      <c r="E16" s="38" t="s">
        <v>82</v>
      </c>
      <c r="F16" s="6" t="s">
        <v>141</v>
      </c>
      <c r="G16" s="39">
        <v>322</v>
      </c>
      <c r="H16" s="63">
        <v>1431.31953</v>
      </c>
      <c r="I16" s="17">
        <v>0</v>
      </c>
      <c r="J16" s="17">
        <v>0</v>
      </c>
      <c r="K16" s="62">
        <f t="shared" si="1"/>
        <v>1431.31953</v>
      </c>
      <c r="L16" s="94"/>
    </row>
    <row r="17" spans="1:12" ht="15.75" x14ac:dyDescent="0.25">
      <c r="A17" s="11" t="s">
        <v>43</v>
      </c>
      <c r="B17" s="30" t="s">
        <v>44</v>
      </c>
      <c r="C17" s="10"/>
      <c r="D17" s="8"/>
      <c r="E17" s="8"/>
      <c r="F17" s="8"/>
      <c r="G17" s="8"/>
      <c r="H17" s="31"/>
      <c r="I17" s="31"/>
      <c r="J17" s="31"/>
      <c r="K17" s="31"/>
      <c r="L17" s="8"/>
    </row>
    <row r="18" spans="1:12" ht="40.5" customHeight="1" x14ac:dyDescent="0.25">
      <c r="A18" s="10" t="s">
        <v>31</v>
      </c>
      <c r="B18" s="30" t="s">
        <v>57</v>
      </c>
      <c r="C18" s="30" t="s">
        <v>57</v>
      </c>
      <c r="D18" s="58" t="s">
        <v>7</v>
      </c>
      <c r="E18" s="58" t="s">
        <v>7</v>
      </c>
      <c r="F18" s="58" t="s">
        <v>7</v>
      </c>
      <c r="G18" s="58" t="s">
        <v>7</v>
      </c>
      <c r="H18" s="46">
        <f>H14+H15+H16</f>
        <v>3412.8432000000003</v>
      </c>
      <c r="I18" s="46">
        <f t="shared" ref="I18:J18" si="2">I14+I15+I16</f>
        <v>1000</v>
      </c>
      <c r="J18" s="46">
        <f t="shared" si="2"/>
        <v>1000</v>
      </c>
      <c r="K18" s="46">
        <f>SUM(H18:J18)</f>
        <v>5412.8432000000003</v>
      </c>
      <c r="L18" s="8"/>
    </row>
    <row r="19" spans="1:12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</sheetData>
  <mergeCells count="16">
    <mergeCell ref="J2:L2"/>
    <mergeCell ref="J3:L3"/>
    <mergeCell ref="B14:B16"/>
    <mergeCell ref="A14:A16"/>
    <mergeCell ref="C14:C16"/>
    <mergeCell ref="L14:L16"/>
    <mergeCell ref="A8:L8"/>
    <mergeCell ref="K6:L6"/>
    <mergeCell ref="H10:K10"/>
    <mergeCell ref="L10:L11"/>
    <mergeCell ref="B12:L12"/>
    <mergeCell ref="B13:L13"/>
    <mergeCell ref="A10:A11"/>
    <mergeCell ref="B10:B11"/>
    <mergeCell ref="C10:C11"/>
    <mergeCell ref="D10:G10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C000"/>
    <pageSetUpPr fitToPage="1"/>
  </sheetPr>
  <dimension ref="A1:T25"/>
  <sheetViews>
    <sheetView view="pageBreakPreview" zoomScale="56" zoomScaleNormal="53" zoomScaleSheetLayoutView="56" workbookViewId="0">
      <selection activeCell="L4" sqref="L4:N4"/>
    </sheetView>
  </sheetViews>
  <sheetFormatPr defaultColWidth="8.85546875" defaultRowHeight="15.75" x14ac:dyDescent="0.25"/>
  <cols>
    <col min="1" max="1" width="8.85546875" style="20"/>
    <col min="2" max="2" width="19" style="7" customWidth="1"/>
    <col min="3" max="3" width="35.42578125" style="7" customWidth="1"/>
    <col min="4" max="4" width="27.140625" style="7" customWidth="1"/>
    <col min="5" max="5" width="8.85546875" style="7"/>
    <col min="6" max="6" width="10.85546875" style="7" customWidth="1"/>
    <col min="7" max="7" width="6.28515625" style="7" customWidth="1"/>
    <col min="8" max="8" width="4.42578125" style="7" customWidth="1"/>
    <col min="9" max="9" width="5.140625" style="7" customWidth="1"/>
    <col min="10" max="10" width="8.85546875" style="7"/>
    <col min="11" max="11" width="18.5703125" style="7" customWidth="1"/>
    <col min="12" max="13" width="19.140625" style="7" customWidth="1"/>
    <col min="14" max="14" width="20.7109375" style="7" customWidth="1"/>
    <col min="15" max="16" width="8.85546875" style="7"/>
    <col min="17" max="17" width="16.28515625" style="7" bestFit="1" customWidth="1"/>
    <col min="18" max="18" width="17.140625" style="7" bestFit="1" customWidth="1"/>
    <col min="19" max="19" width="16.5703125" style="7" customWidth="1"/>
    <col min="20" max="16384" width="8.85546875" style="7"/>
  </cols>
  <sheetData>
    <row r="1" spans="1:14" x14ac:dyDescent="0.25">
      <c r="M1" s="80" t="s">
        <v>133</v>
      </c>
      <c r="N1" s="80"/>
    </row>
    <row r="2" spans="1:14" ht="44.25" customHeight="1" x14ac:dyDescent="0.25">
      <c r="L2" s="81" t="s">
        <v>134</v>
      </c>
      <c r="M2" s="82"/>
      <c r="N2" s="82"/>
    </row>
    <row r="3" spans="1:14" x14ac:dyDescent="0.25">
      <c r="L3" s="80" t="s">
        <v>145</v>
      </c>
      <c r="M3" s="80"/>
      <c r="N3" s="80"/>
    </row>
    <row r="4" spans="1:14" x14ac:dyDescent="0.25">
      <c r="L4" s="80"/>
      <c r="M4" s="80"/>
      <c r="N4" s="80"/>
    </row>
    <row r="5" spans="1:14" ht="15" customHeight="1" x14ac:dyDescent="0.25">
      <c r="J5" s="19"/>
      <c r="K5" s="105" t="s">
        <v>55</v>
      </c>
      <c r="L5" s="105"/>
      <c r="M5" s="105"/>
      <c r="N5" s="105"/>
    </row>
    <row r="6" spans="1:14" ht="49.5" customHeight="1" x14ac:dyDescent="0.25">
      <c r="I6" s="19"/>
      <c r="J6" s="19"/>
      <c r="K6" s="105"/>
      <c r="L6" s="105"/>
      <c r="M6" s="105"/>
      <c r="N6" s="105"/>
    </row>
    <row r="7" spans="1:14" x14ac:dyDescent="0.25">
      <c r="I7" s="19"/>
      <c r="J7" s="19"/>
      <c r="K7" s="19"/>
      <c r="L7" s="19"/>
      <c r="M7" s="19"/>
      <c r="N7" s="19"/>
    </row>
    <row r="8" spans="1:14" x14ac:dyDescent="0.25">
      <c r="B8" s="106" t="s">
        <v>122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4" ht="15" customHeight="1" x14ac:dyDescent="0.25"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</row>
    <row r="10" spans="1:14" ht="12" customHeight="1" x14ac:dyDescent="0.25"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</row>
    <row r="11" spans="1:14" ht="15.6" hidden="1" customHeight="1" x14ac:dyDescent="0.25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</row>
    <row r="12" spans="1:14" ht="23.45" customHeight="1" x14ac:dyDescent="0.25">
      <c r="B12" s="21"/>
      <c r="C12" s="21"/>
      <c r="D12" s="21"/>
      <c r="E12" s="21"/>
      <c r="F12" s="1"/>
      <c r="G12" s="1">
        <v>8</v>
      </c>
      <c r="H12" s="1"/>
      <c r="I12" s="21"/>
      <c r="J12" s="21"/>
      <c r="K12" s="21"/>
      <c r="L12" s="21"/>
      <c r="M12" s="21"/>
      <c r="N12" s="21"/>
    </row>
    <row r="13" spans="1:14" ht="22.15" customHeight="1" x14ac:dyDescent="0.25">
      <c r="A13" s="104" t="s">
        <v>25</v>
      </c>
      <c r="B13" s="74" t="s">
        <v>51</v>
      </c>
      <c r="C13" s="74" t="s">
        <v>47</v>
      </c>
      <c r="D13" s="74" t="s">
        <v>110</v>
      </c>
      <c r="E13" s="74" t="s">
        <v>0</v>
      </c>
      <c r="F13" s="74"/>
      <c r="G13" s="74"/>
      <c r="H13" s="74"/>
      <c r="I13" s="74"/>
      <c r="J13" s="74"/>
      <c r="K13" s="74" t="s">
        <v>49</v>
      </c>
      <c r="L13" s="74"/>
      <c r="M13" s="74"/>
      <c r="N13" s="74"/>
    </row>
    <row r="14" spans="1:14" ht="104.25" customHeight="1" x14ac:dyDescent="0.25">
      <c r="A14" s="104"/>
      <c r="B14" s="74"/>
      <c r="C14" s="74"/>
      <c r="D14" s="74"/>
      <c r="E14" s="54" t="s">
        <v>1</v>
      </c>
      <c r="F14" s="54" t="s">
        <v>2</v>
      </c>
      <c r="G14" s="74" t="s">
        <v>3</v>
      </c>
      <c r="H14" s="74"/>
      <c r="I14" s="74"/>
      <c r="J14" s="54" t="s">
        <v>4</v>
      </c>
      <c r="K14" s="54" t="s">
        <v>48</v>
      </c>
      <c r="L14" s="54" t="s">
        <v>111</v>
      </c>
      <c r="M14" s="54" t="s">
        <v>129</v>
      </c>
      <c r="N14" s="54" t="s">
        <v>130</v>
      </c>
    </row>
    <row r="15" spans="1:14" ht="51" customHeight="1" x14ac:dyDescent="0.25">
      <c r="A15" s="108">
        <v>1</v>
      </c>
      <c r="B15" s="107" t="s">
        <v>12</v>
      </c>
      <c r="C15" s="107" t="s">
        <v>56</v>
      </c>
      <c r="D15" s="55" t="s">
        <v>6</v>
      </c>
      <c r="E15" s="54" t="s">
        <v>7</v>
      </c>
      <c r="F15" s="54" t="s">
        <v>7</v>
      </c>
      <c r="G15" s="74" t="s">
        <v>7</v>
      </c>
      <c r="H15" s="74"/>
      <c r="I15" s="74"/>
      <c r="J15" s="54" t="s">
        <v>7</v>
      </c>
      <c r="K15" s="47">
        <f>K17+K18</f>
        <v>17997.894340000003</v>
      </c>
      <c r="L15" s="47">
        <f t="shared" ref="L15:M15" si="0">L17+L18</f>
        <v>14803.9</v>
      </c>
      <c r="M15" s="47">
        <f t="shared" si="0"/>
        <v>14803.9</v>
      </c>
      <c r="N15" s="47">
        <f>SUM(K15:M15)</f>
        <v>47605.694340000002</v>
      </c>
    </row>
    <row r="16" spans="1:14" x14ac:dyDescent="0.25">
      <c r="A16" s="108"/>
      <c r="B16" s="107"/>
      <c r="C16" s="107"/>
      <c r="D16" s="55" t="s">
        <v>8</v>
      </c>
      <c r="E16" s="54" t="s">
        <v>7</v>
      </c>
      <c r="F16" s="54" t="s">
        <v>7</v>
      </c>
      <c r="G16" s="74" t="s">
        <v>7</v>
      </c>
      <c r="H16" s="74"/>
      <c r="I16" s="74"/>
      <c r="J16" s="54" t="s">
        <v>7</v>
      </c>
      <c r="K16" s="47"/>
      <c r="L16" s="47"/>
      <c r="M16" s="47"/>
      <c r="N16" s="47">
        <f>SUM(K16:L16)</f>
        <v>0</v>
      </c>
    </row>
    <row r="17" spans="1:20" ht="37.15" customHeight="1" x14ac:dyDescent="0.25">
      <c r="A17" s="108"/>
      <c r="B17" s="107"/>
      <c r="C17" s="107"/>
      <c r="D17" s="55" t="s">
        <v>53</v>
      </c>
      <c r="E17" s="53" t="s">
        <v>23</v>
      </c>
      <c r="F17" s="54" t="s">
        <v>7</v>
      </c>
      <c r="G17" s="74" t="s">
        <v>7</v>
      </c>
      <c r="H17" s="74"/>
      <c r="I17" s="74"/>
      <c r="J17" s="54" t="s">
        <v>7</v>
      </c>
      <c r="K17" s="47">
        <f>K21</f>
        <v>14585.051140000003</v>
      </c>
      <c r="L17" s="51">
        <f>L21</f>
        <v>13803.9</v>
      </c>
      <c r="M17" s="51">
        <f t="shared" ref="M17" si="1">M21</f>
        <v>13803.9</v>
      </c>
      <c r="N17" s="47">
        <f>SUM(K17:M17)</f>
        <v>42192.851140000006</v>
      </c>
    </row>
    <row r="18" spans="1:20" ht="25.9" customHeight="1" x14ac:dyDescent="0.25">
      <c r="A18" s="108"/>
      <c r="B18" s="107"/>
      <c r="C18" s="107"/>
      <c r="D18" s="30" t="s">
        <v>57</v>
      </c>
      <c r="E18" s="53" t="s">
        <v>81</v>
      </c>
      <c r="F18" s="54" t="s">
        <v>7</v>
      </c>
      <c r="G18" s="74" t="s">
        <v>7</v>
      </c>
      <c r="H18" s="74"/>
      <c r="I18" s="74"/>
      <c r="J18" s="54" t="s">
        <v>7</v>
      </c>
      <c r="K18" s="47">
        <f>K24</f>
        <v>3412.8432000000003</v>
      </c>
      <c r="L18" s="51">
        <f t="shared" ref="L18:M18" si="2">L24</f>
        <v>1000</v>
      </c>
      <c r="M18" s="51">
        <f t="shared" si="2"/>
        <v>1000</v>
      </c>
      <c r="N18" s="47">
        <f>SUM(K18:M18)</f>
        <v>5412.8432000000003</v>
      </c>
    </row>
    <row r="19" spans="1:20" ht="54.6" customHeight="1" x14ac:dyDescent="0.25">
      <c r="A19" s="108" t="s">
        <v>24</v>
      </c>
      <c r="B19" s="107" t="s">
        <v>9</v>
      </c>
      <c r="C19" s="107" t="s">
        <v>58</v>
      </c>
      <c r="D19" s="55" t="s">
        <v>10</v>
      </c>
      <c r="E19" s="54" t="s">
        <v>7</v>
      </c>
      <c r="F19" s="54" t="s">
        <v>7</v>
      </c>
      <c r="G19" s="74" t="s">
        <v>7</v>
      </c>
      <c r="H19" s="74"/>
      <c r="I19" s="74"/>
      <c r="J19" s="54" t="s">
        <v>7</v>
      </c>
      <c r="K19" s="47">
        <f>K21</f>
        <v>14585.051140000003</v>
      </c>
      <c r="L19" s="47">
        <f t="shared" ref="L19:M19" si="3">L21</f>
        <v>13803.9</v>
      </c>
      <c r="M19" s="47">
        <f t="shared" si="3"/>
        <v>13803.9</v>
      </c>
      <c r="N19" s="47">
        <f>SUM(K19:M19)</f>
        <v>42192.851140000006</v>
      </c>
    </row>
    <row r="20" spans="1:20" x14ac:dyDescent="0.25">
      <c r="A20" s="108"/>
      <c r="B20" s="107"/>
      <c r="C20" s="107"/>
      <c r="D20" s="55" t="s">
        <v>8</v>
      </c>
      <c r="E20" s="54" t="s">
        <v>7</v>
      </c>
      <c r="F20" s="54" t="s">
        <v>7</v>
      </c>
      <c r="G20" s="74" t="s">
        <v>7</v>
      </c>
      <c r="H20" s="74"/>
      <c r="I20" s="74"/>
      <c r="J20" s="54" t="s">
        <v>7</v>
      </c>
      <c r="K20" s="47"/>
      <c r="L20" s="47"/>
      <c r="M20" s="47"/>
      <c r="N20" s="47">
        <f>SUM(K20:L20)</f>
        <v>0</v>
      </c>
    </row>
    <row r="21" spans="1:20" ht="35.450000000000003" customHeight="1" x14ac:dyDescent="0.25">
      <c r="A21" s="108"/>
      <c r="B21" s="107"/>
      <c r="C21" s="107"/>
      <c r="D21" s="55" t="s">
        <v>53</v>
      </c>
      <c r="E21" s="53" t="s">
        <v>23</v>
      </c>
      <c r="F21" s="54" t="s">
        <v>7</v>
      </c>
      <c r="G21" s="74" t="s">
        <v>7</v>
      </c>
      <c r="H21" s="74"/>
      <c r="I21" s="74"/>
      <c r="J21" s="54" t="s">
        <v>7</v>
      </c>
      <c r="K21" s="47">
        <f>'подпрограмма 1'!H28</f>
        <v>14585.051140000003</v>
      </c>
      <c r="L21" s="51">
        <f>'подпрограмма 1'!I28</f>
        <v>13803.9</v>
      </c>
      <c r="M21" s="51">
        <f>'подпрограмма 1'!J28</f>
        <v>13803.9</v>
      </c>
      <c r="N21" s="47">
        <f>SUM(K21:M21)</f>
        <v>42192.851140000006</v>
      </c>
      <c r="Q21" s="15"/>
      <c r="R21" s="15"/>
      <c r="S21" s="15"/>
      <c r="T21" s="15"/>
    </row>
    <row r="22" spans="1:20" ht="52.5" customHeight="1" x14ac:dyDescent="0.25">
      <c r="A22" s="108" t="s">
        <v>20</v>
      </c>
      <c r="B22" s="107" t="s">
        <v>13</v>
      </c>
      <c r="C22" s="107" t="s">
        <v>59</v>
      </c>
      <c r="D22" s="55" t="s">
        <v>10</v>
      </c>
      <c r="E22" s="54" t="s">
        <v>7</v>
      </c>
      <c r="F22" s="54" t="s">
        <v>7</v>
      </c>
      <c r="G22" s="74" t="s">
        <v>7</v>
      </c>
      <c r="H22" s="74"/>
      <c r="I22" s="74"/>
      <c r="J22" s="54" t="s">
        <v>7</v>
      </c>
      <c r="K22" s="47">
        <f t="shared" ref="K22:M22" si="4">K24</f>
        <v>3412.8432000000003</v>
      </c>
      <c r="L22" s="51">
        <f t="shared" si="4"/>
        <v>1000</v>
      </c>
      <c r="M22" s="51">
        <f t="shared" si="4"/>
        <v>1000</v>
      </c>
      <c r="N22" s="47">
        <f>SUM(K22:M22)</f>
        <v>5412.8432000000003</v>
      </c>
      <c r="R22" s="22"/>
    </row>
    <row r="23" spans="1:20" x14ac:dyDescent="0.25">
      <c r="A23" s="108"/>
      <c r="B23" s="107"/>
      <c r="C23" s="107"/>
      <c r="D23" s="55" t="s">
        <v>8</v>
      </c>
      <c r="E23" s="54" t="s">
        <v>7</v>
      </c>
      <c r="F23" s="54" t="s">
        <v>7</v>
      </c>
      <c r="G23" s="74" t="s">
        <v>7</v>
      </c>
      <c r="H23" s="74"/>
      <c r="I23" s="74"/>
      <c r="J23" s="54" t="s">
        <v>7</v>
      </c>
      <c r="K23" s="47"/>
      <c r="L23" s="51"/>
      <c r="M23" s="51"/>
      <c r="N23" s="47">
        <f>SUM(K23:L23)</f>
        <v>0</v>
      </c>
    </row>
    <row r="24" spans="1:20" ht="25.9" customHeight="1" x14ac:dyDescent="0.25">
      <c r="A24" s="108"/>
      <c r="B24" s="107"/>
      <c r="C24" s="107"/>
      <c r="D24" s="41" t="s">
        <v>57</v>
      </c>
      <c r="E24" s="53" t="s">
        <v>81</v>
      </c>
      <c r="F24" s="54" t="s">
        <v>7</v>
      </c>
      <c r="G24" s="74" t="s">
        <v>7</v>
      </c>
      <c r="H24" s="74"/>
      <c r="I24" s="74"/>
      <c r="J24" s="54" t="s">
        <v>7</v>
      </c>
      <c r="K24" s="47">
        <f>'подпрограмма 2'!H18</f>
        <v>3412.8432000000003</v>
      </c>
      <c r="L24" s="51">
        <f>'подпрограмма 2'!I18</f>
        <v>1000</v>
      </c>
      <c r="M24" s="51">
        <f>'подпрограмма 2'!J18</f>
        <v>1000</v>
      </c>
      <c r="N24" s="47">
        <f>SUM(K24:M24)</f>
        <v>5412.8432000000003</v>
      </c>
    </row>
    <row r="25" spans="1:20" ht="22.9" customHeight="1" x14ac:dyDescent="0.25"/>
  </sheetData>
  <mergeCells count="32">
    <mergeCell ref="A15:A18"/>
    <mergeCell ref="A19:A21"/>
    <mergeCell ref="A22:A24"/>
    <mergeCell ref="G15:I15"/>
    <mergeCell ref="G16:I16"/>
    <mergeCell ref="G18:I18"/>
    <mergeCell ref="B19:B21"/>
    <mergeCell ref="C19:C21"/>
    <mergeCell ref="G20:I20"/>
    <mergeCell ref="G21:I21"/>
    <mergeCell ref="B22:B24"/>
    <mergeCell ref="C22:C24"/>
    <mergeCell ref="G22:I22"/>
    <mergeCell ref="G23:I23"/>
    <mergeCell ref="G24:I24"/>
    <mergeCell ref="G19:I19"/>
    <mergeCell ref="B15:B18"/>
    <mergeCell ref="C15:C18"/>
    <mergeCell ref="M1:N1"/>
    <mergeCell ref="L2:N2"/>
    <mergeCell ref="L3:N3"/>
    <mergeCell ref="L4:N4"/>
    <mergeCell ref="G17:I17"/>
    <mergeCell ref="A13:A14"/>
    <mergeCell ref="K5:N6"/>
    <mergeCell ref="B8:N11"/>
    <mergeCell ref="B13:B14"/>
    <mergeCell ref="C13:C14"/>
    <mergeCell ref="D13:D14"/>
    <mergeCell ref="E13:J13"/>
    <mergeCell ref="K13:N13"/>
    <mergeCell ref="G14:I14"/>
  </mergeCells>
  <pageMargins left="0.55118110236220474" right="0.27559055118110237" top="0.74803149606299213" bottom="0.31496062992125984" header="0.31496062992125984" footer="0.31496062992125984"/>
  <pageSetup paperSize="9" scale="65" fitToHeight="2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61"/>
  <sheetViews>
    <sheetView view="pageBreakPreview" zoomScale="58" zoomScaleSheetLayoutView="58" workbookViewId="0">
      <selection activeCell="F4" sqref="F4:H4"/>
    </sheetView>
  </sheetViews>
  <sheetFormatPr defaultColWidth="8.85546875" defaultRowHeight="15.75" x14ac:dyDescent="0.25"/>
  <cols>
    <col min="1" max="1" width="8.85546875" style="20"/>
    <col min="2" max="2" width="25" style="7" customWidth="1"/>
    <col min="3" max="3" width="49.42578125" style="7" customWidth="1"/>
    <col min="4" max="4" width="27.140625" style="7" customWidth="1"/>
    <col min="5" max="5" width="20.140625" style="7" customWidth="1"/>
    <col min="6" max="7" width="19.140625" style="7" customWidth="1"/>
    <col min="8" max="8" width="18.140625" style="7" customWidth="1"/>
    <col min="9" max="10" width="8.85546875" style="7"/>
    <col min="11" max="11" width="17.85546875" style="7" bestFit="1" customWidth="1"/>
    <col min="12" max="16384" width="8.85546875" style="7"/>
  </cols>
  <sheetData>
    <row r="1" spans="2:8" x14ac:dyDescent="0.25">
      <c r="F1" s="60"/>
      <c r="G1" s="80" t="s">
        <v>135</v>
      </c>
      <c r="H1" s="80"/>
    </row>
    <row r="2" spans="2:8" ht="42.75" customHeight="1" x14ac:dyDescent="0.25">
      <c r="F2" s="81" t="s">
        <v>134</v>
      </c>
      <c r="G2" s="82"/>
      <c r="H2" s="82"/>
    </row>
    <row r="3" spans="2:8" x14ac:dyDescent="0.25">
      <c r="F3" s="80" t="s">
        <v>145</v>
      </c>
      <c r="G3" s="80"/>
      <c r="H3" s="80"/>
    </row>
    <row r="4" spans="2:8" x14ac:dyDescent="0.25">
      <c r="F4" s="80"/>
      <c r="G4" s="80"/>
      <c r="H4" s="80"/>
    </row>
    <row r="5" spans="2:8" ht="15" customHeight="1" x14ac:dyDescent="0.25">
      <c r="E5" s="105" t="s">
        <v>83</v>
      </c>
      <c r="F5" s="105"/>
      <c r="G5" s="105"/>
      <c r="H5" s="105"/>
    </row>
    <row r="6" spans="2:8" ht="37.15" customHeight="1" x14ac:dyDescent="0.25">
      <c r="E6" s="105"/>
      <c r="F6" s="105"/>
      <c r="G6" s="105"/>
      <c r="H6" s="105"/>
    </row>
    <row r="7" spans="2:8" hidden="1" x14ac:dyDescent="0.25">
      <c r="E7" s="23"/>
      <c r="F7" s="23"/>
      <c r="G7" s="23"/>
      <c r="H7" s="23"/>
    </row>
    <row r="8" spans="2:8" hidden="1" x14ac:dyDescent="0.25">
      <c r="E8" s="23"/>
      <c r="F8" s="23"/>
      <c r="G8" s="23"/>
      <c r="H8" s="23"/>
    </row>
    <row r="9" spans="2:8" hidden="1" x14ac:dyDescent="0.25">
      <c r="E9" s="23"/>
      <c r="F9" s="23"/>
      <c r="G9" s="23"/>
      <c r="H9" s="23"/>
    </row>
    <row r="10" spans="2:8" hidden="1" x14ac:dyDescent="0.25">
      <c r="E10" s="23"/>
      <c r="F10" s="23"/>
      <c r="G10" s="23"/>
      <c r="H10" s="23"/>
    </row>
    <row r="11" spans="2:8" hidden="1" x14ac:dyDescent="0.25">
      <c r="E11" s="23"/>
      <c r="F11" s="23"/>
      <c r="G11" s="23"/>
      <c r="H11" s="23"/>
    </row>
    <row r="12" spans="2:8" hidden="1" x14ac:dyDescent="0.25">
      <c r="E12" s="23"/>
      <c r="F12" s="23"/>
      <c r="G12" s="23"/>
      <c r="H12" s="23"/>
    </row>
    <row r="13" spans="2:8" x14ac:dyDescent="0.25">
      <c r="E13" s="23"/>
      <c r="F13" s="23"/>
      <c r="G13" s="23"/>
      <c r="H13" s="23"/>
    </row>
    <row r="14" spans="2:8" x14ac:dyDescent="0.25">
      <c r="B14" s="106" t="s">
        <v>60</v>
      </c>
      <c r="C14" s="106"/>
      <c r="D14" s="106"/>
      <c r="E14" s="106"/>
      <c r="F14" s="106"/>
      <c r="G14" s="106"/>
      <c r="H14" s="106"/>
    </row>
    <row r="15" spans="2:8" ht="15" customHeight="1" x14ac:dyDescent="0.25">
      <c r="B15" s="106"/>
      <c r="C15" s="106"/>
      <c r="D15" s="106"/>
      <c r="E15" s="106"/>
      <c r="F15" s="106"/>
      <c r="G15" s="106"/>
      <c r="H15" s="106"/>
    </row>
    <row r="16" spans="2:8" ht="12" customHeight="1" x14ac:dyDescent="0.25">
      <c r="B16" s="106"/>
      <c r="C16" s="106"/>
      <c r="D16" s="106"/>
      <c r="E16" s="106"/>
      <c r="F16" s="106"/>
      <c r="G16" s="106"/>
      <c r="H16" s="106"/>
    </row>
    <row r="17" spans="1:11" ht="15.6" hidden="1" customHeight="1" x14ac:dyDescent="0.25">
      <c r="B17" s="106"/>
      <c r="C17" s="106"/>
      <c r="D17" s="106"/>
      <c r="E17" s="106"/>
      <c r="F17" s="106"/>
      <c r="G17" s="106"/>
      <c r="H17" s="106"/>
    </row>
    <row r="18" spans="1:11" x14ac:dyDescent="0.25">
      <c r="B18" s="21"/>
      <c r="C18" s="21"/>
      <c r="D18" s="21"/>
      <c r="E18" s="21"/>
      <c r="F18" s="21"/>
      <c r="G18" s="21"/>
      <c r="H18" s="21"/>
    </row>
    <row r="19" spans="1:11" ht="21" customHeight="1" x14ac:dyDescent="0.25">
      <c r="A19" s="109" t="s">
        <v>25</v>
      </c>
      <c r="B19" s="74" t="s">
        <v>51</v>
      </c>
      <c r="C19" s="74" t="s">
        <v>47</v>
      </c>
      <c r="D19" s="74" t="s">
        <v>36</v>
      </c>
      <c r="E19" s="74" t="s">
        <v>50</v>
      </c>
      <c r="F19" s="74"/>
      <c r="G19" s="74"/>
      <c r="H19" s="74"/>
    </row>
    <row r="20" spans="1:11" ht="104.25" customHeight="1" x14ac:dyDescent="0.25">
      <c r="A20" s="110"/>
      <c r="B20" s="74"/>
      <c r="C20" s="74"/>
      <c r="D20" s="74"/>
      <c r="E20" s="49" t="s">
        <v>48</v>
      </c>
      <c r="F20" s="49" t="s">
        <v>111</v>
      </c>
      <c r="G20" s="49" t="s">
        <v>129</v>
      </c>
      <c r="H20" s="49" t="s">
        <v>130</v>
      </c>
    </row>
    <row r="21" spans="1:11" ht="19.899999999999999" customHeight="1" x14ac:dyDescent="0.25">
      <c r="A21" s="111">
        <v>1</v>
      </c>
      <c r="B21" s="107" t="s">
        <v>12</v>
      </c>
      <c r="C21" s="107" t="s">
        <v>56</v>
      </c>
      <c r="D21" s="37" t="s">
        <v>37</v>
      </c>
      <c r="E21" s="47">
        <f>E23+E24+E25+E26</f>
        <v>17997.894340000003</v>
      </c>
      <c r="F21" s="51">
        <f>F23+F24+F25+F26</f>
        <v>14803.9</v>
      </c>
      <c r="G21" s="51">
        <f>G23+G24+G25+G26</f>
        <v>14803.9</v>
      </c>
      <c r="H21" s="47">
        <f>SUM(E21:G21)</f>
        <v>47605.694340000002</v>
      </c>
    </row>
    <row r="22" spans="1:11" ht="20.45" customHeight="1" x14ac:dyDescent="0.25">
      <c r="A22" s="112"/>
      <c r="B22" s="107"/>
      <c r="C22" s="107"/>
      <c r="D22" s="37" t="s">
        <v>38</v>
      </c>
      <c r="E22" s="65" t="s">
        <v>7</v>
      </c>
      <c r="F22" s="52" t="s">
        <v>7</v>
      </c>
      <c r="G22" s="52" t="s">
        <v>7</v>
      </c>
      <c r="H22" s="65" t="s">
        <v>7</v>
      </c>
    </row>
    <row r="23" spans="1:11" ht="20.45" customHeight="1" x14ac:dyDescent="0.25">
      <c r="A23" s="112"/>
      <c r="B23" s="107"/>
      <c r="C23" s="107"/>
      <c r="D23" s="37" t="s">
        <v>39</v>
      </c>
      <c r="E23" s="47">
        <f>E29+E35</f>
        <v>981.52367000000004</v>
      </c>
      <c r="F23" s="51">
        <f t="shared" ref="F23:G23" si="0">F29+F35</f>
        <v>0</v>
      </c>
      <c r="G23" s="51">
        <f t="shared" si="0"/>
        <v>0</v>
      </c>
      <c r="H23" s="47">
        <f>SUM(E23:G23)</f>
        <v>981.52367000000004</v>
      </c>
    </row>
    <row r="24" spans="1:11" ht="21.6" customHeight="1" x14ac:dyDescent="0.25">
      <c r="A24" s="112"/>
      <c r="B24" s="107"/>
      <c r="C24" s="107"/>
      <c r="D24" s="37" t="s">
        <v>41</v>
      </c>
      <c r="E24" s="47">
        <f>E30+E36</f>
        <v>3034.0695299999998</v>
      </c>
      <c r="F24" s="51">
        <f t="shared" ref="F24:G24" si="1">F30+F36</f>
        <v>1054.9000000000001</v>
      </c>
      <c r="G24" s="51">
        <f t="shared" si="1"/>
        <v>1054.9000000000001</v>
      </c>
      <c r="H24" s="47">
        <f t="shared" ref="H24:H26" si="2">SUM(E24:G24)</f>
        <v>5143.8695299999999</v>
      </c>
    </row>
    <row r="25" spans="1:11" ht="18.600000000000001" customHeight="1" x14ac:dyDescent="0.25">
      <c r="A25" s="112"/>
      <c r="B25" s="107"/>
      <c r="C25" s="107"/>
      <c r="D25" s="37" t="s">
        <v>40</v>
      </c>
      <c r="E25" s="47">
        <f t="shared" ref="E25:G25" si="3">E31+E37</f>
        <v>13982.301140000001</v>
      </c>
      <c r="F25" s="51">
        <f t="shared" si="3"/>
        <v>13749</v>
      </c>
      <c r="G25" s="51">
        <f t="shared" si="3"/>
        <v>13749</v>
      </c>
      <c r="H25" s="47">
        <f t="shared" si="2"/>
        <v>41480.301140000003</v>
      </c>
    </row>
    <row r="26" spans="1:11" ht="20.45" customHeight="1" x14ac:dyDescent="0.25">
      <c r="A26" s="112"/>
      <c r="B26" s="107"/>
      <c r="C26" s="107"/>
      <c r="D26" s="37" t="s">
        <v>42</v>
      </c>
      <c r="E26" s="47">
        <f t="shared" ref="E26:G26" si="4">E32+E38</f>
        <v>0</v>
      </c>
      <c r="F26" s="51">
        <f t="shared" si="4"/>
        <v>0</v>
      </c>
      <c r="G26" s="51">
        <f t="shared" si="4"/>
        <v>0</v>
      </c>
      <c r="H26" s="47">
        <f t="shared" si="2"/>
        <v>0</v>
      </c>
      <c r="K26" s="22"/>
    </row>
    <row r="27" spans="1:11" ht="15.6" customHeight="1" x14ac:dyDescent="0.25">
      <c r="A27" s="111" t="s">
        <v>24</v>
      </c>
      <c r="B27" s="114" t="s">
        <v>9</v>
      </c>
      <c r="C27" s="83" t="s">
        <v>58</v>
      </c>
      <c r="D27" s="37" t="s">
        <v>37</v>
      </c>
      <c r="E27" s="47">
        <f>E29+E30+E31+E32</f>
        <v>14585.051140000001</v>
      </c>
      <c r="F27" s="51">
        <f>F29+F30+F31+F32</f>
        <v>13803.9</v>
      </c>
      <c r="G27" s="51">
        <f>G29+G30+G31+G32</f>
        <v>13803.9</v>
      </c>
      <c r="H27" s="47">
        <f>SUM(E27:G27)</f>
        <v>42192.851139999999</v>
      </c>
    </row>
    <row r="28" spans="1:11" ht="19.899999999999999" customHeight="1" x14ac:dyDescent="0.25">
      <c r="A28" s="112"/>
      <c r="B28" s="115"/>
      <c r="C28" s="84"/>
      <c r="D28" s="37" t="s">
        <v>38</v>
      </c>
      <c r="E28" s="65" t="s">
        <v>7</v>
      </c>
      <c r="F28" s="52" t="s">
        <v>7</v>
      </c>
      <c r="G28" s="52"/>
      <c r="H28" s="65" t="s">
        <v>7</v>
      </c>
    </row>
    <row r="29" spans="1:11" ht="19.899999999999999" customHeight="1" x14ac:dyDescent="0.25">
      <c r="A29" s="112"/>
      <c r="B29" s="115"/>
      <c r="C29" s="84"/>
      <c r="D29" s="37" t="s">
        <v>39</v>
      </c>
      <c r="E29" s="47"/>
      <c r="F29" s="51"/>
      <c r="G29" s="51"/>
      <c r="H29" s="47">
        <f>SUM(E29:G29)</f>
        <v>0</v>
      </c>
    </row>
    <row r="30" spans="1:11" ht="18.600000000000001" customHeight="1" x14ac:dyDescent="0.25">
      <c r="A30" s="112"/>
      <c r="B30" s="115"/>
      <c r="C30" s="84"/>
      <c r="D30" s="37" t="s">
        <v>41</v>
      </c>
      <c r="E30" s="51">
        <f>'подпрограмма 1'!H15+'подпрограмма 1'!H16+'подпрограмма 1'!H17+'подпрограмма 1'!H18+'подпрограмма 1'!H19+'подпрограмма 1'!H22</f>
        <v>1602.75</v>
      </c>
      <c r="F30" s="51">
        <f>'подпрограмма 1'!I15+'подпрограмма 1'!I16+'подпрограмма 1'!I17+'подпрограмма 1'!I18+'подпрограмма 1'!I19+'подпрограмма 1'!I22</f>
        <v>1054.9000000000001</v>
      </c>
      <c r="G30" s="51">
        <f>'подпрограмма 1'!J15+'подпрограмма 1'!J16+'подпрограмма 1'!J17+'подпрограмма 1'!J18+'подпрограмма 1'!J19+'подпрограмма 1'!J22</f>
        <v>1054.9000000000001</v>
      </c>
      <c r="H30" s="51">
        <f>SUM(E30:G30)</f>
        <v>3712.55</v>
      </c>
    </row>
    <row r="31" spans="1:11" ht="24" customHeight="1" x14ac:dyDescent="0.25">
      <c r="A31" s="112"/>
      <c r="B31" s="115"/>
      <c r="C31" s="84"/>
      <c r="D31" s="37" t="s">
        <v>40</v>
      </c>
      <c r="E31" s="47">
        <f>'подпрограмма 1'!H14+'подпрограмма 1'!H20+'подпрограмма 1'!H21+'подпрограмма 1'!H23+'подпрограмма 1'!H25+'подпрограмма 1'!H26</f>
        <v>12982.301140000001</v>
      </c>
      <c r="F31" s="51">
        <f>'подпрограмма 1'!I14+'подпрограмма 1'!I20+'подпрограмма 1'!I21+'подпрограмма 1'!I23+'подпрограмма 1'!I25+'подпрограмма 1'!I26</f>
        <v>12749</v>
      </c>
      <c r="G31" s="51">
        <f>'подпрограмма 1'!J14+'подпрограмма 1'!J20+'подпрограмма 1'!J21+'подпрограмма 1'!J23+'подпрограмма 1'!J25+'подпрограмма 1'!J26</f>
        <v>12749</v>
      </c>
      <c r="H31" s="47">
        <f>SUM(E31:G31)</f>
        <v>38480.301140000003</v>
      </c>
    </row>
    <row r="32" spans="1:11" ht="23.45" customHeight="1" x14ac:dyDescent="0.25">
      <c r="A32" s="113"/>
      <c r="B32" s="116"/>
      <c r="C32" s="85"/>
      <c r="D32" s="37" t="s">
        <v>42</v>
      </c>
      <c r="E32" s="47"/>
      <c r="F32" s="51"/>
      <c r="G32" s="51"/>
      <c r="H32" s="47">
        <f>SUM(E32:F32)</f>
        <v>0</v>
      </c>
    </row>
    <row r="33" spans="1:8" ht="20.45" customHeight="1" x14ac:dyDescent="0.25">
      <c r="A33" s="108" t="s">
        <v>20</v>
      </c>
      <c r="B33" s="117" t="s">
        <v>13</v>
      </c>
      <c r="C33" s="83" t="s">
        <v>59</v>
      </c>
      <c r="D33" s="37" t="s">
        <v>37</v>
      </c>
      <c r="E33" s="47">
        <f>E35+E36+E37+E38</f>
        <v>3412.8432000000003</v>
      </c>
      <c r="F33" s="51">
        <f t="shared" ref="F33:G33" si="5">F35+F36+F37+F38</f>
        <v>1000</v>
      </c>
      <c r="G33" s="51">
        <f t="shared" si="5"/>
        <v>1000</v>
      </c>
      <c r="H33" s="47">
        <f>SUM(E33:G33)</f>
        <v>5412.8432000000003</v>
      </c>
    </row>
    <row r="34" spans="1:8" ht="21.6" customHeight="1" x14ac:dyDescent="0.25">
      <c r="A34" s="108"/>
      <c r="B34" s="118"/>
      <c r="C34" s="84"/>
      <c r="D34" s="37" t="s">
        <v>38</v>
      </c>
      <c r="E34" s="65" t="s">
        <v>7</v>
      </c>
      <c r="F34" s="52" t="s">
        <v>7</v>
      </c>
      <c r="G34" s="52"/>
      <c r="H34" s="65" t="s">
        <v>7</v>
      </c>
    </row>
    <row r="35" spans="1:8" ht="19.899999999999999" customHeight="1" x14ac:dyDescent="0.25">
      <c r="A35" s="108"/>
      <c r="B35" s="118"/>
      <c r="C35" s="84"/>
      <c r="D35" s="37" t="s">
        <v>39</v>
      </c>
      <c r="E35" s="47">
        <f>'подпрограмма 2'!H15</f>
        <v>981.52367000000004</v>
      </c>
      <c r="F35" s="47">
        <f>'подпрограмма 2'!I15</f>
        <v>0</v>
      </c>
      <c r="G35" s="47">
        <f>'подпрограмма 2'!J15</f>
        <v>0</v>
      </c>
      <c r="H35" s="47">
        <f>SUM(E35:G35)</f>
        <v>981.52367000000004</v>
      </c>
    </row>
    <row r="36" spans="1:8" ht="20.45" customHeight="1" x14ac:dyDescent="0.25">
      <c r="A36" s="108"/>
      <c r="B36" s="118"/>
      <c r="C36" s="84"/>
      <c r="D36" s="37" t="s">
        <v>41</v>
      </c>
      <c r="E36" s="47">
        <f>'подпрограмма 2'!H16</f>
        <v>1431.31953</v>
      </c>
      <c r="F36" s="47">
        <f>'подпрограмма 2'!I16</f>
        <v>0</v>
      </c>
      <c r="G36" s="47">
        <f>'подпрограмма 2'!J16</f>
        <v>0</v>
      </c>
      <c r="H36" s="47">
        <f>SUM(E36:G36)</f>
        <v>1431.31953</v>
      </c>
    </row>
    <row r="37" spans="1:8" ht="19.899999999999999" customHeight="1" x14ac:dyDescent="0.25">
      <c r="A37" s="108"/>
      <c r="B37" s="118"/>
      <c r="C37" s="84"/>
      <c r="D37" s="37" t="s">
        <v>40</v>
      </c>
      <c r="E37" s="51">
        <f>'подпрограмма 2'!H14</f>
        <v>1000</v>
      </c>
      <c r="F37" s="51">
        <f>'подпрограмма 2'!I14</f>
        <v>1000</v>
      </c>
      <c r="G37" s="51">
        <f>'подпрограмма 2'!J14</f>
        <v>1000</v>
      </c>
      <c r="H37" s="51">
        <f>SUM(E37:G37)</f>
        <v>3000</v>
      </c>
    </row>
    <row r="38" spans="1:8" ht="18.600000000000001" customHeight="1" x14ac:dyDescent="0.25">
      <c r="A38" s="108"/>
      <c r="B38" s="119"/>
      <c r="C38" s="85"/>
      <c r="D38" s="37" t="s">
        <v>42</v>
      </c>
      <c r="E38" s="47"/>
      <c r="F38" s="51"/>
      <c r="G38" s="51"/>
      <c r="H38" s="47">
        <f t="shared" ref="H38" si="6">SUM(E38:G38)</f>
        <v>0</v>
      </c>
    </row>
    <row r="61" spans="8:8" x14ac:dyDescent="0.25">
      <c r="H61" s="7">
        <v>101</v>
      </c>
    </row>
  </sheetData>
  <mergeCells count="20">
    <mergeCell ref="A33:A38"/>
    <mergeCell ref="A27:A32"/>
    <mergeCell ref="B27:B32"/>
    <mergeCell ref="C27:C32"/>
    <mergeCell ref="A21:A26"/>
    <mergeCell ref="B21:B26"/>
    <mergeCell ref="C21:C26"/>
    <mergeCell ref="C33:C38"/>
    <mergeCell ref="B33:B38"/>
    <mergeCell ref="B14:H17"/>
    <mergeCell ref="A19:A20"/>
    <mergeCell ref="B19:B20"/>
    <mergeCell ref="C19:C20"/>
    <mergeCell ref="D19:D20"/>
    <mergeCell ref="E19:H19"/>
    <mergeCell ref="G1:H1"/>
    <mergeCell ref="F2:H2"/>
    <mergeCell ref="F3:H3"/>
    <mergeCell ref="F4:H4"/>
    <mergeCell ref="E5:H6"/>
  </mergeCells>
  <pageMargins left="0.55118110236220474" right="0.27559055118110237" top="0.74803149606299213" bottom="0.31496062992125984" header="0.31496062992125984" footer="0.31496062992125984"/>
  <pageSetup paperSize="9" scale="72" fitToHeight="2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  <pageSetUpPr fitToPage="1"/>
  </sheetPr>
  <dimension ref="A1:N50"/>
  <sheetViews>
    <sheetView tabSelected="1" view="pageBreakPreview" zoomScale="64" zoomScaleSheetLayoutView="64" workbookViewId="0">
      <selection activeCell="J4" sqref="J4"/>
    </sheetView>
  </sheetViews>
  <sheetFormatPr defaultColWidth="8.85546875" defaultRowHeight="15.75" x14ac:dyDescent="0.25"/>
  <cols>
    <col min="1" max="1" width="11.140625" style="32" bestFit="1" customWidth="1"/>
    <col min="2" max="2" width="43.85546875" style="12" customWidth="1"/>
    <col min="3" max="3" width="14.28515625" style="12" customWidth="1"/>
    <col min="4" max="4" width="12.28515625" style="12" customWidth="1"/>
    <col min="5" max="7" width="12.42578125" style="12" customWidth="1"/>
    <col min="8" max="8" width="14.85546875" style="12" customWidth="1"/>
    <col min="9" max="9" width="15" style="12" customWidth="1"/>
    <col min="10" max="10" width="16" style="12" customWidth="1"/>
    <col min="11" max="11" width="17.28515625" style="9" customWidth="1"/>
    <col min="12" max="12" width="17" style="9" customWidth="1"/>
    <col min="13" max="13" width="28.140625" style="12" customWidth="1"/>
    <col min="14" max="14" width="11.5703125" style="12" bestFit="1" customWidth="1"/>
    <col min="15" max="15" width="8.85546875" style="12"/>
    <col min="16" max="16" width="26.7109375" style="12" customWidth="1"/>
    <col min="17" max="16384" width="8.85546875" style="12"/>
  </cols>
  <sheetData>
    <row r="1" spans="1:12" x14ac:dyDescent="0.25">
      <c r="J1" s="9"/>
      <c r="K1" s="80" t="s">
        <v>126</v>
      </c>
      <c r="L1" s="80"/>
    </row>
    <row r="2" spans="1:12" ht="33" customHeight="1" x14ac:dyDescent="0.25">
      <c r="J2" s="81" t="s">
        <v>136</v>
      </c>
      <c r="K2" s="82"/>
      <c r="L2" s="82"/>
    </row>
    <row r="3" spans="1:12" x14ac:dyDescent="0.25">
      <c r="J3" s="80" t="s">
        <v>145</v>
      </c>
      <c r="K3" s="80"/>
      <c r="L3" s="80"/>
    </row>
    <row r="4" spans="1:12" x14ac:dyDescent="0.25">
      <c r="J4" s="9"/>
    </row>
    <row r="5" spans="1:12" ht="15" customHeight="1" x14ac:dyDescent="0.25">
      <c r="F5" s="121" t="s">
        <v>84</v>
      </c>
      <c r="G5" s="121"/>
      <c r="H5" s="121"/>
      <c r="I5" s="121"/>
      <c r="J5" s="121"/>
      <c r="K5" s="121"/>
      <c r="L5" s="121"/>
    </row>
    <row r="6" spans="1:12" ht="15.6" customHeight="1" x14ac:dyDescent="0.25">
      <c r="F6" s="121"/>
      <c r="G6" s="121"/>
      <c r="H6" s="121"/>
      <c r="I6" s="121"/>
      <c r="J6" s="121"/>
      <c r="K6" s="121"/>
      <c r="L6" s="121"/>
    </row>
    <row r="7" spans="1:12" ht="15" customHeight="1" x14ac:dyDescent="0.25">
      <c r="F7" s="121"/>
      <c r="G7" s="121"/>
      <c r="H7" s="121"/>
      <c r="I7" s="121"/>
      <c r="J7" s="121"/>
      <c r="K7" s="121"/>
      <c r="L7" s="121"/>
    </row>
    <row r="8" spans="1:12" x14ac:dyDescent="0.25">
      <c r="I8" s="23"/>
      <c r="J8" s="23"/>
      <c r="K8" s="18"/>
      <c r="L8" s="18"/>
    </row>
    <row r="9" spans="1:12" ht="41.45" customHeight="1" x14ac:dyDescent="0.3">
      <c r="B9" s="123" t="s">
        <v>123</v>
      </c>
      <c r="C9" s="124"/>
      <c r="D9" s="124"/>
      <c r="E9" s="124"/>
      <c r="F9" s="124"/>
      <c r="G9" s="124"/>
      <c r="H9" s="124"/>
      <c r="I9" s="124"/>
      <c r="J9" s="124"/>
    </row>
    <row r="10" spans="1:12" ht="20.45" customHeight="1" x14ac:dyDescent="0.25"/>
    <row r="11" spans="1:12" ht="40.5" customHeight="1" x14ac:dyDescent="0.25">
      <c r="A11" s="122" t="s">
        <v>25</v>
      </c>
      <c r="B11" s="125" t="s">
        <v>22</v>
      </c>
      <c r="C11" s="125" t="s">
        <v>61</v>
      </c>
      <c r="D11" s="125"/>
      <c r="E11" s="125"/>
      <c r="F11" s="125"/>
      <c r="G11" s="125"/>
      <c r="H11" s="125" t="s">
        <v>62</v>
      </c>
      <c r="I11" s="125"/>
      <c r="J11" s="125"/>
      <c r="K11" s="125"/>
      <c r="L11" s="125"/>
    </row>
    <row r="12" spans="1:12" ht="19.149999999999999" customHeight="1" x14ac:dyDescent="0.25">
      <c r="A12" s="122"/>
      <c r="B12" s="125"/>
      <c r="C12" s="59" t="s">
        <v>5</v>
      </c>
      <c r="D12" s="59" t="s">
        <v>46</v>
      </c>
      <c r="E12" s="59" t="s">
        <v>48</v>
      </c>
      <c r="F12" s="59" t="s">
        <v>111</v>
      </c>
      <c r="G12" s="59" t="s">
        <v>129</v>
      </c>
      <c r="H12" s="59" t="s">
        <v>5</v>
      </c>
      <c r="I12" s="59" t="s">
        <v>46</v>
      </c>
      <c r="J12" s="59" t="s">
        <v>48</v>
      </c>
      <c r="K12" s="59" t="s">
        <v>111</v>
      </c>
      <c r="L12" s="59" t="s">
        <v>129</v>
      </c>
    </row>
    <row r="13" spans="1:12" ht="48.6" customHeight="1" x14ac:dyDescent="0.25">
      <c r="A13" s="120" t="s">
        <v>125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</row>
    <row r="14" spans="1:12" x14ac:dyDescent="0.25">
      <c r="A14" s="58" t="s">
        <v>28</v>
      </c>
      <c r="B14" s="120" t="s">
        <v>87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</row>
    <row r="15" spans="1:12" ht="52.9" customHeight="1" x14ac:dyDescent="0.25">
      <c r="A15" s="58" t="s">
        <v>24</v>
      </c>
      <c r="B15" s="33" t="s">
        <v>63</v>
      </c>
      <c r="C15" s="59">
        <f>C16</f>
        <v>8</v>
      </c>
      <c r="D15" s="35">
        <f>D16</f>
        <v>9</v>
      </c>
      <c r="E15" s="35">
        <f>E16</f>
        <v>9</v>
      </c>
      <c r="F15" s="35">
        <f t="shared" ref="F15:G15" si="0">F16</f>
        <v>10</v>
      </c>
      <c r="G15" s="35">
        <f t="shared" si="0"/>
        <v>10</v>
      </c>
      <c r="H15" s="34">
        <f>H16+H17</f>
        <v>2245.2547999999997</v>
      </c>
      <c r="I15" s="34">
        <f>I16+I17</f>
        <v>2090.9544699999997</v>
      </c>
      <c r="J15" s="69">
        <f>J16+J17</f>
        <v>1280.3611900000001</v>
      </c>
      <c r="K15" s="34">
        <f t="shared" ref="K15:L15" si="1">K16+K17</f>
        <v>1122.1263899999999</v>
      </c>
      <c r="L15" s="34">
        <f t="shared" si="1"/>
        <v>1122.1263899999999</v>
      </c>
    </row>
    <row r="16" spans="1:12" ht="44.45" customHeight="1" x14ac:dyDescent="0.25">
      <c r="A16" s="58" t="s">
        <v>19</v>
      </c>
      <c r="B16" s="33" t="s">
        <v>67</v>
      </c>
      <c r="C16" s="59">
        <v>8</v>
      </c>
      <c r="D16" s="40">
        <v>9</v>
      </c>
      <c r="E16" s="40">
        <v>9</v>
      </c>
      <c r="F16" s="40">
        <v>10</v>
      </c>
      <c r="G16" s="40">
        <v>10</v>
      </c>
      <c r="H16" s="36">
        <f>1245.2548</f>
        <v>1245.2547999999999</v>
      </c>
      <c r="I16" s="36">
        <f>90.95447+1000</f>
        <v>1090.9544699999999</v>
      </c>
      <c r="J16" s="70">
        <v>280.36119000000002</v>
      </c>
      <c r="K16" s="36">
        <v>122.12639</v>
      </c>
      <c r="L16" s="36">
        <v>122.12639</v>
      </c>
    </row>
    <row r="17" spans="1:14" ht="44.45" customHeight="1" x14ac:dyDescent="0.25">
      <c r="A17" s="58" t="s">
        <v>21</v>
      </c>
      <c r="B17" s="33" t="s">
        <v>107</v>
      </c>
      <c r="C17" s="59"/>
      <c r="D17" s="40"/>
      <c r="E17" s="40"/>
      <c r="F17" s="40"/>
      <c r="G17" s="40"/>
      <c r="H17" s="36">
        <v>1000</v>
      </c>
      <c r="I17" s="36">
        <v>1000</v>
      </c>
      <c r="J17" s="70">
        <v>1000</v>
      </c>
      <c r="K17" s="36">
        <v>1000</v>
      </c>
      <c r="L17" s="36">
        <v>1000</v>
      </c>
    </row>
    <row r="18" spans="1:14" ht="38.450000000000003" customHeight="1" x14ac:dyDescent="0.25">
      <c r="A18" s="120" t="s">
        <v>88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</row>
    <row r="19" spans="1:14" x14ac:dyDescent="0.25">
      <c r="A19" s="58" t="s">
        <v>54</v>
      </c>
      <c r="B19" s="120" t="s">
        <v>87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</row>
    <row r="20" spans="1:14" ht="51.6" customHeight="1" x14ac:dyDescent="0.25">
      <c r="A20" s="58" t="s">
        <v>31</v>
      </c>
      <c r="B20" s="33" t="s">
        <v>63</v>
      </c>
      <c r="C20" s="59">
        <f>C21</f>
        <v>8</v>
      </c>
      <c r="D20" s="35">
        <f>D21</f>
        <v>9</v>
      </c>
      <c r="E20" s="35">
        <f>E21</f>
        <v>9</v>
      </c>
      <c r="F20" s="35">
        <f t="shared" ref="F20:G20" si="2">F21</f>
        <v>10</v>
      </c>
      <c r="G20" s="35">
        <f t="shared" si="2"/>
        <v>10</v>
      </c>
      <c r="H20" s="34">
        <f>H21</f>
        <v>1245.2547999999999</v>
      </c>
      <c r="I20" s="34">
        <f>I21</f>
        <v>1090.9544699999999</v>
      </c>
      <c r="J20" s="69">
        <f>J21</f>
        <v>1207.9848099999999</v>
      </c>
      <c r="K20" s="34">
        <f t="shared" ref="K20:L20" si="3">K21</f>
        <v>1058.6894199999999</v>
      </c>
      <c r="L20" s="34">
        <f t="shared" si="3"/>
        <v>1058.6894199999999</v>
      </c>
    </row>
    <row r="21" spans="1:14" ht="41.45" customHeight="1" x14ac:dyDescent="0.25">
      <c r="A21" s="58" t="s">
        <v>32</v>
      </c>
      <c r="B21" s="33" t="s">
        <v>67</v>
      </c>
      <c r="C21" s="59">
        <v>8</v>
      </c>
      <c r="D21" s="40">
        <v>9</v>
      </c>
      <c r="E21" s="40">
        <v>9</v>
      </c>
      <c r="F21" s="40">
        <v>10</v>
      </c>
      <c r="G21" s="40">
        <v>10</v>
      </c>
      <c r="H21" s="36">
        <v>1245.2547999999999</v>
      </c>
      <c r="I21" s="36">
        <v>1090.9544699999999</v>
      </c>
      <c r="J21" s="70">
        <v>1207.9848099999999</v>
      </c>
      <c r="K21" s="36">
        <v>1058.6894199999999</v>
      </c>
      <c r="L21" s="36">
        <v>1058.6894199999999</v>
      </c>
    </row>
    <row r="22" spans="1:14" ht="37.15" customHeight="1" x14ac:dyDescent="0.25">
      <c r="A22" s="120" t="s">
        <v>124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N22" s="71">
        <f>J15+J20+J24+J28+J32+J36+J40</f>
        <v>7233.48387</v>
      </c>
    </row>
    <row r="23" spans="1:14" x14ac:dyDescent="0.25">
      <c r="A23" s="58" t="s">
        <v>33</v>
      </c>
      <c r="B23" s="120" t="s">
        <v>87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</row>
    <row r="24" spans="1:14" ht="55.9" customHeight="1" x14ac:dyDescent="0.25">
      <c r="A24" s="58" t="s">
        <v>34</v>
      </c>
      <c r="B24" s="33" t="s">
        <v>63</v>
      </c>
      <c r="C24" s="35">
        <f>C25</f>
        <v>6</v>
      </c>
      <c r="D24" s="35">
        <f>D25</f>
        <v>7</v>
      </c>
      <c r="E24" s="35">
        <f>E25</f>
        <v>8</v>
      </c>
      <c r="F24" s="35">
        <f t="shared" ref="F24:G24" si="4">F25</f>
        <v>8</v>
      </c>
      <c r="G24" s="35">
        <f t="shared" si="4"/>
        <v>8</v>
      </c>
      <c r="H24" s="34">
        <f>H25</f>
        <v>939.67079999999999</v>
      </c>
      <c r="I24" s="34">
        <f>I25</f>
        <v>850.94448</v>
      </c>
      <c r="J24" s="69">
        <f>J25</f>
        <v>882.47991999999999</v>
      </c>
      <c r="K24" s="34">
        <f t="shared" ref="K24:L24" si="5">K25</f>
        <v>773.41382999999996</v>
      </c>
      <c r="L24" s="34">
        <f t="shared" si="5"/>
        <v>773.41382999999996</v>
      </c>
    </row>
    <row r="25" spans="1:14" ht="36" customHeight="1" x14ac:dyDescent="0.25">
      <c r="A25" s="58" t="s">
        <v>35</v>
      </c>
      <c r="B25" s="33" t="s">
        <v>67</v>
      </c>
      <c r="C25" s="59">
        <v>6</v>
      </c>
      <c r="D25" s="40">
        <v>7</v>
      </c>
      <c r="E25" s="40">
        <v>8</v>
      </c>
      <c r="F25" s="40">
        <v>8</v>
      </c>
      <c r="G25" s="40">
        <v>8</v>
      </c>
      <c r="H25" s="36">
        <v>939.67079999999999</v>
      </c>
      <c r="I25" s="36">
        <v>850.94448</v>
      </c>
      <c r="J25" s="70">
        <v>882.47991999999999</v>
      </c>
      <c r="K25" s="36">
        <v>773.41382999999996</v>
      </c>
      <c r="L25" s="36">
        <v>773.41382999999996</v>
      </c>
    </row>
    <row r="26" spans="1:14" ht="28.5" customHeight="1" x14ac:dyDescent="0.25">
      <c r="A26" s="120" t="s">
        <v>89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</row>
    <row r="27" spans="1:14" x14ac:dyDescent="0.25">
      <c r="A27" s="58" t="s">
        <v>90</v>
      </c>
      <c r="B27" s="120" t="s">
        <v>87</v>
      </c>
      <c r="C27" s="120"/>
      <c r="D27" s="120"/>
      <c r="E27" s="120"/>
      <c r="F27" s="120"/>
      <c r="G27" s="120"/>
      <c r="H27" s="120"/>
      <c r="I27" s="120"/>
      <c r="J27" s="120"/>
      <c r="K27" s="120"/>
      <c r="L27" s="120"/>
    </row>
    <row r="28" spans="1:14" ht="55.9" customHeight="1" x14ac:dyDescent="0.25">
      <c r="A28" s="58" t="s">
        <v>91</v>
      </c>
      <c r="B28" s="33" t="s">
        <v>63</v>
      </c>
      <c r="C28" s="35">
        <f>C29</f>
        <v>5</v>
      </c>
      <c r="D28" s="35">
        <f>D29</f>
        <v>7</v>
      </c>
      <c r="E28" s="35">
        <f>E29</f>
        <v>7</v>
      </c>
      <c r="F28" s="35">
        <f t="shared" ref="F28:G28" si="6">F29</f>
        <v>7</v>
      </c>
      <c r="G28" s="35">
        <f t="shared" si="6"/>
        <v>7</v>
      </c>
      <c r="H28" s="34">
        <f>H29</f>
        <v>779.23919999999998</v>
      </c>
      <c r="I28" s="34">
        <f>I29</f>
        <v>850.94448</v>
      </c>
      <c r="J28" s="69">
        <f>J29</f>
        <v>831.84582999999998</v>
      </c>
      <c r="K28" s="34">
        <f t="shared" ref="K28:L28" si="7">K29</f>
        <v>729.03761999999995</v>
      </c>
      <c r="L28" s="34">
        <f t="shared" si="7"/>
        <v>729.03761999999995</v>
      </c>
    </row>
    <row r="29" spans="1:14" ht="36" customHeight="1" x14ac:dyDescent="0.25">
      <c r="A29" s="58" t="s">
        <v>92</v>
      </c>
      <c r="B29" s="33" t="s">
        <v>67</v>
      </c>
      <c r="C29" s="59">
        <v>5</v>
      </c>
      <c r="D29" s="40">
        <v>7</v>
      </c>
      <c r="E29" s="40">
        <v>7</v>
      </c>
      <c r="F29" s="40">
        <v>7</v>
      </c>
      <c r="G29" s="40">
        <v>7</v>
      </c>
      <c r="H29" s="36">
        <v>779.23919999999998</v>
      </c>
      <c r="I29" s="36">
        <v>850.94448</v>
      </c>
      <c r="J29" s="70">
        <v>831.84582999999998</v>
      </c>
      <c r="K29" s="36">
        <v>729.03761999999995</v>
      </c>
      <c r="L29" s="36">
        <v>729.03761999999995</v>
      </c>
    </row>
    <row r="30" spans="1:14" ht="37.15" customHeight="1" x14ac:dyDescent="0.25">
      <c r="A30" s="120" t="s">
        <v>94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</row>
    <row r="31" spans="1:14" x14ac:dyDescent="0.25">
      <c r="A31" s="58" t="s">
        <v>93</v>
      </c>
      <c r="B31" s="120" t="s">
        <v>97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</row>
    <row r="32" spans="1:14" ht="55.9" customHeight="1" x14ac:dyDescent="0.25">
      <c r="A32" s="58" t="s">
        <v>95</v>
      </c>
      <c r="B32" s="33" t="s">
        <v>63</v>
      </c>
      <c r="C32" s="35">
        <f>C33</f>
        <v>15</v>
      </c>
      <c r="D32" s="35">
        <f>D33</f>
        <v>15</v>
      </c>
      <c r="E32" s="35">
        <f>E33</f>
        <v>15</v>
      </c>
      <c r="F32" s="35">
        <f t="shared" ref="F32:G32" si="8">F33</f>
        <v>15</v>
      </c>
      <c r="G32" s="35">
        <f t="shared" si="8"/>
        <v>15</v>
      </c>
      <c r="H32" s="34">
        <f>H33</f>
        <v>1337.7175999999999</v>
      </c>
      <c r="I32" s="34">
        <f>I33</f>
        <v>1818.2574500000001</v>
      </c>
      <c r="J32" s="69">
        <f>J33</f>
        <v>1649.22477</v>
      </c>
      <c r="K32" s="34">
        <f t="shared" ref="K32:L32" si="9">K33</f>
        <v>1445.39633</v>
      </c>
      <c r="L32" s="34">
        <f t="shared" si="9"/>
        <v>1445.39633</v>
      </c>
    </row>
    <row r="33" spans="1:12" ht="36" customHeight="1" x14ac:dyDescent="0.25">
      <c r="A33" s="58" t="s">
        <v>96</v>
      </c>
      <c r="B33" s="33" t="s">
        <v>67</v>
      </c>
      <c r="C33" s="59">
        <v>15</v>
      </c>
      <c r="D33" s="40">
        <v>15</v>
      </c>
      <c r="E33" s="40">
        <v>15</v>
      </c>
      <c r="F33" s="40">
        <v>15</v>
      </c>
      <c r="G33" s="40">
        <v>15</v>
      </c>
      <c r="H33" s="36">
        <v>1337.7175999999999</v>
      </c>
      <c r="I33" s="36">
        <v>1818.2574500000001</v>
      </c>
      <c r="J33" s="70">
        <v>1649.22477</v>
      </c>
      <c r="K33" s="36">
        <v>1445.39633</v>
      </c>
      <c r="L33" s="36">
        <v>1445.39633</v>
      </c>
    </row>
    <row r="34" spans="1:12" ht="22.15" customHeight="1" x14ac:dyDescent="0.25">
      <c r="A34" s="120" t="s">
        <v>94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</row>
    <row r="35" spans="1:12" ht="15.6" customHeight="1" x14ac:dyDescent="0.25">
      <c r="A35" s="58" t="s">
        <v>98</v>
      </c>
      <c r="B35" s="120" t="s">
        <v>99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</row>
    <row r="36" spans="1:12" ht="55.9" customHeight="1" x14ac:dyDescent="0.25">
      <c r="A36" s="58" t="s">
        <v>100</v>
      </c>
      <c r="B36" s="33" t="s">
        <v>63</v>
      </c>
      <c r="C36" s="35">
        <f>C37</f>
        <v>3</v>
      </c>
      <c r="D36" s="35">
        <f>D37</f>
        <v>9</v>
      </c>
      <c r="E36" s="35">
        <f>E37</f>
        <v>9</v>
      </c>
      <c r="F36" s="35">
        <f t="shared" ref="F36:G36" si="10">F37</f>
        <v>9</v>
      </c>
      <c r="G36" s="35">
        <f t="shared" si="10"/>
        <v>9</v>
      </c>
      <c r="H36" s="34">
        <f>H37</f>
        <v>466.01560000000001</v>
      </c>
      <c r="I36" s="34">
        <f>I37</f>
        <v>1090.9544699999999</v>
      </c>
      <c r="J36" s="69">
        <f>J37</f>
        <v>918.64711999999997</v>
      </c>
      <c r="K36" s="34">
        <f t="shared" ref="K36:L36" si="11">K37</f>
        <v>805.11112000000003</v>
      </c>
      <c r="L36" s="34">
        <f t="shared" si="11"/>
        <v>805.11112000000003</v>
      </c>
    </row>
    <row r="37" spans="1:12" ht="36" customHeight="1" x14ac:dyDescent="0.25">
      <c r="A37" s="58" t="s">
        <v>101</v>
      </c>
      <c r="B37" s="33" t="s">
        <v>67</v>
      </c>
      <c r="C37" s="59">
        <v>3</v>
      </c>
      <c r="D37" s="40">
        <v>9</v>
      </c>
      <c r="E37" s="40">
        <v>9</v>
      </c>
      <c r="F37" s="40">
        <v>9</v>
      </c>
      <c r="G37" s="40">
        <v>9</v>
      </c>
      <c r="H37" s="36">
        <v>466.01560000000001</v>
      </c>
      <c r="I37" s="36">
        <v>1090.9544699999999</v>
      </c>
      <c r="J37" s="70">
        <v>918.64711999999997</v>
      </c>
      <c r="K37" s="36">
        <v>805.11112000000003</v>
      </c>
      <c r="L37" s="36">
        <v>805.11112000000003</v>
      </c>
    </row>
    <row r="38" spans="1:12" ht="29.45" customHeight="1" x14ac:dyDescent="0.25">
      <c r="A38" s="120" t="s">
        <v>94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</row>
    <row r="39" spans="1:12" ht="15.6" customHeight="1" x14ac:dyDescent="0.25">
      <c r="A39" s="58" t="s">
        <v>102</v>
      </c>
      <c r="B39" s="120" t="s">
        <v>105</v>
      </c>
      <c r="C39" s="120"/>
      <c r="D39" s="120"/>
      <c r="E39" s="120"/>
      <c r="F39" s="120"/>
      <c r="G39" s="120"/>
      <c r="H39" s="120"/>
      <c r="I39" s="120"/>
      <c r="J39" s="120"/>
      <c r="K39" s="120"/>
      <c r="L39" s="120"/>
    </row>
    <row r="40" spans="1:12" ht="55.9" customHeight="1" x14ac:dyDescent="0.25">
      <c r="A40" s="58" t="s">
        <v>103</v>
      </c>
      <c r="B40" s="33" t="s">
        <v>63</v>
      </c>
      <c r="C40" s="35">
        <f>C41</f>
        <v>4</v>
      </c>
      <c r="D40" s="35">
        <f>D41</f>
        <v>4</v>
      </c>
      <c r="E40" s="35">
        <f>E41</f>
        <v>4</v>
      </c>
      <c r="F40" s="35">
        <f t="shared" ref="F40:G40" si="12">F41</f>
        <v>4</v>
      </c>
      <c r="G40" s="35">
        <f t="shared" si="12"/>
        <v>4</v>
      </c>
      <c r="H40" s="34">
        <f>H41</f>
        <v>626.44719999999995</v>
      </c>
      <c r="I40" s="34">
        <f>I41</f>
        <v>480.01997</v>
      </c>
      <c r="J40" s="69">
        <f>J41</f>
        <v>462.94022999999999</v>
      </c>
      <c r="K40" s="34">
        <f t="shared" ref="K40:L40" si="13">K41</f>
        <v>405.72528999999997</v>
      </c>
      <c r="L40" s="34">
        <f t="shared" si="13"/>
        <v>405.72528999999997</v>
      </c>
    </row>
    <row r="41" spans="1:12" ht="36" customHeight="1" x14ac:dyDescent="0.25">
      <c r="A41" s="58" t="s">
        <v>104</v>
      </c>
      <c r="B41" s="33" t="s">
        <v>106</v>
      </c>
      <c r="C41" s="59">
        <v>4</v>
      </c>
      <c r="D41" s="40">
        <v>4</v>
      </c>
      <c r="E41" s="40">
        <v>4</v>
      </c>
      <c r="F41" s="40">
        <v>4</v>
      </c>
      <c r="G41" s="40">
        <v>4</v>
      </c>
      <c r="H41" s="36">
        <v>626.44719999999995</v>
      </c>
      <c r="I41" s="36">
        <v>480.01997</v>
      </c>
      <c r="J41" s="70">
        <v>462.94022999999999</v>
      </c>
      <c r="K41" s="36">
        <v>405.72528999999997</v>
      </c>
      <c r="L41" s="36">
        <v>405.72528999999997</v>
      </c>
    </row>
    <row r="44" spans="1:12" x14ac:dyDescent="0.25">
      <c r="J44" s="42"/>
      <c r="K44" s="42"/>
      <c r="L44" s="42"/>
    </row>
    <row r="45" spans="1:12" x14ac:dyDescent="0.25">
      <c r="I45" s="50">
        <f>I16+I17+I21+I25+I29+I33+I37+I41</f>
        <v>8273.0297899999987</v>
      </c>
      <c r="J45" s="50">
        <f>J16+J17+J21+J25+J29+J33+J37+J41</f>
        <v>7233.48387</v>
      </c>
      <c r="K45" s="50">
        <f>K16+K17+K21+K25+K29+K33+K37+K41</f>
        <v>6339.5</v>
      </c>
      <c r="L45" s="50">
        <f>L16+L17+L21+L25+L29+L33+L37+L41</f>
        <v>6339.5</v>
      </c>
    </row>
    <row r="48" spans="1:12" x14ac:dyDescent="0.25">
      <c r="J48" s="66"/>
    </row>
    <row r="50" spans="11:12" x14ac:dyDescent="0.25">
      <c r="K50" s="12"/>
      <c r="L50" s="12"/>
    </row>
  </sheetData>
  <mergeCells count="23">
    <mergeCell ref="F5:L7"/>
    <mergeCell ref="B14:L14"/>
    <mergeCell ref="A11:A12"/>
    <mergeCell ref="B9:J9"/>
    <mergeCell ref="B11:B12"/>
    <mergeCell ref="C11:G11"/>
    <mergeCell ref="H11:L11"/>
    <mergeCell ref="K1:L1"/>
    <mergeCell ref="J2:L2"/>
    <mergeCell ref="J3:L3"/>
    <mergeCell ref="B35:L35"/>
    <mergeCell ref="B39:L39"/>
    <mergeCell ref="B23:L23"/>
    <mergeCell ref="B27:L27"/>
    <mergeCell ref="B31:L31"/>
    <mergeCell ref="A26:L26"/>
    <mergeCell ref="A30:L30"/>
    <mergeCell ref="A34:L34"/>
    <mergeCell ref="A38:L38"/>
    <mergeCell ref="B19:L19"/>
    <mergeCell ref="A13:L13"/>
    <mergeCell ref="A18:L18"/>
    <mergeCell ref="A22:L22"/>
  </mergeCells>
  <pageMargins left="0.70866141732283472" right="0.70866141732283472" top="0.51181102362204722" bottom="0.31496062992125984" header="0.31496062992125984" footer="0.31496062992125984"/>
  <pageSetup paperSize="9" scale="65" fitToHeight="1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подпрограмма 1</vt:lpstr>
      <vt:lpstr>подпрограмма 2</vt:lpstr>
      <vt:lpstr>МП приложение 2</vt:lpstr>
      <vt:lpstr>приложение 3</vt:lpstr>
      <vt:lpstr>МП приложение 4</vt:lpstr>
      <vt:lpstr>'МП приложение 4'!Заголовки_для_печати</vt:lpstr>
      <vt:lpstr>'подпрограмма 1'!Заголовки_для_печати</vt:lpstr>
      <vt:lpstr>'МП приложение 2'!Область_печати</vt:lpstr>
      <vt:lpstr>'МП приложение 4'!Область_печати</vt:lpstr>
      <vt:lpstr>'подпрограмма 1'!Область_печати</vt:lpstr>
      <vt:lpstr>'подпрограмма 2'!Область_печати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2018-12-13T02:44:34Z</dcterms:modified>
</cp:coreProperties>
</file>