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defaultThemeVersion="124226"/>
  <mc:AlternateContent xmlns:mc="http://schemas.openxmlformats.org/markup-compatibility/2006">
    <mc:Choice Requires="x15">
      <x15ac:absPath xmlns:x15ac="http://schemas.microsoft.com/office/spreadsheetml/2010/11/ac" url="J:\groups\gorfo\год 2026\Отчет по исполнению МБ\3 квартал\"/>
    </mc:Choice>
  </mc:AlternateContent>
  <bookViews>
    <workbookView xWindow="0" yWindow="0" windowWidth="11124" windowHeight="8304"/>
  </bookViews>
  <sheets>
    <sheet name="Роспись доходов" sheetId="1" r:id="rId1"/>
  </sheets>
  <definedNames>
    <definedName name="LAST_CELL" localSheetId="0">'Роспись доходов'!#REF!</definedName>
    <definedName name="_xlnm.Print_Titles" localSheetId="0">'Роспись доходов'!$10:$11</definedName>
    <definedName name="_xlnm.Print_Area" localSheetId="0">'Роспись доходов'!$A$1:$F$351</definedName>
  </definedNames>
  <calcPr calcId="162913"/>
</workbook>
</file>

<file path=xl/calcChain.xml><?xml version="1.0" encoding="utf-8"?>
<calcChain xmlns="http://schemas.openxmlformats.org/spreadsheetml/2006/main">
  <c r="E222" i="1" l="1"/>
  <c r="E337" i="1"/>
  <c r="D337" i="1"/>
  <c r="E183" i="1"/>
  <c r="D183" i="1"/>
  <c r="E184" i="1"/>
  <c r="D184" i="1"/>
  <c r="E187" i="1"/>
  <c r="F164" i="1"/>
  <c r="F165" i="1"/>
  <c r="F167" i="1"/>
  <c r="E163" i="1"/>
  <c r="D163" i="1"/>
  <c r="E159" i="1"/>
  <c r="D159" i="1"/>
  <c r="E20" i="1" l="1"/>
  <c r="F296" i="1" l="1"/>
  <c r="F260" i="1"/>
  <c r="F37" i="1" l="1"/>
  <c r="F32" i="1"/>
  <c r="F98" i="1"/>
  <c r="E213" i="1"/>
  <c r="D213" i="1"/>
  <c r="E190" i="1"/>
  <c r="E176" i="1"/>
  <c r="D176" i="1"/>
  <c r="E54" i="1" l="1"/>
  <c r="F24" i="1"/>
  <c r="F23" i="1"/>
  <c r="E342" i="1"/>
  <c r="D342" i="1"/>
  <c r="F323" i="1"/>
  <c r="F322" i="1"/>
  <c r="F320" i="1"/>
  <c r="D310" i="1"/>
  <c r="F265" i="1"/>
  <c r="F257" i="1"/>
  <c r="F255" i="1"/>
  <c r="F317" i="1" l="1"/>
  <c r="E283" i="1"/>
  <c r="E247" i="1"/>
  <c r="D190" i="1"/>
  <c r="E198" i="1"/>
  <c r="D198" i="1"/>
  <c r="E59" i="1" l="1"/>
  <c r="D20" i="1"/>
  <c r="E15" i="1" l="1"/>
  <c r="D15" i="1"/>
  <c r="F276" i="1" l="1"/>
  <c r="E14" i="1"/>
  <c r="D14" i="1"/>
  <c r="E173" i="1"/>
  <c r="E212" i="1" l="1"/>
  <c r="E315" i="1" l="1"/>
  <c r="F324" i="1"/>
  <c r="F279" i="1"/>
  <c r="F277" i="1"/>
  <c r="F275" i="1"/>
  <c r="F274" i="1"/>
  <c r="F273" i="1"/>
  <c r="F272" i="1"/>
  <c r="F269" i="1"/>
  <c r="F267" i="1"/>
  <c r="F264" i="1"/>
  <c r="F262" i="1"/>
  <c r="F261" i="1"/>
  <c r="F254" i="1"/>
  <c r="F253" i="1"/>
  <c r="F251" i="1"/>
  <c r="F252" i="1"/>
  <c r="F248" i="1"/>
  <c r="F249" i="1"/>
  <c r="F218" i="1"/>
  <c r="F219" i="1"/>
  <c r="F220" i="1"/>
  <c r="F221" i="1"/>
  <c r="D201" i="1"/>
  <c r="D200" i="1" s="1"/>
  <c r="E201" i="1"/>
  <c r="E200" i="1" s="1"/>
  <c r="D179" i="1"/>
  <c r="E179" i="1"/>
  <c r="E157" i="1"/>
  <c r="D157" i="1"/>
  <c r="E153" i="1"/>
  <c r="D153" i="1"/>
  <c r="E116" i="1"/>
  <c r="D116" i="1"/>
  <c r="D97" i="1"/>
  <c r="E97" i="1"/>
  <c r="D72" i="1"/>
  <c r="E74" i="1"/>
  <c r="D74" i="1"/>
  <c r="E57" i="1"/>
  <c r="D57" i="1"/>
  <c r="E51" i="1"/>
  <c r="D51" i="1"/>
  <c r="F331" i="1"/>
  <c r="E330" i="1"/>
  <c r="E329" i="1" s="1"/>
  <c r="D330" i="1"/>
  <c r="D329" i="1" s="1"/>
  <c r="D247" i="1"/>
  <c r="D71" i="1" l="1"/>
  <c r="F329" i="1"/>
  <c r="F330" i="1"/>
  <c r="D315" i="1" l="1"/>
  <c r="F328" i="1"/>
  <c r="F326" i="1"/>
  <c r="F321" i="1"/>
  <c r="F268" i="1"/>
  <c r="E210" i="1" l="1"/>
  <c r="D210" i="1"/>
  <c r="E206" i="1"/>
  <c r="E205" i="1" s="1"/>
  <c r="D206" i="1"/>
  <c r="D205" i="1" s="1"/>
  <c r="E204" i="1" l="1"/>
  <c r="E195" i="1"/>
  <c r="E194" i="1" s="1"/>
  <c r="E193" i="1" s="1"/>
  <c r="D195" i="1"/>
  <c r="D194" i="1" s="1"/>
  <c r="D193" i="1" s="1"/>
  <c r="D187" i="1" l="1"/>
  <c r="E169" i="1"/>
  <c r="E168" i="1" s="1"/>
  <c r="D169" i="1"/>
  <c r="F172" i="1"/>
  <c r="E126" i="1"/>
  <c r="E125" i="1" s="1"/>
  <c r="D126" i="1"/>
  <c r="E111" i="1"/>
  <c r="E114" i="1"/>
  <c r="D114" i="1"/>
  <c r="D111" i="1"/>
  <c r="E105" i="1"/>
  <c r="D105" i="1"/>
  <c r="F16" i="1"/>
  <c r="F18" i="1"/>
  <c r="F19" i="1"/>
  <c r="F21" i="1"/>
  <c r="F22" i="1"/>
  <c r="F27" i="1"/>
  <c r="F29" i="1"/>
  <c r="F30" i="1"/>
  <c r="F31" i="1"/>
  <c r="F42" i="1"/>
  <c r="F44" i="1"/>
  <c r="F46" i="1"/>
  <c r="F48" i="1"/>
  <c r="F52" i="1"/>
  <c r="F55" i="1"/>
  <c r="F60" i="1"/>
  <c r="F62" i="1"/>
  <c r="F65" i="1"/>
  <c r="F68" i="1"/>
  <c r="F70" i="1"/>
  <c r="F73" i="1"/>
  <c r="F79" i="1"/>
  <c r="F81" i="1"/>
  <c r="F84" i="1"/>
  <c r="F85" i="1"/>
  <c r="F87" i="1"/>
  <c r="F90" i="1"/>
  <c r="F93" i="1"/>
  <c r="F95" i="1"/>
  <c r="F100" i="1"/>
  <c r="F102" i="1"/>
  <c r="F107" i="1"/>
  <c r="F109" i="1"/>
  <c r="F122" i="1"/>
  <c r="F123" i="1"/>
  <c r="F124" i="1"/>
  <c r="F129" i="1"/>
  <c r="F133" i="1"/>
  <c r="F136" i="1"/>
  <c r="F141" i="1"/>
  <c r="F142" i="1"/>
  <c r="F145" i="1"/>
  <c r="F146" i="1"/>
  <c r="F149" i="1"/>
  <c r="F150" i="1"/>
  <c r="F152" i="1"/>
  <c r="F156" i="1"/>
  <c r="F158" i="1"/>
  <c r="F162" i="1"/>
  <c r="F170" i="1"/>
  <c r="F174" i="1"/>
  <c r="F180" i="1"/>
  <c r="F182" i="1"/>
  <c r="F226" i="1"/>
  <c r="F228" i="1"/>
  <c r="F230" i="1"/>
  <c r="F233" i="1"/>
  <c r="F234" i="1"/>
  <c r="F237" i="1"/>
  <c r="F239" i="1"/>
  <c r="F241" i="1"/>
  <c r="F243" i="1"/>
  <c r="F245" i="1"/>
  <c r="F250" i="1"/>
  <c r="F256" i="1"/>
  <c r="F263" i="1"/>
  <c r="F266" i="1"/>
  <c r="F270" i="1"/>
  <c r="F271" i="1"/>
  <c r="F278" i="1"/>
  <c r="F280" i="1"/>
  <c r="F284" i="1"/>
  <c r="F285" i="1"/>
  <c r="F286" i="1"/>
  <c r="F287" i="1"/>
  <c r="F288" i="1"/>
  <c r="F289" i="1"/>
  <c r="F290" i="1"/>
  <c r="F291" i="1"/>
  <c r="F292" i="1"/>
  <c r="F293" i="1"/>
  <c r="F294" i="1"/>
  <c r="F295" i="1"/>
  <c r="F297" i="1"/>
  <c r="F298" i="1"/>
  <c r="F299" i="1"/>
  <c r="F300" i="1"/>
  <c r="F302" i="1"/>
  <c r="F304" i="1"/>
  <c r="F306" i="1"/>
  <c r="F309" i="1"/>
  <c r="F311" i="1"/>
  <c r="F313" i="1"/>
  <c r="F316" i="1"/>
  <c r="F318" i="1"/>
  <c r="F319" i="1"/>
  <c r="F325" i="1"/>
  <c r="F327" i="1"/>
  <c r="F335" i="1"/>
  <c r="F336" i="1"/>
  <c r="F343" i="1"/>
  <c r="F346" i="1"/>
  <c r="F347" i="1"/>
  <c r="F348" i="1"/>
  <c r="F349" i="1"/>
  <c r="F350" i="1"/>
  <c r="E110" i="1" l="1"/>
  <c r="D110" i="1"/>
  <c r="D173" i="1"/>
  <c r="E101" i="1"/>
  <c r="D101" i="1"/>
  <c r="F173" i="1" l="1"/>
  <c r="F101" i="1"/>
  <c r="E345" i="1"/>
  <c r="D345" i="1"/>
  <c r="D344" i="1" s="1"/>
  <c r="D341" i="1"/>
  <c r="D340" i="1" s="1"/>
  <c r="D339" i="1" s="1"/>
  <c r="E334" i="1"/>
  <c r="D334" i="1"/>
  <c r="D314" i="1"/>
  <c r="E312" i="1"/>
  <c r="D312" i="1"/>
  <c r="E310" i="1"/>
  <c r="E308" i="1"/>
  <c r="D308" i="1"/>
  <c r="E303" i="1"/>
  <c r="D303" i="1"/>
  <c r="D240" i="1"/>
  <c r="E238" i="1"/>
  <c r="D238" i="1"/>
  <c r="E232" i="1"/>
  <c r="D232" i="1"/>
  <c r="D125" i="1"/>
  <c r="D132" i="1"/>
  <c r="D135" i="1"/>
  <c r="D134" i="1" s="1"/>
  <c r="D140" i="1"/>
  <c r="D139" i="1" s="1"/>
  <c r="D144" i="1"/>
  <c r="D143" i="1" s="1"/>
  <c r="D307" i="1" l="1"/>
  <c r="F232" i="1"/>
  <c r="F334" i="1"/>
  <c r="D131" i="1"/>
  <c r="F308" i="1"/>
  <c r="F238" i="1"/>
  <c r="F247" i="1"/>
  <c r="F312" i="1"/>
  <c r="F310" i="1"/>
  <c r="F303" i="1"/>
  <c r="F125" i="1"/>
  <c r="F126" i="1"/>
  <c r="E341" i="1"/>
  <c r="F342" i="1"/>
  <c r="E314" i="1"/>
  <c r="F314" i="1" s="1"/>
  <c r="F315" i="1"/>
  <c r="E344" i="1"/>
  <c r="F344" i="1" s="1"/>
  <c r="F345" i="1"/>
  <c r="F97" i="1"/>
  <c r="E244" i="1"/>
  <c r="D244" i="1"/>
  <c r="E240" i="1"/>
  <c r="F240" i="1" s="1"/>
  <c r="E236" i="1"/>
  <c r="F163" i="1"/>
  <c r="F244" i="1" l="1"/>
  <c r="E340" i="1"/>
  <c r="F341" i="1"/>
  <c r="E307" i="1"/>
  <c r="F307" i="1" s="1"/>
  <c r="E339" i="1" l="1"/>
  <c r="F339" i="1" s="1"/>
  <c r="F340" i="1"/>
  <c r="E333" i="1"/>
  <c r="E332" i="1" s="1"/>
  <c r="D333" i="1"/>
  <c r="D332" i="1" s="1"/>
  <c r="D283" i="1"/>
  <c r="D282" i="1" s="1"/>
  <c r="E301" i="1"/>
  <c r="D301" i="1"/>
  <c r="E305" i="1"/>
  <c r="D305" i="1"/>
  <c r="E246" i="1"/>
  <c r="D246" i="1"/>
  <c r="E242" i="1"/>
  <c r="D242" i="1"/>
  <c r="D236" i="1"/>
  <c r="F236" i="1" s="1"/>
  <c r="E231" i="1"/>
  <c r="D231" i="1"/>
  <c r="E229" i="1"/>
  <c r="D229" i="1"/>
  <c r="E227" i="1"/>
  <c r="D227" i="1"/>
  <c r="E225" i="1"/>
  <c r="D225" i="1"/>
  <c r="D178" i="1"/>
  <c r="D175" i="1" s="1"/>
  <c r="D168" i="1"/>
  <c r="E161" i="1"/>
  <c r="D161" i="1"/>
  <c r="E155" i="1"/>
  <c r="D155" i="1"/>
  <c r="E151" i="1"/>
  <c r="D151" i="1"/>
  <c r="E148" i="1"/>
  <c r="D148" i="1"/>
  <c r="D147" i="1" s="1"/>
  <c r="E144" i="1"/>
  <c r="E140" i="1"/>
  <c r="E135" i="1"/>
  <c r="E132" i="1"/>
  <c r="F132" i="1" s="1"/>
  <c r="E121" i="1"/>
  <c r="D121" i="1"/>
  <c r="D120" i="1" s="1"/>
  <c r="E108" i="1"/>
  <c r="E104" i="1" s="1"/>
  <c r="E103" i="1" s="1"/>
  <c r="D108" i="1"/>
  <c r="F105" i="1"/>
  <c r="E96" i="1"/>
  <c r="D96" i="1"/>
  <c r="E94" i="1"/>
  <c r="D94" i="1"/>
  <c r="E92" i="1"/>
  <c r="D92" i="1"/>
  <c r="D91" i="1" s="1"/>
  <c r="E89" i="1"/>
  <c r="D89" i="1"/>
  <c r="D88" i="1" s="1"/>
  <c r="E86" i="1"/>
  <c r="D86" i="1"/>
  <c r="E83" i="1"/>
  <c r="D83" i="1"/>
  <c r="D82" i="1" s="1"/>
  <c r="E80" i="1"/>
  <c r="D80" i="1"/>
  <c r="E78" i="1"/>
  <c r="D78" i="1"/>
  <c r="E72" i="1"/>
  <c r="E71" i="1" s="1"/>
  <c r="E69" i="1"/>
  <c r="D69" i="1"/>
  <c r="E67" i="1"/>
  <c r="D67" i="1"/>
  <c r="E64" i="1"/>
  <c r="D64" i="1"/>
  <c r="E61" i="1"/>
  <c r="D61" i="1"/>
  <c r="D59" i="1"/>
  <c r="D54" i="1"/>
  <c r="E47" i="1"/>
  <c r="D47" i="1"/>
  <c r="E45" i="1"/>
  <c r="D45" i="1"/>
  <c r="E43" i="1"/>
  <c r="D43" i="1"/>
  <c r="E41" i="1"/>
  <c r="D41" i="1"/>
  <c r="F20" i="1"/>
  <c r="F225" i="1" l="1"/>
  <c r="F47" i="1"/>
  <c r="F86" i="1"/>
  <c r="D104" i="1"/>
  <c r="D103" i="1" s="1"/>
  <c r="F61" i="1"/>
  <c r="F157" i="1"/>
  <c r="F242" i="1"/>
  <c r="F54" i="1"/>
  <c r="F229" i="1"/>
  <c r="F67" i="1"/>
  <c r="F80" i="1"/>
  <c r="F43" i="1"/>
  <c r="F155" i="1"/>
  <c r="F78" i="1"/>
  <c r="F227" i="1"/>
  <c r="F108" i="1"/>
  <c r="F161" i="1"/>
  <c r="F246" i="1"/>
  <c r="F41" i="1"/>
  <c r="D281" i="1"/>
  <c r="F51" i="1"/>
  <c r="F151" i="1"/>
  <c r="F305" i="1"/>
  <c r="F64" i="1"/>
  <c r="F45" i="1"/>
  <c r="F59" i="1"/>
  <c r="F69" i="1"/>
  <c r="F94" i="1"/>
  <c r="F231" i="1"/>
  <c r="F301" i="1"/>
  <c r="F96" i="1"/>
  <c r="E143" i="1"/>
  <c r="F143" i="1" s="1"/>
  <c r="F144" i="1"/>
  <c r="E91" i="1"/>
  <c r="F91" i="1" s="1"/>
  <c r="F92" i="1"/>
  <c r="E147" i="1"/>
  <c r="F147" i="1" s="1"/>
  <c r="F148" i="1"/>
  <c r="E282" i="1"/>
  <c r="F282" i="1" s="1"/>
  <c r="F283" i="1"/>
  <c r="F333" i="1"/>
  <c r="E120" i="1"/>
  <c r="F120" i="1" s="1"/>
  <c r="F121" i="1"/>
  <c r="F168" i="1"/>
  <c r="F169" i="1"/>
  <c r="F71" i="1"/>
  <c r="F72" i="1"/>
  <c r="E88" i="1"/>
  <c r="F88" i="1" s="1"/>
  <c r="F89" i="1"/>
  <c r="E82" i="1"/>
  <c r="F82" i="1" s="1"/>
  <c r="F83" i="1"/>
  <c r="E134" i="1"/>
  <c r="F134" i="1" s="1"/>
  <c r="F135" i="1"/>
  <c r="E178" i="1"/>
  <c r="E175" i="1" s="1"/>
  <c r="F179" i="1"/>
  <c r="E139" i="1"/>
  <c r="F139" i="1" s="1"/>
  <c r="F140" i="1"/>
  <c r="F14" i="1"/>
  <c r="F15" i="1"/>
  <c r="D13" i="1"/>
  <c r="D119" i="1"/>
  <c r="D118" i="1" s="1"/>
  <c r="D77" i="1"/>
  <c r="D76" i="1" s="1"/>
  <c r="D138" i="1"/>
  <c r="D137" i="1" s="1"/>
  <c r="D235" i="1"/>
  <c r="E235" i="1"/>
  <c r="E224" i="1"/>
  <c r="D224" i="1"/>
  <c r="D50" i="1"/>
  <c r="D49" i="1" s="1"/>
  <c r="E66" i="1"/>
  <c r="D66" i="1"/>
  <c r="D63" i="1" s="1"/>
  <c r="D40" i="1"/>
  <c r="D39" i="1" s="1"/>
  <c r="E40" i="1"/>
  <c r="E50" i="1"/>
  <c r="E49" i="1" s="1"/>
  <c r="D223" i="1" l="1"/>
  <c r="F235" i="1"/>
  <c r="F332" i="1"/>
  <c r="F224" i="1"/>
  <c r="E77" i="1"/>
  <c r="E76" i="1" s="1"/>
  <c r="F76" i="1" s="1"/>
  <c r="E119" i="1"/>
  <c r="F119" i="1" s="1"/>
  <c r="E138" i="1"/>
  <c r="E137" i="1" s="1"/>
  <c r="F103" i="1"/>
  <c r="F104" i="1"/>
  <c r="F175" i="1"/>
  <c r="F178" i="1"/>
  <c r="E63" i="1"/>
  <c r="F63" i="1" s="1"/>
  <c r="F66" i="1"/>
  <c r="F49" i="1"/>
  <c r="F50" i="1"/>
  <c r="E39" i="1"/>
  <c r="F39" i="1" s="1"/>
  <c r="F40" i="1"/>
  <c r="E131" i="1"/>
  <c r="F131" i="1" s="1"/>
  <c r="E13" i="1"/>
  <c r="E281" i="1"/>
  <c r="F281" i="1" s="1"/>
  <c r="F77" i="1" l="1"/>
  <c r="D222" i="1"/>
  <c r="E223" i="1"/>
  <c r="F138" i="1"/>
  <c r="F13" i="1"/>
  <c r="E118" i="1"/>
  <c r="F118" i="1" s="1"/>
  <c r="F222" i="1" l="1"/>
  <c r="F223" i="1"/>
  <c r="E12" i="1"/>
  <c r="E351" i="1" l="1"/>
  <c r="F137" i="1" l="1"/>
  <c r="F213" i="1"/>
  <c r="D212" i="1"/>
  <c r="F212" i="1" s="1"/>
  <c r="D204" i="1" l="1"/>
  <c r="F204" i="1" s="1"/>
  <c r="D12" i="1" l="1"/>
  <c r="F12" i="1" s="1"/>
  <c r="D351" i="1" l="1"/>
  <c r="F351" i="1" s="1"/>
</calcChain>
</file>

<file path=xl/sharedStrings.xml><?xml version="1.0" encoding="utf-8"?>
<sst xmlns="http://schemas.openxmlformats.org/spreadsheetml/2006/main" count="1097" uniqueCount="624">
  <si>
    <t>Гл. администратор</t>
  </si>
  <si>
    <t>КВД</t>
  </si>
  <si>
    <t>Наименование кода</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</si>
  <si>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</si>
  <si>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</si>
  <si>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</si>
  <si>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</si>
  <si>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</si>
  <si>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</si>
  <si>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</si>
  <si>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</si>
  <si>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</si>
  <si>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</si>
  <si>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</si>
  <si>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10102000010000110</t>
  </si>
  <si>
    <t>Налог на доходы физических лиц</t>
  </si>
  <si>
    <t>10102010010000110</t>
  </si>
  <si>
    <t>10102020010000110</t>
  </si>
  <si>
    <t>10102030010000110</t>
  </si>
  <si>
    <t>10102080010000110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</si>
  <si>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</si>
  <si>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</si>
  <si>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</si>
  <si>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</si>
  <si>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</si>
  <si>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</si>
  <si>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</si>
  <si>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</si>
  <si>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</si>
  <si>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</si>
  <si>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</si>
  <si>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</si>
  <si>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</si>
  <si>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</si>
  <si>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</si>
  <si>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</si>
  <si>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</si>
  <si>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</si>
  <si>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</si>
  <si>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</si>
  <si>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</si>
  <si>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</si>
  <si>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</si>
  <si>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</si>
  <si>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</si>
  <si>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</si>
  <si>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</si>
  <si>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</si>
  <si>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</si>
  <si>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</si>
  <si>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</si>
  <si>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</si>
  <si>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</si>
  <si>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</si>
  <si>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</si>
  <si>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</si>
  <si>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</si>
  <si>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</si>
  <si>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</si>
  <si>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</si>
  <si>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</si>
  <si>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</si>
  <si>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</si>
  <si>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</si>
  <si>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</si>
  <si>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</si>
  <si>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</si>
  <si>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</si>
  <si>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</si>
  <si>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</si>
  <si>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</si>
  <si>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</si>
  <si>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</si>
  <si>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</si>
  <si>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</si>
  <si>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</si>
  <si>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</si>
  <si>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</si>
  <si>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</si>
  <si>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</si>
  <si>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013</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</si>
  <si>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</si>
  <si>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</si>
  <si>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</si>
  <si>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</si>
  <si>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</si>
  <si>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</si>
  <si>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</si>
  <si>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</si>
  <si>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</si>
  <si>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</si>
  <si>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</si>
  <si>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</si>
  <si>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</si>
  <si>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</si>
  <si>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</si>
  <si>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</si>
  <si>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</si>
  <si>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018</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</si>
  <si>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</si>
  <si>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</si>
  <si>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</si>
  <si>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</si>
  <si>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</si>
  <si>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</si>
  <si>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</si>
  <si>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</si>
  <si>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</si>
  <si>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</si>
  <si>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</si>
  <si>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</si>
  <si>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</si>
  <si>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</si>
  <si>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</si>
  <si>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</si>
  <si>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</si>
  <si>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</si>
  <si>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</si>
  <si>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</si>
  <si>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</si>
  <si>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</si>
  <si>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</si>
  <si>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</si>
  <si>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</si>
  <si>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</si>
  <si>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Плата за выбросы загрязняющих веществ в атмосферный воздух стационарными объектами</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</si>
  <si>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</si>
  <si>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</si>
  <si>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</si>
  <si>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</si>
  <si>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</si>
  <si>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</si>
  <si>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11300000000000000</t>
  </si>
  <si>
    <t>ДОХОДЫ ОТ ОКАЗАНИЯ ПЛАТНЫХ УСЛУГ И КОМПЕНСАЦИИ ЗАТРАТ ГОСУДАРСТВА</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</si>
  <si>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</si>
  <si>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</si>
  <si>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</si>
  <si>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</si>
  <si>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</si>
  <si>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</si>
  <si>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</si>
  <si>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</si>
  <si>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</si>
  <si>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</si>
  <si>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</si>
  <si>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</si>
  <si>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</si>
  <si>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</si>
  <si>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</si>
  <si>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</si>
  <si>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</si>
  <si>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</si>
  <si>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</si>
  <si>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</si>
  <si>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006</t>
  </si>
  <si>
    <t>439</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</si>
  <si>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</si>
  <si>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</si>
  <si>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</si>
  <si>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</si>
  <si>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</si>
  <si>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</si>
  <si>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</si>
  <si>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</si>
  <si>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11601080010000140</t>
  </si>
  <si>
    <t>11601083010000140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</si>
  <si>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</si>
  <si>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</si>
  <si>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</si>
  <si>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</si>
  <si>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11601150010000140</t>
  </si>
  <si>
    <t>11601153010000140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</si>
  <si>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</si>
  <si>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</si>
  <si>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</si>
  <si>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</si>
  <si>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</si>
  <si>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</si>
  <si>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</si>
  <si>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</si>
  <si>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</si>
  <si>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</si>
  <si>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</si>
  <si>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</si>
  <si>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</si>
  <si>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</si>
  <si>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</si>
  <si>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</si>
  <si>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</si>
  <si>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</si>
  <si>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</si>
  <si>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</si>
  <si>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</si>
  <si>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11611064010000140</t>
  </si>
  <si>
    <t>20000000000000000</t>
  </si>
  <si>
    <t>БЕЗВОЗМЕЗДНЫЕ ПОСТУПЛЕНИЯ</t>
  </si>
  <si>
    <t>005</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</si>
  <si>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</si>
  <si>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</si>
  <si>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</si>
  <si>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</si>
  <si>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</si>
  <si>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</si>
  <si>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</si>
  <si>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 из бюджета субъекта Российской Федерации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</si>
  <si>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</si>
  <si>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</si>
  <si>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</si>
  <si>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</si>
  <si>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</si>
  <si>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</si>
  <si>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</si>
  <si>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</si>
  <si>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</si>
  <si>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</si>
  <si>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</si>
  <si>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</si>
  <si>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20219999042722150</t>
  </si>
  <si>
    <t>20220000000000150</t>
  </si>
  <si>
    <t>Субсидии бюджетам бюджетной системы Российской Федерации (межбюджетные субсидии)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</si>
  <si>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</si>
  <si>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</si>
  <si>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</si>
  <si>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</si>
  <si>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20225519000000150</t>
  </si>
  <si>
    <t>Субсидии бюджетам на поддержку отрасли культуры</t>
  </si>
  <si>
    <t>20225519040000150</t>
  </si>
  <si>
    <t>Субсидии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</si>
  <si>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</si>
  <si>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</si>
  <si>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</si>
  <si>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</si>
  <si>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20229999000000150</t>
  </si>
  <si>
    <t>Прочие субсидии</t>
  </si>
  <si>
    <t>20229999040000150</t>
  </si>
  <si>
    <t>Прочие субсидии бюджетам городских округов</t>
  </si>
  <si>
    <t>20229999047397150</t>
  </si>
  <si>
    <t>20229999047456150</t>
  </si>
  <si>
    <t>20229999047488150</t>
  </si>
  <si>
    <t>20229999047563150</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</si>
  <si>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</si>
  <si>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</si>
  <si>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</si>
  <si>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</si>
  <si>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</si>
  <si>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</si>
  <si>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20230024040289150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</si>
  <si>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</si>
  <si>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</si>
  <si>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</si>
  <si>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</si>
  <si>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</si>
  <si>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</si>
  <si>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</si>
  <si>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</si>
  <si>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</si>
  <si>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</si>
  <si>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</si>
  <si>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20230024047587150</t>
  </si>
  <si>
    <t>20230024047588150</t>
  </si>
  <si>
    <t>20230024047604150</t>
  </si>
  <si>
    <t>20230024047649150</t>
  </si>
  <si>
    <t>20230024047846150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</si>
  <si>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</si>
  <si>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</si>
  <si>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</si>
  <si>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</si>
  <si>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</si>
  <si>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</si>
  <si>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</si>
  <si>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</si>
  <si>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</si>
  <si>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</si>
  <si>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</si>
  <si>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</si>
  <si>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</si>
  <si>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ИТОГО:</t>
  </si>
  <si>
    <t>ЗАТО г. Зеленогорск</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</si>
  <si>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</si>
  <si>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</si>
  <si>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</si>
  <si>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</si>
  <si>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</si>
  <si>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</si>
  <si>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</si>
  <si>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</si>
  <si>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</si>
  <si>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</si>
  <si>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10101120010000110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</si>
  <si>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</si>
  <si>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10101130010000110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</si>
  <si>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</si>
  <si>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10102130010000110</t>
  </si>
  <si>
    <t>10102140010000110</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</si>
  <si>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</si>
  <si>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</si>
  <si>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</si>
  <si>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11108000000000120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</si>
  <si>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</si>
  <si>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11108040040000120</t>
  </si>
  <si>
    <t>20229999047582150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</si>
  <si>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</si>
  <si>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</si>
  <si>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</si>
  <si>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</si>
  <si>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</si>
  <si>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Платежи, уплачиваемые в целях возмещения вреда, причиняемого автомобильным дорогам местного значения тяжеловесными транспортными средствами</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</si>
  <si>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</si>
  <si>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</si>
  <si>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</si>
  <si>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</si>
  <si>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20229999047583150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</si>
  <si>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</si>
  <si>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</si>
  <si>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</si>
  <si>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</si>
  <si>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11611000010000140</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</si>
  <si>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</si>
  <si>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</si>
  <si>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</si>
  <si>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</si>
  <si>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20219999042724150</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</si>
  <si>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</si>
  <si>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</si>
  <si>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</si>
  <si>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</si>
  <si>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20229999049112150</t>
  </si>
  <si>
    <t>20229999049116150</t>
  </si>
  <si>
    <t>20235082000000150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</si>
  <si>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</si>
  <si>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20235082040000150</t>
  </si>
  <si>
    <t>20240000000000150</t>
  </si>
  <si>
    <t>Иные межбюджетные трансферты</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</si>
  <si>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</si>
  <si>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</si>
  <si>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20245050040000150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</si>
  <si>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</si>
  <si>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</si>
  <si>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</si>
  <si>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</si>
  <si>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</si>
  <si>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</si>
  <si>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</si>
  <si>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20245303040000150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</si>
  <si>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</si>
  <si>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</si>
  <si>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</si>
  <si>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</si>
  <si>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</si>
  <si>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20249999040853150</t>
  </si>
  <si>
    <t>20249999041024150</t>
  </si>
  <si>
    <t>Иные межбюджетные трансферты бюджетам муниципальных образований на финансовое обеспечение (возмещение) расходов на увеличение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t>
  </si>
  <si>
    <t>20249999045559150</t>
  </si>
  <si>
    <t>20249999047555150</t>
  </si>
  <si>
    <t>Иные межбюджетные трансферты бюджетам муниципальных образований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комплекса процессных мероприятий «Профилактика заболеваний и формирование здорового образа жизни. Обеспечение первичной медико-санитарной помощи, паллиативной помощи» государственной программы Красноярского края «Развитие здравоохранения»</t>
  </si>
  <si>
    <t>019</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</si>
  <si>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</si>
  <si>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</si>
  <si>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</si>
  <si>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</si>
  <si>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</si>
  <si>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</si>
  <si>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21804000040000150</t>
  </si>
  <si>
    <t>Доходы бюджетов городских округов от возврата организациями остатков субсидий прошлых лет</t>
  </si>
  <si>
    <t>21804010040000150</t>
  </si>
  <si>
    <t>Доходы бюджетов городских округов от возврата бюджетными учреждениями остатков субсидий прошлых лет</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</si>
  <si>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</si>
  <si>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</si>
  <si>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</si>
  <si>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</si>
  <si>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</si>
  <si>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</si>
  <si>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21945050040000150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</si>
  <si>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</si>
  <si>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21945179040000150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</si>
  <si>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</si>
  <si>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21945303040000150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</si>
  <si>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</si>
  <si>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</si>
  <si>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</si>
  <si>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Приложение № 1</t>
  </si>
  <si>
    <t>к постановлению Администрации</t>
  </si>
  <si>
    <t>План</t>
  </si>
  <si>
    <t>Исполнено</t>
  </si>
  <si>
    <t>% исполнения</t>
  </si>
  <si>
    <t>(рублей)</t>
  </si>
  <si>
    <t>10102040010000110</t>
  </si>
  <si>
    <t>-</t>
  </si>
  <si>
    <t>10102210010000110</t>
  </si>
  <si>
    <t>10102230010000110</t>
  </si>
  <si>
    <t>10502000020000110</t>
  </si>
  <si>
    <t>Единый налог на вмененный доход для отдельных видов деятельности</t>
  </si>
  <si>
    <t>10502010020000110</t>
  </si>
  <si>
    <t>11201010012100120</t>
  </si>
  <si>
    <t>Плата за выбросы загрязняющих веществ в атмосферный воздух стационарными объектами (пени по соответсвующему платежу)</t>
  </si>
  <si>
    <t>11201040010000120</t>
  </si>
  <si>
    <t>Плата за размещение отходов производства и потребления</t>
  </si>
  <si>
    <t>11201041012100120</t>
  </si>
  <si>
    <t>Плата  за размещение отходов производства (пени по соответсвующему платежу)</t>
  </si>
  <si>
    <t>11201041010000120</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</si>
  <si>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</si>
  <si>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</si>
  <si>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11204040040000120</t>
  </si>
  <si>
    <t>Плата за использование лесов, расположенных на землях иных категорий, находящихся в собственности городских округов</t>
  </si>
  <si>
    <t>11204041040000120</t>
  </si>
  <si>
    <t>Плата за использование лесов, расположенных на землях иных категорий, находящихся в собственности городских округов,вчасти платы по договору купли-продажи лесных насаждений</t>
  </si>
  <si>
    <t>11201042010000120</t>
  </si>
  <si>
    <t>11201042016000120</t>
  </si>
  <si>
    <t>Плата за размещение твердых коммунальных услуг</t>
  </si>
  <si>
    <t>Плата за размещение твердых коммунальных услуг (федеральные государственные органы, Банк России, органы управления государственными внебюджетными фондами Российской Федерации)</t>
  </si>
  <si>
    <t xml:space="preserve">Плата за размещение отходов производства </t>
  </si>
  <si>
    <t>014</t>
  </si>
  <si>
    <t>075</t>
  </si>
  <si>
    <t>120</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</si>
  <si>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</si>
  <si>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</si>
  <si>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11610100000000140</t>
  </si>
  <si>
    <t>11610100040000140</t>
  </si>
  <si>
    <t>11610123010000140</t>
  </si>
  <si>
    <t>188</t>
  </si>
  <si>
    <t>11610123010041140</t>
  </si>
  <si>
    <t>11610000000000140</t>
  </si>
  <si>
    <t>11700000000000000</t>
  </si>
  <si>
    <t>Прочие неналоговые доходы</t>
  </si>
  <si>
    <t>11701000000000180</t>
  </si>
  <si>
    <t>Невыясненные поступления</t>
  </si>
  <si>
    <t>11701040040000180</t>
  </si>
  <si>
    <t>Невясненные поступления, зачисляемые в бюджеты городских округов</t>
  </si>
  <si>
    <t>11705000000000180</t>
  </si>
  <si>
    <t>11705040040000180</t>
  </si>
  <si>
    <t>Платежи в целях возмещения причиненного ущерба (убытков)</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</si>
  <si>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</si>
  <si>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</si>
  <si>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</si>
  <si>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</si>
  <si>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20229999047575150</t>
  </si>
  <si>
    <t>20229999047668150</t>
  </si>
  <si>
    <t>20249999047418150</t>
  </si>
  <si>
    <t>20249999047641150</t>
  </si>
  <si>
    <t>20249999047745150</t>
  </si>
  <si>
    <t xml:space="preserve">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</si>
  <si>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</si>
  <si>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</si>
  <si>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Прочие неналоговые доходы бюджетов городских округов</t>
  </si>
  <si>
    <t>Инициативные платежи</t>
  </si>
  <si>
    <t>11715000000000150</t>
  </si>
  <si>
    <t>11715020040000150</t>
  </si>
  <si>
    <t>Инициативные платежи, зачисляемые в бюджеты городских округов</t>
  </si>
  <si>
    <t>20229999042650150</t>
  </si>
  <si>
    <t>20229999042654150</t>
  </si>
  <si>
    <t>Субсидии бюджетам муниципальных образований на выполнение требований федеральных стандартов спортивной подготовки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</si>
  <si>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20229999047398150</t>
  </si>
  <si>
    <t>20229999047413150</t>
  </si>
  <si>
    <t>20229999047436150</t>
  </si>
  <si>
    <t>20229999047437150</t>
  </si>
  <si>
    <t>20229999047470150</t>
  </si>
  <si>
    <t>20229999047476150</t>
  </si>
  <si>
    <t>Субсидии бюджетам муниципальных образований для постоянно действующих коллективов самодеятельного художественного творчества Красноярского края (любительских творческих коллективов) на поддержку творческих фестивалей и конкурсов, в том числе для детей и молодежи, в рамках ведомственного проекта «Развитие искусства и творчества» государственной программы Красноярского края «Развитие культуры»</t>
  </si>
  <si>
    <t>20229999047482150</t>
  </si>
  <si>
    <t>20229999047553150</t>
  </si>
  <si>
    <t>20229999047571150</t>
  </si>
  <si>
    <t>20229999047579150</t>
  </si>
  <si>
    <t>20229999047661150</t>
  </si>
  <si>
    <t>Субсидии бюджетам муниципальных образований на 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физкультурно-спортивного комплекса «Готов к труду и обороне» (ГТО)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</si>
  <si>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20229999047674150</t>
  </si>
  <si>
    <t>20229999047675150</t>
  </si>
  <si>
    <t>20229999047840150</t>
  </si>
  <si>
    <t>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 в рамках ведомственного проекта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</si>
  <si>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20229999049114150</t>
  </si>
  <si>
    <t>20249999047463150</t>
  </si>
  <si>
    <t>Иные межбюджетные трансферты бюджетам муниципальных образований на обустройство мест (площадок) накопления отходов потребления и (или) приобретение контейнерного оборудования в рамках ведомственного проекта «Повышение уровня экологической безопасности» государственной программы Красноярского края «Охрана окружающей среды»</t>
  </si>
  <si>
    <t>20400000000000000</t>
  </si>
  <si>
    <t>20404000040000150</t>
  </si>
  <si>
    <t>20404099040000150</t>
  </si>
  <si>
    <t>Прочие безвозмездные поступления от негосударственных организаций в бюджеты городских округов</t>
  </si>
  <si>
    <t>Безвозмездные поступления от негосударственных организаций в бюджеты городских округов</t>
  </si>
  <si>
    <t>БЕЗВОЗМЕЗДНЫЕ ПОСТУПЛЕНИЯ ОТ НЕГОСУДАРСТВЕННЫХ ОРГАНИЗАЦИЙ</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</si>
  <si>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</si>
  <si>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 налога, превышающей 312 тысяч рублей, относящейся к части налоговой базы, превышающей 2,4 миллиона рублей и составляющей не более 5 миллионов рублей)</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</si>
  <si>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</si>
  <si>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</si>
  <si>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</si>
  <si>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</si>
  <si>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10807000010000110</t>
  </si>
  <si>
    <t>10807150010000110</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</si>
  <si>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</si>
  <si>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</si>
  <si>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11601110010000140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</si>
  <si>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</si>
  <si>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</si>
  <si>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</si>
  <si>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ПРОЧИЕ НЕНАЛОГОВЫЕ ДОХОДЫ</t>
  </si>
  <si>
    <t>11715020040202150</t>
  </si>
  <si>
    <t>10101014050000110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</si>
  <si>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</si>
  <si>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</si>
  <si>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</si>
  <si>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</si>
  <si>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</si>
  <si>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11610129010000140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</si>
  <si>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</si>
  <si>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</si>
  <si>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</si>
  <si>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</si>
  <si>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Платежи, уплачиваемые в целях возмещения вреда</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</si>
  <si>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</si>
  <si>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Инициативные платежи, зачисляемые в бюджеты городских округов (проект "Аллея памяти ветеранов боевых действий" - поступления от физических лиц)</t>
  </si>
  <si>
    <t>11715020040402150</t>
  </si>
  <si>
    <t>Инициативные платежи, зачисляемые в бюджеты городских округов (проект «Музыка без границ» - поступления от физических лиц)</t>
  </si>
  <si>
    <t>11715020040502150</t>
  </si>
  <si>
    <t>Инициативные платежи, зачисляемые в бюджеты городских округов (проект «КомфортМасс» - поступления от физических лиц)</t>
  </si>
  <si>
    <t>11715020040602150</t>
  </si>
  <si>
    <t>Прочие дотации бюджетам городских округов (на частичную компенсацию расходов на оплату труда работников муниципальных учреждений)</t>
  </si>
  <si>
    <t>Прочие дотации бюджетам городских округов (на частичную компенсацию расходов на повышение размеров оплаты труда работникам бюджетной сферы Красноярского края)</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</si>
  <si>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фельдшерам (в случае отсутствия врачей), медицинским сестрам диетическим, медицинским сестрам (медицинским братьям), медицинским сестрам – специалистам по оказанию медицинской помощи обучающимся (медицинским братьям – специалистам по оказанию медицинской помощи обучающимся),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</si>
  <si>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Прочие субсидии бюджетам городских округов (на частичное финансирование (возмещение) расходов на содержание единых дежурно-диспетчерских служб муниципальных образований Красноярского края)</t>
  </si>
  <si>
    <t>Прочие субсидии бюджетам городских округов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t>
  </si>
  <si>
    <t>Прочие субсидии бюджетам городских округов (на развитие системы патриотического воспитания в рамках деятельности муниципальных молодежных центров)</t>
  </si>
  <si>
    <t>20229999047454150</t>
  </si>
  <si>
    <t>Прочие субсидии бюджетам городских округов (на поддержку деятельности муниципальных молодежных центров)</t>
  </si>
  <si>
    <t>20229999047457150</t>
  </si>
  <si>
    <t>Прочие субсидии бюджетам городских округов (на реализацию отдельных мероприятий муниципальных программ, подпрограмм молодежной политики)</t>
  </si>
  <si>
    <t>Прочие субсидии городских округов (на создание условий для предоставления горячего питания обучающимся общеобразовательных организаций)</t>
  </si>
  <si>
    <t>Прочие субсидии бюджетам городских округов (на комплектование книжных фондов библиотек муниципальных образований Красноярского края)</t>
  </si>
  <si>
    <t>Прочие субсидии городских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</si>
  <si>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Прочие субсидии городских округов (на проведение мероприятий по обеспечению антитеррористической защищенности объектов образования)</t>
  </si>
  <si>
    <t>20229999047559150</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</si>
  <si>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</si>
  <si>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Прочие субсидии бюджетам городских округов (на строительство, и (или) реконструкцию, и (или) ремонт (включая расходы, связанные с разработкой проектной документации, проведением экспертизы проектной документации) объектов электроснабжения, водоснабжения, находящихся в собственности муниципальных образований, для обеспечения подключения садоводческих, огороднических некоммерческих товариществ к источникам электроснабжения, водоснабжения)</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</si>
  <si>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</si>
  <si>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в муниципальных общеобразовательных организациях)</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</si>
  <si>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</si>
  <si>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Прочие субсидии бюджетам городских округов (на осуществление (возмещение) расходов, направленных на развитие и повышение качества работы муниципальных учреждений)</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</si>
  <si>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</si>
  <si>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</si>
  <si>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</si>
  <si>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</si>
  <si>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</si>
  <si>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</si>
  <si>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</si>
  <si>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</si>
  <si>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</si>
  <si>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</si>
  <si>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</si>
  <si>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Субвенции бюджетам городских округов на выполнение передаваемых полномочий субъектов Российской Федерации (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</si>
  <si>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</si>
  <si>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</si>
  <si>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</si>
  <si>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</si>
  <si>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</si>
  <si>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</si>
  <si>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</si>
  <si>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</si>
  <si>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</si>
  <si>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и (или) лиц, выполняющих (выполнявших) задачи по отражению вооруженного вторжения на территорию Российской Федерации)</t>
  </si>
  <si>
    <t>Прочие межбюджетные трансферты, передаваемые бюджетам городских округов (на выполнение требований федеральных стандартов спортивной подготовки)</t>
  </si>
  <si>
    <t>20249999042650150</t>
  </si>
  <si>
    <t>Прочие межбюджетные трансферты, передаваемые бюджетам городских округов (на оснащение общеобразовательных организаций средствами обучения и воспитания для реализации учебных предметов)</t>
  </si>
  <si>
    <t>Прочие межбюджетные трансферты, передаваемые бюджетам городских округов (на обеспечение первичных мер пожарной безопасности)</t>
  </si>
  <si>
    <t>20249999047412150</t>
  </si>
  <si>
    <t>Прочие межбюджетные трансферты, передаваемые бюджетам городских округов (на поддержку физкультурно-спортивных клубов по месту жительства)</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</si>
  <si>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</si>
  <si>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Прочие межбюджетные трансферты, передаваемые бюджетам городских округов (на осуществление расходов, направленных на реализацию мероприятий по поддержке местных инициатив)</t>
  </si>
  <si>
    <t>Прочие межбюджетные трансферты, передаваемые бюджетам городских округов (за содействие развитию налогового потенциала)</t>
  </si>
  <si>
    <t>10102200010000110</t>
  </si>
  <si>
    <t>10501022010000110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</si>
  <si>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</si>
  <si>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</si>
  <si>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заключенным муниципальным органом, казенным учреждением городского округа</t>
  </si>
  <si>
    <t>11610129019000140</t>
  </si>
  <si>
    <t>031</t>
  </si>
  <si>
    <t>11611050010000140</t>
  </si>
  <si>
    <t>11715020040102150</t>
  </si>
  <si>
    <t>11715020040201150</t>
  </si>
  <si>
    <t>Инициативные платежи, зачисляемые в бюджеты городских округов (проект "Безопасный двор" - поступления от юридических лиц (индивидуальных предпринимателей))</t>
  </si>
  <si>
    <t>Инициативные платежи, зачисляемые в бюджеты городских округов (проект "Безопасный двор" - поступления от физических лиц)</t>
  </si>
  <si>
    <t>11715020040302150</t>
  </si>
  <si>
    <t>Инициативные платежи, зачисляемые в бюджеты городских округов (проект "Комфортная поликлиника" - поступления от физических лиц)</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</si>
  <si>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</si>
  <si>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Налог на прибыль организаций, зачисляемый в бюджеты субъектов Российской Федерации</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</si>
  <si>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</si>
  <si>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Инициативные платежи, зачисляемые в бюджеты городских округов (проект  "Территория спорта - 2 этап" - поступления от физических лиц)</t>
  </si>
  <si>
    <t>017</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</si>
  <si>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причененного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</si>
  <si>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Невыясненные поступления, зачисляемые в бюджеты городских округов</t>
  </si>
  <si>
    <t>Прочие субсидии бюджетам городских округов (на развитие детско-юношеского спорта)</t>
  </si>
  <si>
    <t>Прочие субсидии бюджетам городских округов (на проведение мероприятий, направленных на обеспечение безопасного участия детей в дорожном движении)</t>
  </si>
  <si>
    <t>Прочие субсидии бюджетам городских округов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и муниципальных образовательных организациях)</t>
  </si>
  <si>
    <t>20229999047458150</t>
  </si>
  <si>
    <t>Прочие субсидии бюджетам городских округов (на благоустройство дворовых территорий)</t>
  </si>
  <si>
    <t>Прочие субсидии городских округов (на приобретение специального оборудования, сырья и расходных материалов для муниципальных домов ремесел и муниципальных клубных формирований по ремеслам, а также на обеспечение их участия в региональных, федеральных, международных фестивалях (мероприятиях), выставках, ярмарках, смотрах, конкурсах по художественным народным ремеслам)</t>
  </si>
  <si>
    <t>Прочие субсидии бюджетам городских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</si>
  <si>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Прочие субсидии бюджетам городских округов (на реализацию муниципальных программ (подпрограмм) поддержки социально ориентированных некоммерческих организаций)</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</si>
  <si>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</si>
  <si>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20229999047697150</t>
  </si>
  <si>
    <t>Прочие субсидии бюджетам городских округов (на обновление материально-технической базы медицинских кабинетов)</t>
  </si>
  <si>
    <t>20249999047690150</t>
  </si>
  <si>
    <t>Прочие межбюджетные трансферты, передаваемые бюджетам городских округов (на ликвидацию несанкционированных свалок)</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</si>
  <si>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</si>
  <si>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</si>
  <si>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</si>
  <si>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Доходы бюджета городского округа за девять месяцев 2026 года </t>
  </si>
  <si>
    <t>Прочие межбюджетные трансферты, передаваемые бюджетам городских округов (на поощрение муниципальных управленческих команд за достижение показателей деятельности исполнительных органов Красноярского края по министерству финансов Красноярского края)</t>
  </si>
  <si>
    <t>20249999047687150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</si>
  <si>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</si>
  <si>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10102180010000110</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</si>
  <si>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</si>
  <si>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</si>
  <si>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</si>
  <si>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и налога, превышающей 9 402 тысячи рублей, относящейся к части налоговой базы, превышающей 50 миллионов рублей)</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</si>
  <si>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</si>
  <si>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</si>
  <si>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</si>
  <si>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</si>
  <si>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11610031040000140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</si>
  <si>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</si>
  <si>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</si>
  <si>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11610030040000140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</si>
  <si>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</si>
  <si>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</si>
  <si>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20800000000000000</t>
  </si>
  <si>
    <t>20804000040000150</t>
  </si>
  <si>
    <t>178</t>
  </si>
  <si>
    <t xml:space="preserve">     от 21.10.2026  № 211-п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</si>
</sst>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11" x14ac:knownFonts="1">
    <font>
      <sz val="10"/>
      <name val="Arial"/>
    </font>
    <font>
      <sz val="11"/>
      <color theme="1"/>
      <name val="Calibri"/>
      <family val="2"/>
      <charset val="204"/>
      <scheme val="minor"/>
    </font>
    <font>
      <sz val="10"/>
      <name val="Arial Cyr"/>
    </font>
    <font>
      <b/>
      <sz val="12"/>
      <name val="Arial Cyr"/>
    </font>
    <font>
      <b/>
      <sz val="12"/>
      <name val="Times New Roman"/>
      <family val="1"/>
      <charset val="204"/>
    </font>
    <font>
      <sz val="12"/>
      <name val="Times New Roman"/>
      <family val="1"/>
      <charset val="204"/>
    </font>
    <font>
      <sz val="11"/>
      <color theme="0"/>
      <name val="Calibri"/>
      <family val="2"/>
      <charset val="204"/>
      <scheme val="minor"/>
    </font>
    <font>
      <sz val="10"/>
      <name val="Helv"/>
      <charset val="204"/>
    </font>
    <font>
      <b/>
      <sz val="13"/>
      <name val="Times New Roman"/>
      <family val="1"/>
      <charset val="204"/>
    </font>
    <font>
      <sz val="13"/>
      <name val="Times New Roman"/>
      <family val="1"/>
      <charset val="204"/>
    </font>
    <font>
      <b/>
      <sz val="18"/>
      <name val="Times New Roman"/>
      <family val="1"/>
      <charset val="204"/>
    </font>
  </fonts>
  <fills count="2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0">
    <xf numFmtId="0" fontId="0" fillId="0" borderId="0"/>
    <xf numFmtId="0" fontId="1" fillId="2"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 fillId="3"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6" fillId="4" borderId="0" applyNumberFormat="0" applyBorder="0" applyAlignment="0" applyProtection="0"/>
    <xf numFmtId="0" fontId="6" fillId="7"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7" fillId="0" borderId="0"/>
  </cellStyleXfs>
  <cellXfs count="27">
    <xf numFmtId="0" fontId="0" fillId="0" borderId="0" xfId="0"/>
    <xf numFmtId="0" fontId="3" fillId="0" borderId="0" xfId="0" applyFont="1" applyBorder="1" applyAlignment="1" applyProtection="1">
      <alignment vertical="center"/>
    </xf>
    <xf numFmtId="49" fontId="2" fillId="0" borderId="0" xfId="0" applyNumberFormat="1" applyFont="1" applyBorder="1" applyAlignment="1" applyProtection="1">
      <alignment horizontal="right"/>
    </xf>
    <xf numFmtId="0" fontId="4" fillId="0" borderId="0" xfId="0" applyFont="1" applyBorder="1" applyAlignment="1" applyProtection="1">
      <alignment vertical="center"/>
    </xf>
    <xf numFmtId="0" fontId="5" fillId="0" borderId="0" xfId="0" applyFont="1" applyBorder="1" applyAlignment="1" applyProtection="1">
      <alignment horizontal="right" vertical="center"/>
    </xf>
    <xf numFmtId="0" fontId="5" fillId="0" borderId="0" xfId="0" applyFont="1" applyBorder="1" applyAlignment="1" applyProtection="1">
      <alignment vertical="center"/>
    </xf>
    <xf numFmtId="0" fontId="5" fillId="0" borderId="0" xfId="0" applyFont="1" applyAlignment="1">
      <alignment vertical="center"/>
    </xf>
    <xf numFmtId="49" fontId="8" fillId="0" borderId="1" xfId="0" applyNumberFormat="1" applyFont="1" applyBorder="1" applyAlignment="1" applyProtection="1">
      <alignment horizontal="center" vertical="center" wrapText="1"/>
    </xf>
    <xf numFmtId="49" fontId="8" fillId="20" borderId="1" xfId="0" applyNumberFormat="1" applyFont="1" applyFill="1" applyBorder="1" applyAlignment="1" applyProtection="1">
      <alignment horizontal="left" vertical="center" wrapText="1"/>
    </xf>
    <xf numFmtId="4" fontId="8" fillId="20" borderId="1" xfId="0" applyNumberFormat="1" applyFont="1" applyFill="1" applyBorder="1" applyAlignment="1" applyProtection="1">
      <alignment horizontal="right" vertical="center" wrapText="1"/>
    </xf>
    <xf numFmtId="49" fontId="9" fillId="0" borderId="1" xfId="0" applyNumberFormat="1" applyFont="1" applyBorder="1" applyAlignment="1" applyProtection="1">
      <alignment horizontal="center" vertical="center" wrapText="1"/>
    </xf>
    <xf numFmtId="49" fontId="9" fillId="20" borderId="1" xfId="0" applyNumberFormat="1" applyFont="1" applyFill="1" applyBorder="1" applyAlignment="1" applyProtection="1">
      <alignment horizontal="left" vertical="center" wrapText="1"/>
    </xf>
    <xf numFmtId="4" fontId="9" fillId="20" borderId="1" xfId="0" applyNumberFormat="1" applyFont="1" applyFill="1" applyBorder="1" applyAlignment="1" applyProtection="1">
      <alignment horizontal="right" vertical="center" wrapText="1"/>
    </xf>
    <xf numFmtId="164" fontId="9" fillId="20" borderId="1" xfId="0" applyNumberFormat="1" applyFont="1" applyFill="1" applyBorder="1" applyAlignment="1" applyProtection="1">
      <alignment horizontal="left" vertical="center" wrapText="1"/>
    </xf>
    <xf numFmtId="164" fontId="8" fillId="20" borderId="1" xfId="0" applyNumberFormat="1" applyFont="1" applyFill="1" applyBorder="1" applyAlignment="1" applyProtection="1">
      <alignment horizontal="left" vertical="center" wrapText="1"/>
    </xf>
    <xf numFmtId="4" fontId="9" fillId="0" borderId="1" xfId="0" applyNumberFormat="1" applyFont="1" applyBorder="1" applyAlignment="1" applyProtection="1">
      <alignment horizontal="right" vertical="center" wrapText="1"/>
    </xf>
    <xf numFmtId="4" fontId="9" fillId="0" borderId="2" xfId="0" applyNumberFormat="1" applyFont="1" applyBorder="1" applyAlignment="1" applyProtection="1">
      <alignment horizontal="right" vertical="center" wrapText="1"/>
    </xf>
    <xf numFmtId="0" fontId="9" fillId="0" borderId="1" xfId="19" applyNumberFormat="1" applyFont="1" applyFill="1" applyBorder="1" applyAlignment="1">
      <alignment horizontal="left" vertical="top" wrapText="1"/>
    </xf>
    <xf numFmtId="4" fontId="8" fillId="0" borderId="1" xfId="0" applyNumberFormat="1" applyFont="1" applyBorder="1" applyAlignment="1" applyProtection="1">
      <alignment horizontal="right" vertical="center" wrapText="1"/>
    </xf>
    <xf numFmtId="0" fontId="5" fillId="0" borderId="0" xfId="0" applyFont="1" applyBorder="1" applyAlignment="1" applyProtection="1">
      <alignment horizontal="right"/>
    </xf>
    <xf numFmtId="0" fontId="5" fillId="0" borderId="0" xfId="0" applyFont="1" applyAlignment="1">
      <alignment horizontal="right"/>
    </xf>
    <xf numFmtId="0" fontId="4" fillId="0" borderId="1" xfId="0" applyFont="1" applyBorder="1" applyAlignment="1" applyProtection="1">
      <alignment horizontal="center" vertical="center" wrapText="1"/>
    </xf>
    <xf numFmtId="49" fontId="4" fillId="0" borderId="1" xfId="0" applyNumberFormat="1" applyFont="1" applyBorder="1" applyAlignment="1" applyProtection="1">
      <alignment horizontal="center" vertical="center" wrapText="1"/>
    </xf>
    <xf numFmtId="4" fontId="4" fillId="0" borderId="1" xfId="0" applyNumberFormat="1" applyFont="1" applyBorder="1" applyAlignment="1" applyProtection="1">
      <alignment horizontal="right" vertical="center" wrapText="1"/>
    </xf>
    <xf numFmtId="49" fontId="4" fillId="0" borderId="1" xfId="0" applyNumberFormat="1" applyFont="1" applyBorder="1" applyAlignment="1" applyProtection="1">
      <alignment horizontal="left" vertical="center" wrapText="1"/>
    </xf>
    <xf numFmtId="0" fontId="10" fillId="0" borderId="0" xfId="0" applyFont="1" applyBorder="1" applyAlignment="1" applyProtection="1">
      <alignment horizontal="center"/>
    </xf>
    <xf numFmtId="0" fontId="4" fillId="0" borderId="0" xfId="0" applyFont="1" applyBorder="1" applyAlignment="1" applyProtection="1">
      <alignment horizontal="center"/>
    </xf>
  </cellXfs>
  <cellStyles count="20">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Обычный" xfId="0" builtinId="0"/>
    <cellStyle name="Обычный_Лист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1"/>
  <sheetViews>
    <sheetView showGridLines="0" tabSelected="1" view="pageBreakPreview" zoomScaleNormal="100" zoomScaleSheetLayoutView="100" workbookViewId="0">
      <selection activeCell="A5" sqref="A5"/>
    </sheetView>
  </sheetViews>
  <sheetFormatPr defaultRowHeight="12.75" customHeight="1" x14ac:dyDescent="0.25"/>
  <cols>
    <col min="1" max="1" width="18" customWidth="1"/>
    <col min="2" max="2" width="27" customWidth="1"/>
    <col min="3" max="3" width="101.21875" customWidth="1"/>
    <col min="4" max="4" width="21.21875" customWidth="1"/>
    <col min="5" max="5" width="20.44140625" customWidth="1"/>
    <col min="6" max="6" width="13.77734375" customWidth="1"/>
  </cols>
  <sheetData>
    <row r="1" spans="1:6" ht="12.75" customHeight="1" x14ac:dyDescent="0.3">
      <c r="A1" s="19" t="s">
        <v>380</v>
      </c>
      <c r="B1" s="19"/>
      <c r="C1" s="19"/>
      <c r="D1" s="19"/>
      <c r="E1" s="19"/>
      <c r="F1" s="19"/>
    </row>
    <row r="2" spans="1:6" ht="17.399999999999999" customHeight="1" x14ac:dyDescent="0.3">
      <c r="A2" s="20" t="s">
        <v>381</v>
      </c>
      <c r="B2" s="20"/>
      <c r="C2" s="20"/>
      <c r="D2" s="20"/>
      <c r="E2" s="20"/>
      <c r="F2" s="20"/>
    </row>
    <row r="3" spans="1:6" ht="17.399999999999999" customHeight="1" x14ac:dyDescent="0.3">
      <c r="A3" s="20" t="s">
        <v>277</v>
      </c>
      <c r="B3" s="20"/>
      <c r="C3" s="20"/>
      <c r="D3" s="20"/>
      <c r="E3" s="20"/>
      <c r="F3" s="20"/>
    </row>
    <row r="4" spans="1:6" ht="15.75" customHeight="1" x14ac:dyDescent="0.3">
      <c r="A4" s="20" t="s">
        <v>623</v>
      </c>
      <c r="B4" s="20"/>
      <c r="C4" s="20"/>
      <c r="D4" s="20"/>
      <c r="E4" s="20"/>
      <c r="F4" s="20"/>
    </row>
    <row r="5" spans="1:6" ht="12.6" customHeight="1" x14ac:dyDescent="0.25">
      <c r="A5" s="4"/>
      <c r="B5" s="4"/>
      <c r="C5" s="5"/>
      <c r="D5" s="6"/>
      <c r="E5" s="6"/>
      <c r="F5" s="6"/>
    </row>
    <row r="6" spans="1:6" ht="13.2" hidden="1" customHeight="1" x14ac:dyDescent="0.25">
      <c r="B6" s="1"/>
      <c r="C6" s="1"/>
      <c r="D6" s="1"/>
      <c r="E6" s="1"/>
      <c r="F6" s="2"/>
    </row>
    <row r="7" spans="1:6" ht="13.8" customHeight="1" x14ac:dyDescent="0.25">
      <c r="B7" s="1"/>
      <c r="C7" s="1"/>
      <c r="D7" s="1"/>
      <c r="E7" s="1"/>
      <c r="F7" s="2"/>
    </row>
    <row r="8" spans="1:6" ht="22.2" customHeight="1" x14ac:dyDescent="0.4">
      <c r="A8" s="25" t="s">
        <v>601</v>
      </c>
      <c r="B8" s="26"/>
      <c r="C8" s="26"/>
      <c r="D8" s="26"/>
      <c r="E8" s="26"/>
      <c r="F8" s="26"/>
    </row>
    <row r="9" spans="1:6" ht="13.65" customHeight="1" x14ac:dyDescent="0.25">
      <c r="A9" s="3"/>
      <c r="B9" s="1"/>
      <c r="C9" s="1"/>
      <c r="D9" s="1"/>
      <c r="E9" s="1"/>
      <c r="F9" s="4" t="s">
        <v>385</v>
      </c>
    </row>
    <row r="10" spans="1:6" ht="17.25" customHeight="1" x14ac:dyDescent="0.25">
      <c r="A10" s="21" t="s">
        <v>0</v>
      </c>
      <c r="B10" s="21" t="s">
        <v>1</v>
      </c>
      <c r="C10" s="21" t="s">
        <v>2</v>
      </c>
      <c r="D10" s="21" t="s">
        <v>382</v>
      </c>
      <c r="E10" s="21" t="s">
        <v>383</v>
      </c>
      <c r="F10" s="21" t="s">
        <v>384</v>
      </c>
    </row>
    <row r="11" spans="1:6" ht="27.75" customHeight="1" x14ac:dyDescent="0.25">
      <c r="A11" s="22"/>
      <c r="B11" s="22"/>
      <c r="C11" s="24"/>
      <c r="D11" s="23"/>
      <c r="E11" s="23"/>
      <c r="F11" s="23"/>
    </row>
    <row r="12" spans="1:6" ht="27" customHeight="1" x14ac:dyDescent="0.25">
      <c r="A12" s="7" t="s">
        <v>3</v>
      </c>
      <c r="B12" s="7" t="s">
        <v>4</v>
      </c>
      <c r="C12" s="8" t="s">
        <v>5</v>
      </c>
      <c r="D12" s="9">
        <f>D13+D39+D49+D63+D71+D76+D103+D118+D131+D137+D204</f>
        <v>1242555024.1300001</v>
      </c>
      <c r="E12" s="9">
        <f>E13+E39+E49+E63+E71+E76+E103+E118+E131+E137+E204</f>
        <v>887406486.90999997</v>
      </c>
      <c r="F12" s="9">
        <f>ROUND(E12/D12*100,2)</f>
        <v>71.42</v>
      </c>
    </row>
    <row r="13" spans="1:6" ht="30" customHeight="1" x14ac:dyDescent="0.25">
      <c r="A13" s="7" t="s">
        <v>6</v>
      </c>
      <c r="B13" s="7" t="s">
        <v>7</v>
      </c>
      <c r="C13" s="8" t="s">
        <v>8</v>
      </c>
      <c r="D13" s="9">
        <f>D14+D20</f>
        <v>965390500</v>
      </c>
      <c r="E13" s="9">
        <f t="shared" ref="E13" si="0">E14+E20</f>
        <v>686491744.81999993</v>
      </c>
      <c r="F13" s="9">
        <f t="shared" ref="F13:F95" si="1">ROUND(E13/D13*100,2)</f>
        <v>71.11</v>
      </c>
    </row>
    <row r="14" spans="1:6" ht="26.4" customHeight="1" x14ac:dyDescent="0.25">
      <c r="A14" s="7" t="s">
        <v>6</v>
      </c>
      <c r="B14" s="7" t="s">
        <v>9</v>
      </c>
      <c r="C14" s="8" t="s">
        <v>10</v>
      </c>
      <c r="D14" s="9">
        <f>D15+D18+D19</f>
        <v>329751400</v>
      </c>
      <c r="E14" s="9">
        <f>E15+E18+E19</f>
        <v>244339838.81</v>
      </c>
      <c r="F14" s="9">
        <f t="shared" si="1"/>
        <v>74.099999999999994</v>
      </c>
    </row>
    <row r="15" spans="1:6" ht="46.8" customHeight="1" x14ac:dyDescent="0.25">
      <c r="A15" s="7" t="s">
        <v>6</v>
      </c>
      <c r="B15" s="7" t="s">
        <v>11</v>
      </c>
      <c r="C15" s="8" t="s">
        <v>12</v>
      </c>
      <c r="D15" s="9">
        <f>D16+D17</f>
        <v>329751400</v>
      </c>
      <c r="E15" s="9">
        <f>E16+E17</f>
        <v>244339838.81</v>
      </c>
      <c r="F15" s="9">
        <f t="shared" si="1"/>
        <v>74.099999999999994</v>
      </c>
    </row>
    <row r="16" spans="1:6" ht="40.799999999999997" customHeight="1" x14ac:dyDescent="0.25">
      <c r="A16" s="10" t="s">
        <v>6</v>
      </c>
      <c r="B16" s="10" t="s">
        <v>13</v>
      </c>
      <c r="C16" s="11" t="s">
        <v>579</v>
      </c>
      <c r="D16" s="12">
        <v>329751400</v>
      </c>
      <c r="E16" s="12">
        <v>244339838.81</v>
      </c>
      <c r="F16" s="12">
        <f t="shared" si="1"/>
        <v>74.099999999999994</v>
      </c>
    </row>
    <row r="17" spans="1:6" ht="77.400000000000006" hidden="1" customHeight="1" x14ac:dyDescent="0.25">
      <c r="A17" s="10" t="s">
        <v>6</v>
      </c>
      <c r="B17" s="10" t="s">
        <v>493</v>
      </c>
      <c r="C17" s="11" t="s">
        <v>494</v>
      </c>
      <c r="D17" s="12"/>
      <c r="E17" s="12"/>
      <c r="F17" s="12" t="s">
        <v>387</v>
      </c>
    </row>
    <row r="18" spans="1:6" ht="119.4" hidden="1" customHeight="1" x14ac:dyDescent="0.25">
      <c r="A18" s="10" t="s">
        <v>6</v>
      </c>
      <c r="B18" s="10" t="s">
        <v>288</v>
      </c>
      <c r="C18" s="13" t="s">
        <v>289</v>
      </c>
      <c r="D18" s="12"/>
      <c r="E18" s="12"/>
      <c r="F18" s="12" t="e">
        <f t="shared" si="1"/>
        <v>#DIV/0!</v>
      </c>
    </row>
    <row r="19" spans="1:6" ht="114" hidden="1" customHeight="1" x14ac:dyDescent="0.25">
      <c r="A19" s="10" t="s">
        <v>6</v>
      </c>
      <c r="B19" s="10" t="s">
        <v>290</v>
      </c>
      <c r="C19" s="13" t="s">
        <v>291</v>
      </c>
      <c r="D19" s="12"/>
      <c r="E19" s="12"/>
      <c r="F19" s="12" t="e">
        <f t="shared" si="1"/>
        <v>#DIV/0!</v>
      </c>
    </row>
    <row r="20" spans="1:6" ht="26.1" customHeight="1" x14ac:dyDescent="0.25">
      <c r="A20" s="7" t="s">
        <v>6</v>
      </c>
      <c r="B20" s="7" t="s">
        <v>14</v>
      </c>
      <c r="C20" s="8" t="s">
        <v>15</v>
      </c>
      <c r="D20" s="9">
        <f>D21+D22+D27+D29+D30+D31+D23+D24+D28+D32+D33+D36+D37+D38</f>
        <v>635639100</v>
      </c>
      <c r="E20" s="9">
        <f>E21+E22+E27+E29+E30+E31+E23+E24+E28+E32+E33+E36+E37+E38+E34+E35+E25+E26</f>
        <v>442151906.00999999</v>
      </c>
      <c r="F20" s="9">
        <f t="shared" si="1"/>
        <v>69.56</v>
      </c>
    </row>
    <row r="21" spans="1:6" ht="199.8" customHeight="1" x14ac:dyDescent="0.25">
      <c r="A21" s="10" t="s">
        <v>6</v>
      </c>
      <c r="B21" s="10" t="s">
        <v>16</v>
      </c>
      <c r="C21" s="13" t="s">
        <v>580</v>
      </c>
      <c r="D21" s="12">
        <v>414651700</v>
      </c>
      <c r="E21" s="12">
        <v>261302875.63</v>
      </c>
      <c r="F21" s="12">
        <f t="shared" si="1"/>
        <v>63.02</v>
      </c>
    </row>
    <row r="22" spans="1:6" ht="141.30000000000001" customHeight="1" x14ac:dyDescent="0.25">
      <c r="A22" s="10" t="s">
        <v>6</v>
      </c>
      <c r="B22" s="10" t="s">
        <v>17</v>
      </c>
      <c r="C22" s="13" t="s">
        <v>312</v>
      </c>
      <c r="D22" s="12">
        <v>1875700</v>
      </c>
      <c r="E22" s="12">
        <v>1303589.78</v>
      </c>
      <c r="F22" s="12">
        <f t="shared" si="1"/>
        <v>69.5</v>
      </c>
    </row>
    <row r="23" spans="1:6" ht="129.6" customHeight="1" x14ac:dyDescent="0.25">
      <c r="A23" s="10" t="s">
        <v>6</v>
      </c>
      <c r="B23" s="10" t="s">
        <v>477</v>
      </c>
      <c r="C23" s="13" t="s">
        <v>478</v>
      </c>
      <c r="D23" s="12">
        <v>566400</v>
      </c>
      <c r="E23" s="12">
        <v>672065.16</v>
      </c>
      <c r="F23" s="12">
        <f t="shared" si="1"/>
        <v>118.66</v>
      </c>
    </row>
    <row r="24" spans="1:6" ht="116.4" customHeight="1" x14ac:dyDescent="0.25">
      <c r="A24" s="10" t="s">
        <v>6</v>
      </c>
      <c r="B24" s="10" t="s">
        <v>495</v>
      </c>
      <c r="C24" s="13" t="s">
        <v>496</v>
      </c>
      <c r="D24" s="12">
        <v>91600</v>
      </c>
      <c r="E24" s="12">
        <v>1441938.52</v>
      </c>
      <c r="F24" s="12">
        <f t="shared" si="1"/>
        <v>1574.17</v>
      </c>
    </row>
    <row r="25" spans="1:6" ht="120" customHeight="1" x14ac:dyDescent="0.25">
      <c r="A25" s="10" t="s">
        <v>6</v>
      </c>
      <c r="B25" s="10" t="s">
        <v>606</v>
      </c>
      <c r="C25" s="13" t="s">
        <v>607</v>
      </c>
      <c r="D25" s="12">
        <v>0</v>
      </c>
      <c r="E25" s="12">
        <v>608881</v>
      </c>
      <c r="F25" s="12" t="s">
        <v>387</v>
      </c>
    </row>
    <row r="26" spans="1:6" ht="120" customHeight="1" x14ac:dyDescent="0.25">
      <c r="A26" s="10" t="s">
        <v>6</v>
      </c>
      <c r="B26" s="10" t="s">
        <v>608</v>
      </c>
      <c r="C26" s="13" t="s">
        <v>609</v>
      </c>
      <c r="D26" s="12">
        <v>0</v>
      </c>
      <c r="E26" s="12">
        <v>-0.01</v>
      </c>
      <c r="F26" s="12" t="s">
        <v>387</v>
      </c>
    </row>
    <row r="27" spans="1:6" ht="112.2" customHeight="1" x14ac:dyDescent="0.25">
      <c r="A27" s="10" t="s">
        <v>6</v>
      </c>
      <c r="B27" s="10" t="s">
        <v>18</v>
      </c>
      <c r="C27" s="11" t="s">
        <v>313</v>
      </c>
      <c r="D27" s="12">
        <v>6365300</v>
      </c>
      <c r="E27" s="12">
        <v>5691208.9400000004</v>
      </c>
      <c r="F27" s="12">
        <f t="shared" si="1"/>
        <v>89.41</v>
      </c>
    </row>
    <row r="28" spans="1:6" ht="0.6" hidden="1" customHeight="1" x14ac:dyDescent="0.25">
      <c r="A28" s="10" t="s">
        <v>6</v>
      </c>
      <c r="B28" s="10" t="s">
        <v>386</v>
      </c>
      <c r="C28" s="11" t="s">
        <v>440</v>
      </c>
      <c r="D28" s="12"/>
      <c r="E28" s="12"/>
      <c r="F28" s="12" t="s">
        <v>387</v>
      </c>
    </row>
    <row r="29" spans="1:6" ht="267.60000000000002" customHeight="1" x14ac:dyDescent="0.25">
      <c r="A29" s="10" t="s">
        <v>6</v>
      </c>
      <c r="B29" s="10" t="s">
        <v>19</v>
      </c>
      <c r="C29" s="11" t="s">
        <v>505</v>
      </c>
      <c r="D29" s="12">
        <v>2479200</v>
      </c>
      <c r="E29" s="12">
        <v>1277755.7</v>
      </c>
      <c r="F29" s="12">
        <f t="shared" si="1"/>
        <v>51.54</v>
      </c>
    </row>
    <row r="30" spans="1:6" ht="102" customHeight="1" x14ac:dyDescent="0.25">
      <c r="A30" s="10" t="s">
        <v>6</v>
      </c>
      <c r="B30" s="10" t="s">
        <v>292</v>
      </c>
      <c r="C30" s="11" t="s">
        <v>314</v>
      </c>
      <c r="D30" s="12">
        <v>1699400</v>
      </c>
      <c r="E30" s="12">
        <v>1925607.53</v>
      </c>
      <c r="F30" s="12">
        <f t="shared" si="1"/>
        <v>113.31</v>
      </c>
    </row>
    <row r="31" spans="1:6" ht="97.8" customHeight="1" x14ac:dyDescent="0.25">
      <c r="A31" s="10" t="s">
        <v>6</v>
      </c>
      <c r="B31" s="10" t="s">
        <v>293</v>
      </c>
      <c r="C31" s="11" t="s">
        <v>315</v>
      </c>
      <c r="D31" s="12">
        <v>5232500</v>
      </c>
      <c r="E31" s="12">
        <v>4094221.82</v>
      </c>
      <c r="F31" s="12">
        <f t="shared" si="1"/>
        <v>78.25</v>
      </c>
    </row>
    <row r="32" spans="1:6" ht="237" customHeight="1" x14ac:dyDescent="0.25">
      <c r="A32" s="10" t="s">
        <v>6</v>
      </c>
      <c r="B32" s="10" t="s">
        <v>479</v>
      </c>
      <c r="C32" s="11" t="s">
        <v>480</v>
      </c>
      <c r="D32" s="12">
        <v>619800</v>
      </c>
      <c r="E32" s="12">
        <v>2527046.7200000002</v>
      </c>
      <c r="F32" s="12">
        <f t="shared" si="1"/>
        <v>407.72</v>
      </c>
    </row>
    <row r="33" spans="1:6" ht="237" customHeight="1" x14ac:dyDescent="0.25">
      <c r="A33" s="10" t="s">
        <v>6</v>
      </c>
      <c r="B33" s="10" t="s">
        <v>497</v>
      </c>
      <c r="C33" s="11" t="s">
        <v>498</v>
      </c>
      <c r="D33" s="12">
        <v>0</v>
      </c>
      <c r="E33" s="12">
        <v>7254623</v>
      </c>
      <c r="F33" s="12" t="s">
        <v>387</v>
      </c>
    </row>
    <row r="34" spans="1:6" ht="237" customHeight="1" x14ac:dyDescent="0.25">
      <c r="A34" s="10" t="s">
        <v>6</v>
      </c>
      <c r="B34" s="10" t="s">
        <v>598</v>
      </c>
      <c r="C34" s="11" t="s">
        <v>599</v>
      </c>
      <c r="D34" s="12">
        <v>0</v>
      </c>
      <c r="E34" s="12">
        <v>4005219.78</v>
      </c>
      <c r="F34" s="12" t="s">
        <v>387</v>
      </c>
    </row>
    <row r="35" spans="1:6" ht="143.4" customHeight="1" x14ac:dyDescent="0.25">
      <c r="A35" s="10" t="s">
        <v>6</v>
      </c>
      <c r="B35" s="10" t="s">
        <v>605</v>
      </c>
      <c r="C35" s="11" t="s">
        <v>604</v>
      </c>
      <c r="D35" s="12">
        <v>0</v>
      </c>
      <c r="E35" s="12">
        <v>609065.62</v>
      </c>
      <c r="F35" s="12" t="s">
        <v>387</v>
      </c>
    </row>
    <row r="36" spans="1:6" ht="72.599999999999994" customHeight="1" x14ac:dyDescent="0.25">
      <c r="A36" s="10" t="s">
        <v>6</v>
      </c>
      <c r="B36" s="10" t="s">
        <v>564</v>
      </c>
      <c r="C36" s="11" t="s">
        <v>600</v>
      </c>
      <c r="D36" s="12">
        <v>0</v>
      </c>
      <c r="E36" s="12">
        <v>62587.8</v>
      </c>
      <c r="F36" s="12" t="s">
        <v>387</v>
      </c>
    </row>
    <row r="37" spans="1:6" ht="63.6" customHeight="1" x14ac:dyDescent="0.25">
      <c r="A37" s="10" t="s">
        <v>6</v>
      </c>
      <c r="B37" s="10" t="s">
        <v>388</v>
      </c>
      <c r="C37" s="11" t="s">
        <v>441</v>
      </c>
      <c r="D37" s="12">
        <v>202057500</v>
      </c>
      <c r="E37" s="12">
        <v>149348299.56</v>
      </c>
      <c r="F37" s="12">
        <f t="shared" si="1"/>
        <v>73.91</v>
      </c>
    </row>
    <row r="38" spans="1:6" ht="63.6" customHeight="1" x14ac:dyDescent="0.25">
      <c r="A38" s="10" t="s">
        <v>6</v>
      </c>
      <c r="B38" s="10" t="s">
        <v>389</v>
      </c>
      <c r="C38" s="11" t="s">
        <v>442</v>
      </c>
      <c r="D38" s="12">
        <v>0</v>
      </c>
      <c r="E38" s="12">
        <v>26919.46</v>
      </c>
      <c r="F38" s="12" t="s">
        <v>387</v>
      </c>
    </row>
    <row r="39" spans="1:6" ht="46.2" customHeight="1" x14ac:dyDescent="0.25">
      <c r="A39" s="7" t="s">
        <v>6</v>
      </c>
      <c r="B39" s="7" t="s">
        <v>20</v>
      </c>
      <c r="C39" s="8" t="s">
        <v>21</v>
      </c>
      <c r="D39" s="9">
        <f>D40</f>
        <v>77403700</v>
      </c>
      <c r="E39" s="9">
        <f t="shared" ref="E39" si="2">E40</f>
        <v>54153467.75</v>
      </c>
      <c r="F39" s="9">
        <f t="shared" si="1"/>
        <v>69.959999999999994</v>
      </c>
    </row>
    <row r="40" spans="1:6" ht="42.6" customHeight="1" x14ac:dyDescent="0.25">
      <c r="A40" s="7" t="s">
        <v>6</v>
      </c>
      <c r="B40" s="7" t="s">
        <v>22</v>
      </c>
      <c r="C40" s="8" t="s">
        <v>23</v>
      </c>
      <c r="D40" s="9">
        <f>D41+D43+D45+D47</f>
        <v>77403700</v>
      </c>
      <c r="E40" s="9">
        <f t="shared" ref="E40" si="3">E41+E43+E45+E47</f>
        <v>54153467.75</v>
      </c>
      <c r="F40" s="9">
        <f t="shared" si="1"/>
        <v>69.959999999999994</v>
      </c>
    </row>
    <row r="41" spans="1:6" ht="67.650000000000006" customHeight="1" x14ac:dyDescent="0.25">
      <c r="A41" s="7" t="s">
        <v>6</v>
      </c>
      <c r="B41" s="7" t="s">
        <v>24</v>
      </c>
      <c r="C41" s="8" t="s">
        <v>25</v>
      </c>
      <c r="D41" s="9">
        <f>D42</f>
        <v>40092600</v>
      </c>
      <c r="E41" s="9">
        <f t="shared" ref="E41" si="4">E42</f>
        <v>28188076.73</v>
      </c>
      <c r="F41" s="9">
        <f t="shared" si="1"/>
        <v>70.31</v>
      </c>
    </row>
    <row r="42" spans="1:6" ht="99.6" customHeight="1" x14ac:dyDescent="0.25">
      <c r="A42" s="10" t="s">
        <v>6</v>
      </c>
      <c r="B42" s="10" t="s">
        <v>26</v>
      </c>
      <c r="C42" s="13" t="s">
        <v>27</v>
      </c>
      <c r="D42" s="12">
        <v>40092600</v>
      </c>
      <c r="E42" s="12">
        <v>28188076.73</v>
      </c>
      <c r="F42" s="12">
        <f t="shared" si="1"/>
        <v>70.31</v>
      </c>
    </row>
    <row r="43" spans="1:6" ht="76.2" customHeight="1" x14ac:dyDescent="0.25">
      <c r="A43" s="7" t="s">
        <v>6</v>
      </c>
      <c r="B43" s="7" t="s">
        <v>28</v>
      </c>
      <c r="C43" s="14" t="s">
        <v>29</v>
      </c>
      <c r="D43" s="9">
        <f>D44</f>
        <v>190300</v>
      </c>
      <c r="E43" s="9">
        <f t="shared" ref="E43" si="5">E44</f>
        <v>176646.31</v>
      </c>
      <c r="F43" s="9">
        <f t="shared" si="1"/>
        <v>92.83</v>
      </c>
    </row>
    <row r="44" spans="1:6" ht="116.4" customHeight="1" x14ac:dyDescent="0.25">
      <c r="A44" s="10" t="s">
        <v>6</v>
      </c>
      <c r="B44" s="10" t="s">
        <v>30</v>
      </c>
      <c r="C44" s="13" t="s">
        <v>31</v>
      </c>
      <c r="D44" s="12">
        <v>190300</v>
      </c>
      <c r="E44" s="12">
        <v>176646.31</v>
      </c>
      <c r="F44" s="12">
        <f t="shared" si="1"/>
        <v>92.83</v>
      </c>
    </row>
    <row r="45" spans="1:6" ht="66" customHeight="1" x14ac:dyDescent="0.25">
      <c r="A45" s="7" t="s">
        <v>6</v>
      </c>
      <c r="B45" s="7" t="s">
        <v>32</v>
      </c>
      <c r="C45" s="8" t="s">
        <v>33</v>
      </c>
      <c r="D45" s="9">
        <f>D46</f>
        <v>40082200</v>
      </c>
      <c r="E45" s="9">
        <f t="shared" ref="E45" si="6">E46</f>
        <v>28645662.16</v>
      </c>
      <c r="F45" s="9">
        <f t="shared" si="1"/>
        <v>71.47</v>
      </c>
    </row>
    <row r="46" spans="1:6" ht="91.2" customHeight="1" x14ac:dyDescent="0.25">
      <c r="A46" s="10" t="s">
        <v>6</v>
      </c>
      <c r="B46" s="10" t="s">
        <v>34</v>
      </c>
      <c r="C46" s="13" t="s">
        <v>35</v>
      </c>
      <c r="D46" s="12">
        <v>40082200</v>
      </c>
      <c r="E46" s="12">
        <v>28645662.16</v>
      </c>
      <c r="F46" s="12">
        <f t="shared" si="1"/>
        <v>71.47</v>
      </c>
    </row>
    <row r="47" spans="1:6" ht="65.400000000000006" customHeight="1" x14ac:dyDescent="0.25">
      <c r="A47" s="7" t="s">
        <v>6</v>
      </c>
      <c r="B47" s="7" t="s">
        <v>36</v>
      </c>
      <c r="C47" s="8" t="s">
        <v>37</v>
      </c>
      <c r="D47" s="9">
        <f>D48</f>
        <v>-2961400</v>
      </c>
      <c r="E47" s="9">
        <f t="shared" ref="E47" si="7">E48</f>
        <v>-2856917.45</v>
      </c>
      <c r="F47" s="9">
        <f t="shared" si="1"/>
        <v>96.47</v>
      </c>
    </row>
    <row r="48" spans="1:6" ht="96.6" customHeight="1" x14ac:dyDescent="0.25">
      <c r="A48" s="10" t="s">
        <v>6</v>
      </c>
      <c r="B48" s="10" t="s">
        <v>38</v>
      </c>
      <c r="C48" s="13" t="s">
        <v>39</v>
      </c>
      <c r="D48" s="12">
        <v>-2961400</v>
      </c>
      <c r="E48" s="12">
        <v>-2856917.45</v>
      </c>
      <c r="F48" s="12">
        <f t="shared" si="1"/>
        <v>96.47</v>
      </c>
    </row>
    <row r="49" spans="1:6" ht="26.4" customHeight="1" x14ac:dyDescent="0.25">
      <c r="A49" s="7" t="s">
        <v>6</v>
      </c>
      <c r="B49" s="7" t="s">
        <v>40</v>
      </c>
      <c r="C49" s="8" t="s">
        <v>41</v>
      </c>
      <c r="D49" s="9">
        <f>D50+D59+D61</f>
        <v>98211000</v>
      </c>
      <c r="E49" s="9">
        <f>E50+E59+E61+E57</f>
        <v>77424783.560000002</v>
      </c>
      <c r="F49" s="9">
        <f t="shared" si="1"/>
        <v>78.84</v>
      </c>
    </row>
    <row r="50" spans="1:6" ht="28.8" customHeight="1" x14ac:dyDescent="0.25">
      <c r="A50" s="7" t="s">
        <v>6</v>
      </c>
      <c r="B50" s="7" t="s">
        <v>42</v>
      </c>
      <c r="C50" s="8" t="s">
        <v>43</v>
      </c>
      <c r="D50" s="9">
        <f>D51+D54</f>
        <v>90271100</v>
      </c>
      <c r="E50" s="9">
        <f t="shared" ref="E50" si="8">E51+E54</f>
        <v>72448632.960000008</v>
      </c>
      <c r="F50" s="9">
        <f t="shared" si="1"/>
        <v>80.260000000000005</v>
      </c>
    </row>
    <row r="51" spans="1:6" ht="36" customHeight="1" x14ac:dyDescent="0.25">
      <c r="A51" s="7" t="s">
        <v>6</v>
      </c>
      <c r="B51" s="7" t="s">
        <v>44</v>
      </c>
      <c r="C51" s="8" t="s">
        <v>45</v>
      </c>
      <c r="D51" s="9">
        <f>D52+D53</f>
        <v>59863400</v>
      </c>
      <c r="E51" s="9">
        <f>E52+E53</f>
        <v>53733098.210000001</v>
      </c>
      <c r="F51" s="9">
        <f t="shared" si="1"/>
        <v>89.76</v>
      </c>
    </row>
    <row r="52" spans="1:6" ht="37.200000000000003" customHeight="1" x14ac:dyDescent="0.25">
      <c r="A52" s="10" t="s">
        <v>6</v>
      </c>
      <c r="B52" s="10" t="s">
        <v>46</v>
      </c>
      <c r="C52" s="11" t="s">
        <v>45</v>
      </c>
      <c r="D52" s="12">
        <v>59863400</v>
      </c>
      <c r="E52" s="12">
        <v>53733098.210000001</v>
      </c>
      <c r="F52" s="12">
        <f t="shared" si="1"/>
        <v>89.76</v>
      </c>
    </row>
    <row r="53" spans="1:6" ht="41.4" hidden="1" customHeight="1" x14ac:dyDescent="0.25">
      <c r="A53" s="10" t="s">
        <v>6</v>
      </c>
      <c r="B53" s="10" t="s">
        <v>481</v>
      </c>
      <c r="C53" s="11" t="s">
        <v>482</v>
      </c>
      <c r="D53" s="12">
        <v>0</v>
      </c>
      <c r="E53" s="12">
        <v>0</v>
      </c>
      <c r="F53" s="12" t="s">
        <v>387</v>
      </c>
    </row>
    <row r="54" spans="1:6" ht="39" customHeight="1" x14ac:dyDescent="0.25">
      <c r="A54" s="7" t="s">
        <v>6</v>
      </c>
      <c r="B54" s="7" t="s">
        <v>47</v>
      </c>
      <c r="C54" s="8" t="s">
        <v>48</v>
      </c>
      <c r="D54" s="9">
        <f>D55</f>
        <v>30407700</v>
      </c>
      <c r="E54" s="9">
        <f>E55+E56</f>
        <v>18715534.75</v>
      </c>
      <c r="F54" s="9">
        <f t="shared" si="1"/>
        <v>61.55</v>
      </c>
    </row>
    <row r="55" spans="1:6" ht="57" customHeight="1" x14ac:dyDescent="0.25">
      <c r="A55" s="10" t="s">
        <v>6</v>
      </c>
      <c r="B55" s="10" t="s">
        <v>49</v>
      </c>
      <c r="C55" s="11" t="s">
        <v>50</v>
      </c>
      <c r="D55" s="12">
        <v>30407700</v>
      </c>
      <c r="E55" s="12">
        <v>18687015.899999999</v>
      </c>
      <c r="F55" s="12">
        <f t="shared" si="1"/>
        <v>61.45</v>
      </c>
    </row>
    <row r="56" spans="1:6" ht="55.8" customHeight="1" x14ac:dyDescent="0.25">
      <c r="A56" s="10" t="s">
        <v>6</v>
      </c>
      <c r="B56" s="10" t="s">
        <v>565</v>
      </c>
      <c r="C56" s="11" t="s">
        <v>578</v>
      </c>
      <c r="D56" s="12">
        <v>0</v>
      </c>
      <c r="E56" s="12">
        <v>28518.85</v>
      </c>
      <c r="F56" s="12" t="s">
        <v>387</v>
      </c>
    </row>
    <row r="57" spans="1:6" ht="25.8" customHeight="1" x14ac:dyDescent="0.25">
      <c r="A57" s="7" t="s">
        <v>6</v>
      </c>
      <c r="B57" s="7" t="s">
        <v>390</v>
      </c>
      <c r="C57" s="8" t="s">
        <v>391</v>
      </c>
      <c r="D57" s="9">
        <f>SUM(D58)</f>
        <v>0</v>
      </c>
      <c r="E57" s="9">
        <f>SUM(E58)</f>
        <v>2226.3000000000002</v>
      </c>
      <c r="F57" s="12" t="s">
        <v>387</v>
      </c>
    </row>
    <row r="58" spans="1:6" ht="31.8" customHeight="1" x14ac:dyDescent="0.25">
      <c r="A58" s="10" t="s">
        <v>6</v>
      </c>
      <c r="B58" s="10" t="s">
        <v>392</v>
      </c>
      <c r="C58" s="11" t="s">
        <v>391</v>
      </c>
      <c r="D58" s="12">
        <v>0</v>
      </c>
      <c r="E58" s="12">
        <v>2226.3000000000002</v>
      </c>
      <c r="F58" s="9" t="s">
        <v>387</v>
      </c>
    </row>
    <row r="59" spans="1:6" ht="33.6" customHeight="1" x14ac:dyDescent="0.25">
      <c r="A59" s="7" t="s">
        <v>6</v>
      </c>
      <c r="B59" s="7" t="s">
        <v>51</v>
      </c>
      <c r="C59" s="8" t="s">
        <v>52</v>
      </c>
      <c r="D59" s="9">
        <f>D60</f>
        <v>412000</v>
      </c>
      <c r="E59" s="9">
        <f>E60</f>
        <v>975969</v>
      </c>
      <c r="F59" s="9">
        <f t="shared" si="1"/>
        <v>236.89</v>
      </c>
    </row>
    <row r="60" spans="1:6" ht="27.6" customHeight="1" x14ac:dyDescent="0.25">
      <c r="A60" s="10" t="s">
        <v>6</v>
      </c>
      <c r="B60" s="10" t="s">
        <v>53</v>
      </c>
      <c r="C60" s="11" t="s">
        <v>52</v>
      </c>
      <c r="D60" s="12">
        <v>412000</v>
      </c>
      <c r="E60" s="12">
        <v>975969</v>
      </c>
      <c r="F60" s="12">
        <f t="shared" si="1"/>
        <v>236.89</v>
      </c>
    </row>
    <row r="61" spans="1:6" ht="22.8" customHeight="1" x14ac:dyDescent="0.25">
      <c r="A61" s="7" t="s">
        <v>6</v>
      </c>
      <c r="B61" s="7" t="s">
        <v>54</v>
      </c>
      <c r="C61" s="8" t="s">
        <v>55</v>
      </c>
      <c r="D61" s="9">
        <f>D62</f>
        <v>7527900</v>
      </c>
      <c r="E61" s="9">
        <f t="shared" ref="E61" si="9">E62</f>
        <v>3997955.3</v>
      </c>
      <c r="F61" s="9">
        <f t="shared" si="1"/>
        <v>53.11</v>
      </c>
    </row>
    <row r="62" spans="1:6" ht="45" customHeight="1" x14ac:dyDescent="0.25">
      <c r="A62" s="10" t="s">
        <v>6</v>
      </c>
      <c r="B62" s="10" t="s">
        <v>56</v>
      </c>
      <c r="C62" s="11" t="s">
        <v>57</v>
      </c>
      <c r="D62" s="12">
        <v>7527900</v>
      </c>
      <c r="E62" s="12">
        <v>3997955.3</v>
      </c>
      <c r="F62" s="12">
        <f t="shared" si="1"/>
        <v>53.11</v>
      </c>
    </row>
    <row r="63" spans="1:6" ht="24" customHeight="1" x14ac:dyDescent="0.25">
      <c r="A63" s="7" t="s">
        <v>6</v>
      </c>
      <c r="B63" s="7" t="s">
        <v>58</v>
      </c>
      <c r="C63" s="8" t="s">
        <v>59</v>
      </c>
      <c r="D63" s="9">
        <f>D64+D66</f>
        <v>29292000</v>
      </c>
      <c r="E63" s="9">
        <f t="shared" ref="E63" si="10">E64+E66</f>
        <v>11370858.939999999</v>
      </c>
      <c r="F63" s="9">
        <f t="shared" si="1"/>
        <v>38.82</v>
      </c>
    </row>
    <row r="64" spans="1:6" ht="25.8" customHeight="1" x14ac:dyDescent="0.25">
      <c r="A64" s="7" t="s">
        <v>6</v>
      </c>
      <c r="B64" s="7" t="s">
        <v>60</v>
      </c>
      <c r="C64" s="8" t="s">
        <v>61</v>
      </c>
      <c r="D64" s="9">
        <f>D65</f>
        <v>16944000</v>
      </c>
      <c r="E64" s="9">
        <f t="shared" ref="E64" si="11">E65</f>
        <v>2404431.2799999998</v>
      </c>
      <c r="F64" s="9">
        <f t="shared" si="1"/>
        <v>14.19</v>
      </c>
    </row>
    <row r="65" spans="1:6" ht="43.8" customHeight="1" x14ac:dyDescent="0.25">
      <c r="A65" s="10" t="s">
        <v>6</v>
      </c>
      <c r="B65" s="10" t="s">
        <v>62</v>
      </c>
      <c r="C65" s="11" t="s">
        <v>63</v>
      </c>
      <c r="D65" s="12">
        <v>16944000</v>
      </c>
      <c r="E65" s="12">
        <v>2404431.2799999998</v>
      </c>
      <c r="F65" s="12">
        <f t="shared" si="1"/>
        <v>14.19</v>
      </c>
    </row>
    <row r="66" spans="1:6" ht="27" customHeight="1" x14ac:dyDescent="0.25">
      <c r="A66" s="7" t="s">
        <v>6</v>
      </c>
      <c r="B66" s="7" t="s">
        <v>64</v>
      </c>
      <c r="C66" s="8" t="s">
        <v>65</v>
      </c>
      <c r="D66" s="9">
        <f>D67+D69</f>
        <v>12348000</v>
      </c>
      <c r="E66" s="9">
        <f t="shared" ref="E66" si="12">E67+E69</f>
        <v>8966427.6600000001</v>
      </c>
      <c r="F66" s="9">
        <f t="shared" si="1"/>
        <v>72.61</v>
      </c>
    </row>
    <row r="67" spans="1:6" ht="25.2" customHeight="1" x14ac:dyDescent="0.25">
      <c r="A67" s="7" t="s">
        <v>6</v>
      </c>
      <c r="B67" s="7" t="s">
        <v>66</v>
      </c>
      <c r="C67" s="8" t="s">
        <v>67</v>
      </c>
      <c r="D67" s="9">
        <f>D68</f>
        <v>10880000</v>
      </c>
      <c r="E67" s="9">
        <f t="shared" ref="E67" si="13">E68</f>
        <v>8760063.3200000003</v>
      </c>
      <c r="F67" s="9">
        <f t="shared" si="1"/>
        <v>80.52</v>
      </c>
    </row>
    <row r="68" spans="1:6" ht="37.799999999999997" customHeight="1" x14ac:dyDescent="0.25">
      <c r="A68" s="10" t="s">
        <v>6</v>
      </c>
      <c r="B68" s="10" t="s">
        <v>68</v>
      </c>
      <c r="C68" s="11" t="s">
        <v>69</v>
      </c>
      <c r="D68" s="12">
        <v>10880000</v>
      </c>
      <c r="E68" s="12">
        <v>8760063.3200000003</v>
      </c>
      <c r="F68" s="12">
        <f t="shared" si="1"/>
        <v>80.52</v>
      </c>
    </row>
    <row r="69" spans="1:6" ht="27" customHeight="1" x14ac:dyDescent="0.25">
      <c r="A69" s="7" t="s">
        <v>6</v>
      </c>
      <c r="B69" s="7" t="s">
        <v>70</v>
      </c>
      <c r="C69" s="8" t="s">
        <v>71</v>
      </c>
      <c r="D69" s="9">
        <f>D70</f>
        <v>1468000</v>
      </c>
      <c r="E69" s="9">
        <f t="shared" ref="E69" si="14">E70</f>
        <v>206364.34</v>
      </c>
      <c r="F69" s="9">
        <f t="shared" si="1"/>
        <v>14.06</v>
      </c>
    </row>
    <row r="70" spans="1:6" ht="38.4" customHeight="1" x14ac:dyDescent="0.25">
      <c r="A70" s="10" t="s">
        <v>6</v>
      </c>
      <c r="B70" s="10" t="s">
        <v>72</v>
      </c>
      <c r="C70" s="11" t="s">
        <v>73</v>
      </c>
      <c r="D70" s="12">
        <v>1468000</v>
      </c>
      <c r="E70" s="12">
        <v>206364.34</v>
      </c>
      <c r="F70" s="12">
        <f t="shared" si="1"/>
        <v>14.06</v>
      </c>
    </row>
    <row r="71" spans="1:6" ht="29.4" customHeight="1" x14ac:dyDescent="0.25">
      <c r="A71" s="7" t="s">
        <v>6</v>
      </c>
      <c r="B71" s="7" t="s">
        <v>74</v>
      </c>
      <c r="C71" s="8" t="s">
        <v>75</v>
      </c>
      <c r="D71" s="9">
        <f>D72+D74</f>
        <v>24010000</v>
      </c>
      <c r="E71" s="9">
        <f>E72+E74</f>
        <v>18576057.809999999</v>
      </c>
      <c r="F71" s="9">
        <f t="shared" si="1"/>
        <v>77.37</v>
      </c>
    </row>
    <row r="72" spans="1:6" ht="39" customHeight="1" x14ac:dyDescent="0.25">
      <c r="A72" s="7" t="s">
        <v>6</v>
      </c>
      <c r="B72" s="7" t="s">
        <v>76</v>
      </c>
      <c r="C72" s="8" t="s">
        <v>77</v>
      </c>
      <c r="D72" s="9">
        <f>D73</f>
        <v>24010000</v>
      </c>
      <c r="E72" s="9">
        <f t="shared" ref="E72" si="15">E73</f>
        <v>18576057.809999999</v>
      </c>
      <c r="F72" s="9">
        <f t="shared" si="1"/>
        <v>77.37</v>
      </c>
    </row>
    <row r="73" spans="1:6" ht="46.8" customHeight="1" x14ac:dyDescent="0.25">
      <c r="A73" s="10" t="s">
        <v>6</v>
      </c>
      <c r="B73" s="10" t="s">
        <v>78</v>
      </c>
      <c r="C73" s="11" t="s">
        <v>79</v>
      </c>
      <c r="D73" s="12">
        <v>24010000</v>
      </c>
      <c r="E73" s="12">
        <v>18576057.809999999</v>
      </c>
      <c r="F73" s="12">
        <f t="shared" si="1"/>
        <v>77.37</v>
      </c>
    </row>
    <row r="74" spans="1:6" ht="40.200000000000003" hidden="1" customHeight="1" x14ac:dyDescent="0.25">
      <c r="A74" s="7" t="s">
        <v>98</v>
      </c>
      <c r="B74" s="7" t="s">
        <v>483</v>
      </c>
      <c r="C74" s="8" t="s">
        <v>485</v>
      </c>
      <c r="D74" s="9">
        <f>SUM(D75)</f>
        <v>0</v>
      </c>
      <c r="E74" s="9">
        <f>SUM(E75)</f>
        <v>0</v>
      </c>
      <c r="F74" s="9" t="s">
        <v>387</v>
      </c>
    </row>
    <row r="75" spans="1:6" ht="27.6" hidden="1" customHeight="1" x14ac:dyDescent="0.25">
      <c r="A75" s="10" t="s">
        <v>98</v>
      </c>
      <c r="B75" s="10" t="s">
        <v>484</v>
      </c>
      <c r="C75" s="11" t="s">
        <v>486</v>
      </c>
      <c r="D75" s="12"/>
      <c r="E75" s="12"/>
      <c r="F75" s="12" t="s">
        <v>387</v>
      </c>
    </row>
    <row r="76" spans="1:6" ht="41.4" customHeight="1" x14ac:dyDescent="0.25">
      <c r="A76" s="7" t="s">
        <v>3</v>
      </c>
      <c r="B76" s="7" t="s">
        <v>81</v>
      </c>
      <c r="C76" s="8" t="s">
        <v>82</v>
      </c>
      <c r="D76" s="9">
        <f>D77+D91+D94+D96+D88</f>
        <v>33545720</v>
      </c>
      <c r="E76" s="9">
        <f t="shared" ref="E76" si="16">E77+E91+E94+E96+E88</f>
        <v>26141444.460000001</v>
      </c>
      <c r="F76" s="9">
        <f t="shared" si="1"/>
        <v>77.930000000000007</v>
      </c>
    </row>
    <row r="77" spans="1:6" ht="80.400000000000006" customHeight="1" x14ac:dyDescent="0.25">
      <c r="A77" s="7" t="s">
        <v>3</v>
      </c>
      <c r="B77" s="7" t="s">
        <v>83</v>
      </c>
      <c r="C77" s="14" t="s">
        <v>84</v>
      </c>
      <c r="D77" s="9">
        <f>D78+D80+D82+D86</f>
        <v>26098530</v>
      </c>
      <c r="E77" s="9">
        <f>E78+E80+E82+E86</f>
        <v>18578542.739999998</v>
      </c>
      <c r="F77" s="9">
        <f t="shared" si="1"/>
        <v>71.19</v>
      </c>
    </row>
    <row r="78" spans="1:6" ht="63.6" customHeight="1" x14ac:dyDescent="0.25">
      <c r="A78" s="7" t="s">
        <v>85</v>
      </c>
      <c r="B78" s="7" t="s">
        <v>86</v>
      </c>
      <c r="C78" s="8" t="s">
        <v>87</v>
      </c>
      <c r="D78" s="9">
        <f>D79</f>
        <v>18578900</v>
      </c>
      <c r="E78" s="9">
        <f t="shared" ref="E78" si="17">E79</f>
        <v>12334882.42</v>
      </c>
      <c r="F78" s="9">
        <f t="shared" si="1"/>
        <v>66.39</v>
      </c>
    </row>
    <row r="79" spans="1:6" ht="78.599999999999994" customHeight="1" x14ac:dyDescent="0.25">
      <c r="A79" s="10" t="s">
        <v>85</v>
      </c>
      <c r="B79" s="10" t="s">
        <v>88</v>
      </c>
      <c r="C79" s="13" t="s">
        <v>89</v>
      </c>
      <c r="D79" s="12">
        <v>18578900</v>
      </c>
      <c r="E79" s="12">
        <v>12334882.42</v>
      </c>
      <c r="F79" s="12">
        <f t="shared" si="1"/>
        <v>66.39</v>
      </c>
    </row>
    <row r="80" spans="1:6" ht="75" customHeight="1" x14ac:dyDescent="0.25">
      <c r="A80" s="7" t="s">
        <v>85</v>
      </c>
      <c r="B80" s="7" t="s">
        <v>90</v>
      </c>
      <c r="C80" s="14" t="s">
        <v>91</v>
      </c>
      <c r="D80" s="9">
        <f>D81</f>
        <v>4282410</v>
      </c>
      <c r="E80" s="9">
        <f t="shared" ref="E80" si="18">E81</f>
        <v>3507030.3</v>
      </c>
      <c r="F80" s="9">
        <f t="shared" si="1"/>
        <v>81.89</v>
      </c>
    </row>
    <row r="81" spans="1:6" ht="68.7" customHeight="1" x14ac:dyDescent="0.25">
      <c r="A81" s="10" t="s">
        <v>85</v>
      </c>
      <c r="B81" s="10" t="s">
        <v>92</v>
      </c>
      <c r="C81" s="11" t="s">
        <v>93</v>
      </c>
      <c r="D81" s="12">
        <v>4282410</v>
      </c>
      <c r="E81" s="12">
        <v>3507030.3</v>
      </c>
      <c r="F81" s="12">
        <f t="shared" si="1"/>
        <v>81.89</v>
      </c>
    </row>
    <row r="82" spans="1:6" ht="81" customHeight="1" x14ac:dyDescent="0.25">
      <c r="A82" s="7" t="s">
        <v>80</v>
      </c>
      <c r="B82" s="7" t="s">
        <v>94</v>
      </c>
      <c r="C82" s="14" t="s">
        <v>95</v>
      </c>
      <c r="D82" s="9">
        <f>D83</f>
        <v>616220</v>
      </c>
      <c r="E82" s="9">
        <f t="shared" ref="E82" si="19">E83</f>
        <v>763514.62</v>
      </c>
      <c r="F82" s="9">
        <f t="shared" si="1"/>
        <v>123.9</v>
      </c>
    </row>
    <row r="83" spans="1:6" ht="64.8" customHeight="1" x14ac:dyDescent="0.25">
      <c r="A83" s="7" t="s">
        <v>80</v>
      </c>
      <c r="B83" s="7" t="s">
        <v>96</v>
      </c>
      <c r="C83" s="8" t="s">
        <v>97</v>
      </c>
      <c r="D83" s="9">
        <f>D84+D85</f>
        <v>616220</v>
      </c>
      <c r="E83" s="9">
        <f t="shared" ref="E83" si="20">E84+E85</f>
        <v>763514.62</v>
      </c>
      <c r="F83" s="9">
        <f t="shared" si="1"/>
        <v>123.9</v>
      </c>
    </row>
    <row r="84" spans="1:6" ht="61.2" customHeight="1" x14ac:dyDescent="0.25">
      <c r="A84" s="10" t="s">
        <v>80</v>
      </c>
      <c r="B84" s="10" t="s">
        <v>96</v>
      </c>
      <c r="C84" s="11" t="s">
        <v>97</v>
      </c>
      <c r="D84" s="12">
        <v>616220</v>
      </c>
      <c r="E84" s="12">
        <v>763514.62</v>
      </c>
      <c r="F84" s="12">
        <f t="shared" si="1"/>
        <v>123.9</v>
      </c>
    </row>
    <row r="85" spans="1:6" ht="62.4" hidden="1" customHeight="1" x14ac:dyDescent="0.25">
      <c r="A85" s="10" t="s">
        <v>98</v>
      </c>
      <c r="B85" s="10" t="s">
        <v>96</v>
      </c>
      <c r="C85" s="11" t="s">
        <v>97</v>
      </c>
      <c r="D85" s="12"/>
      <c r="E85" s="12"/>
      <c r="F85" s="12" t="e">
        <f t="shared" si="1"/>
        <v>#DIV/0!</v>
      </c>
    </row>
    <row r="86" spans="1:6" ht="46.2" customHeight="1" x14ac:dyDescent="0.25">
      <c r="A86" s="7" t="s">
        <v>85</v>
      </c>
      <c r="B86" s="7" t="s">
        <v>99</v>
      </c>
      <c r="C86" s="8" t="s">
        <v>100</v>
      </c>
      <c r="D86" s="9">
        <f>D87</f>
        <v>2621000</v>
      </c>
      <c r="E86" s="9">
        <f t="shared" ref="E86" si="21">E87</f>
        <v>1973115.4</v>
      </c>
      <c r="F86" s="9">
        <f t="shared" si="1"/>
        <v>75.28</v>
      </c>
    </row>
    <row r="87" spans="1:6" ht="41.4" customHeight="1" x14ac:dyDescent="0.25">
      <c r="A87" s="10" t="s">
        <v>85</v>
      </c>
      <c r="B87" s="10" t="s">
        <v>101</v>
      </c>
      <c r="C87" s="11" t="s">
        <v>102</v>
      </c>
      <c r="D87" s="12">
        <v>2621000</v>
      </c>
      <c r="E87" s="12">
        <v>1973115.4</v>
      </c>
      <c r="F87" s="12">
        <f t="shared" si="1"/>
        <v>75.28</v>
      </c>
    </row>
    <row r="88" spans="1:6" ht="49.2" customHeight="1" x14ac:dyDescent="0.25">
      <c r="A88" s="7" t="s">
        <v>85</v>
      </c>
      <c r="B88" s="7" t="s">
        <v>103</v>
      </c>
      <c r="C88" s="8" t="s">
        <v>104</v>
      </c>
      <c r="D88" s="9">
        <f>D89</f>
        <v>39850</v>
      </c>
      <c r="E88" s="9">
        <f t="shared" ref="E88" si="22">E89</f>
        <v>39704.1</v>
      </c>
      <c r="F88" s="9">
        <f t="shared" si="1"/>
        <v>99.63</v>
      </c>
    </row>
    <row r="89" spans="1:6" ht="51" customHeight="1" x14ac:dyDescent="0.25">
      <c r="A89" s="7" t="s">
        <v>85</v>
      </c>
      <c r="B89" s="7" t="s">
        <v>105</v>
      </c>
      <c r="C89" s="8" t="s">
        <v>106</v>
      </c>
      <c r="D89" s="9">
        <f>D90</f>
        <v>39850</v>
      </c>
      <c r="E89" s="9">
        <f t="shared" ref="E89" si="23">E90</f>
        <v>39704.1</v>
      </c>
      <c r="F89" s="9">
        <f t="shared" si="1"/>
        <v>99.63</v>
      </c>
    </row>
    <row r="90" spans="1:6" ht="91.8" customHeight="1" x14ac:dyDescent="0.25">
      <c r="A90" s="10" t="s">
        <v>85</v>
      </c>
      <c r="B90" s="10" t="s">
        <v>294</v>
      </c>
      <c r="C90" s="13" t="s">
        <v>295</v>
      </c>
      <c r="D90" s="12">
        <v>39850</v>
      </c>
      <c r="E90" s="12">
        <v>39704.1</v>
      </c>
      <c r="F90" s="12">
        <f t="shared" si="1"/>
        <v>99.63</v>
      </c>
    </row>
    <row r="91" spans="1:6" ht="29.4" customHeight="1" x14ac:dyDescent="0.25">
      <c r="A91" s="7" t="s">
        <v>85</v>
      </c>
      <c r="B91" s="7" t="s">
        <v>107</v>
      </c>
      <c r="C91" s="8" t="s">
        <v>108</v>
      </c>
      <c r="D91" s="9">
        <f>D92</f>
        <v>44600</v>
      </c>
      <c r="E91" s="9">
        <f t="shared" ref="E91" si="24">E92</f>
        <v>0</v>
      </c>
      <c r="F91" s="9">
        <f t="shared" si="1"/>
        <v>0</v>
      </c>
    </row>
    <row r="92" spans="1:6" ht="51" customHeight="1" x14ac:dyDescent="0.25">
      <c r="A92" s="7" t="s">
        <v>85</v>
      </c>
      <c r="B92" s="7" t="s">
        <v>109</v>
      </c>
      <c r="C92" s="8" t="s">
        <v>110</v>
      </c>
      <c r="D92" s="9">
        <f>D93</f>
        <v>44600</v>
      </c>
      <c r="E92" s="9">
        <f t="shared" ref="E92" si="25">E93</f>
        <v>0</v>
      </c>
      <c r="F92" s="9">
        <f t="shared" si="1"/>
        <v>0</v>
      </c>
    </row>
    <row r="93" spans="1:6" ht="60.6" customHeight="1" x14ac:dyDescent="0.25">
      <c r="A93" s="10" t="s">
        <v>85</v>
      </c>
      <c r="B93" s="10" t="s">
        <v>111</v>
      </c>
      <c r="C93" s="11" t="s">
        <v>112</v>
      </c>
      <c r="D93" s="12">
        <v>44600</v>
      </c>
      <c r="E93" s="12">
        <v>0</v>
      </c>
      <c r="F93" s="12">
        <f t="shared" si="1"/>
        <v>0</v>
      </c>
    </row>
    <row r="94" spans="1:6" ht="78.599999999999994" hidden="1" customHeight="1" x14ac:dyDescent="0.25">
      <c r="A94" s="7" t="s">
        <v>85</v>
      </c>
      <c r="B94" s="7" t="s">
        <v>297</v>
      </c>
      <c r="C94" s="8" t="s">
        <v>296</v>
      </c>
      <c r="D94" s="9">
        <f>D95</f>
        <v>0</v>
      </c>
      <c r="E94" s="9">
        <f t="shared" ref="E94" si="26">E95</f>
        <v>0</v>
      </c>
      <c r="F94" s="9" t="e">
        <f t="shared" si="1"/>
        <v>#DIV/0!</v>
      </c>
    </row>
    <row r="95" spans="1:6" ht="88.2" hidden="1" customHeight="1" x14ac:dyDescent="0.25">
      <c r="A95" s="10" t="s">
        <v>85</v>
      </c>
      <c r="B95" s="10" t="s">
        <v>299</v>
      </c>
      <c r="C95" s="11" t="s">
        <v>298</v>
      </c>
      <c r="D95" s="12"/>
      <c r="E95" s="12"/>
      <c r="F95" s="12" t="e">
        <f t="shared" si="1"/>
        <v>#DIV/0!</v>
      </c>
    </row>
    <row r="96" spans="1:6" ht="78.599999999999994" customHeight="1" x14ac:dyDescent="0.25">
      <c r="A96" s="7" t="s">
        <v>3</v>
      </c>
      <c r="B96" s="7" t="s">
        <v>113</v>
      </c>
      <c r="C96" s="14" t="s">
        <v>114</v>
      </c>
      <c r="D96" s="9">
        <f>D97+D101</f>
        <v>7362740</v>
      </c>
      <c r="E96" s="9">
        <f>E97+E101</f>
        <v>7523197.6199999992</v>
      </c>
      <c r="F96" s="9">
        <f t="shared" ref="F96:F182" si="27">ROUND(E96/D96*100,2)</f>
        <v>102.18</v>
      </c>
    </row>
    <row r="97" spans="1:6" ht="85.8" customHeight="1" x14ac:dyDescent="0.25">
      <c r="A97" s="7" t="s">
        <v>3</v>
      </c>
      <c r="B97" s="7" t="s">
        <v>115</v>
      </c>
      <c r="C97" s="14" t="s">
        <v>116</v>
      </c>
      <c r="D97" s="9">
        <f>D100+D99+D98</f>
        <v>6162740</v>
      </c>
      <c r="E97" s="9">
        <f>E100+E99+E98</f>
        <v>5276028.55</v>
      </c>
      <c r="F97" s="9">
        <f t="shared" si="27"/>
        <v>85.61</v>
      </c>
    </row>
    <row r="98" spans="1:6" ht="66" customHeight="1" x14ac:dyDescent="0.25">
      <c r="A98" s="10" t="s">
        <v>80</v>
      </c>
      <c r="B98" s="10" t="s">
        <v>117</v>
      </c>
      <c r="C98" s="13" t="s">
        <v>118</v>
      </c>
      <c r="D98" s="12">
        <v>1062740</v>
      </c>
      <c r="E98" s="12">
        <v>717129.25</v>
      </c>
      <c r="F98" s="12">
        <f t="shared" si="27"/>
        <v>67.48</v>
      </c>
    </row>
    <row r="99" spans="1:6" ht="76.2" hidden="1" customHeight="1" x14ac:dyDescent="0.25">
      <c r="A99" s="10" t="s">
        <v>98</v>
      </c>
      <c r="B99" s="10" t="s">
        <v>117</v>
      </c>
      <c r="C99" s="13" t="s">
        <v>118</v>
      </c>
      <c r="D99" s="12"/>
      <c r="E99" s="12"/>
      <c r="F99" s="12" t="s">
        <v>387</v>
      </c>
    </row>
    <row r="100" spans="1:6" ht="63.75" customHeight="1" x14ac:dyDescent="0.25">
      <c r="A100" s="10" t="s">
        <v>85</v>
      </c>
      <c r="B100" s="10" t="s">
        <v>117</v>
      </c>
      <c r="C100" s="11" t="s">
        <v>118</v>
      </c>
      <c r="D100" s="12">
        <v>5100000</v>
      </c>
      <c r="E100" s="12">
        <v>4558899.3</v>
      </c>
      <c r="F100" s="12">
        <f t="shared" si="27"/>
        <v>89.39</v>
      </c>
    </row>
    <row r="101" spans="1:6" ht="94.8" customHeight="1" x14ac:dyDescent="0.25">
      <c r="A101" s="7" t="s">
        <v>98</v>
      </c>
      <c r="B101" s="7" t="s">
        <v>278</v>
      </c>
      <c r="C101" s="14" t="s">
        <v>279</v>
      </c>
      <c r="D101" s="9">
        <f>SUM(D102)</f>
        <v>1200000</v>
      </c>
      <c r="E101" s="9">
        <f t="shared" ref="E101" si="28">SUM(E102)</f>
        <v>2247169.0699999998</v>
      </c>
      <c r="F101" s="9">
        <f t="shared" si="27"/>
        <v>187.26</v>
      </c>
    </row>
    <row r="102" spans="1:6" ht="81.599999999999994" customHeight="1" x14ac:dyDescent="0.25">
      <c r="A102" s="10" t="s">
        <v>98</v>
      </c>
      <c r="B102" s="10" t="s">
        <v>280</v>
      </c>
      <c r="C102" s="13" t="s">
        <v>281</v>
      </c>
      <c r="D102" s="12">
        <v>1200000</v>
      </c>
      <c r="E102" s="12">
        <v>2247169.0699999998</v>
      </c>
      <c r="F102" s="12">
        <f t="shared" si="27"/>
        <v>187.26</v>
      </c>
    </row>
    <row r="103" spans="1:6" ht="31.2" hidden="1" customHeight="1" x14ac:dyDescent="0.25">
      <c r="A103" s="7" t="s">
        <v>121</v>
      </c>
      <c r="B103" s="7" t="s">
        <v>119</v>
      </c>
      <c r="C103" s="8" t="s">
        <v>120</v>
      </c>
      <c r="D103" s="9">
        <f>D104+D116</f>
        <v>0</v>
      </c>
      <c r="E103" s="9">
        <f>E104+E116</f>
        <v>0</v>
      </c>
      <c r="F103" s="9" t="e">
        <f t="shared" si="27"/>
        <v>#DIV/0!</v>
      </c>
    </row>
    <row r="104" spans="1:6" ht="33" hidden="1" customHeight="1" x14ac:dyDescent="0.25">
      <c r="A104" s="7" t="s">
        <v>121</v>
      </c>
      <c r="B104" s="7" t="s">
        <v>122</v>
      </c>
      <c r="C104" s="8" t="s">
        <v>123</v>
      </c>
      <c r="D104" s="9">
        <f>D105+D108+D110+D116</f>
        <v>0</v>
      </c>
      <c r="E104" s="9">
        <f>E105+E108+E110</f>
        <v>0</v>
      </c>
      <c r="F104" s="9" t="e">
        <f t="shared" si="27"/>
        <v>#DIV/0!</v>
      </c>
    </row>
    <row r="105" spans="1:6" ht="46.2" hidden="1" customHeight="1" x14ac:dyDescent="0.25">
      <c r="A105" s="7" t="s">
        <v>121</v>
      </c>
      <c r="B105" s="7" t="s">
        <v>124</v>
      </c>
      <c r="C105" s="8" t="s">
        <v>125</v>
      </c>
      <c r="D105" s="9">
        <f>D107+D106</f>
        <v>0</v>
      </c>
      <c r="E105" s="9">
        <f>E107+E106</f>
        <v>0</v>
      </c>
      <c r="F105" s="9" t="e">
        <f t="shared" si="27"/>
        <v>#DIV/0!</v>
      </c>
    </row>
    <row r="106" spans="1:6" ht="45.6" hidden="1" customHeight="1" x14ac:dyDescent="0.25">
      <c r="A106" s="10" t="s">
        <v>121</v>
      </c>
      <c r="B106" s="10" t="s">
        <v>393</v>
      </c>
      <c r="C106" s="11" t="s">
        <v>394</v>
      </c>
      <c r="D106" s="12"/>
      <c r="E106" s="12"/>
      <c r="F106" s="12" t="s">
        <v>387</v>
      </c>
    </row>
    <row r="107" spans="1:6" ht="3" hidden="1" customHeight="1" x14ac:dyDescent="0.25">
      <c r="A107" s="10" t="s">
        <v>121</v>
      </c>
      <c r="B107" s="10" t="s">
        <v>126</v>
      </c>
      <c r="C107" s="11" t="s">
        <v>127</v>
      </c>
      <c r="D107" s="12"/>
      <c r="E107" s="12"/>
      <c r="F107" s="12" t="e">
        <f t="shared" si="27"/>
        <v>#DIV/0!</v>
      </c>
    </row>
    <row r="108" spans="1:6" ht="31.8" hidden="1" customHeight="1" x14ac:dyDescent="0.25">
      <c r="A108" s="7" t="s">
        <v>121</v>
      </c>
      <c r="B108" s="7" t="s">
        <v>128</v>
      </c>
      <c r="C108" s="8" t="s">
        <v>129</v>
      </c>
      <c r="D108" s="9">
        <f>D109</f>
        <v>0</v>
      </c>
      <c r="E108" s="9">
        <f t="shared" ref="E108" si="29">E109</f>
        <v>0</v>
      </c>
      <c r="F108" s="9" t="e">
        <f t="shared" si="27"/>
        <v>#DIV/0!</v>
      </c>
    </row>
    <row r="109" spans="1:6" ht="60" hidden="1" customHeight="1" x14ac:dyDescent="0.25">
      <c r="A109" s="10" t="s">
        <v>121</v>
      </c>
      <c r="B109" s="10" t="s">
        <v>130</v>
      </c>
      <c r="C109" s="11" t="s">
        <v>131</v>
      </c>
      <c r="D109" s="12"/>
      <c r="E109" s="12"/>
      <c r="F109" s="12" t="e">
        <f t="shared" si="27"/>
        <v>#DIV/0!</v>
      </c>
    </row>
    <row r="110" spans="1:6" ht="26.4" hidden="1" customHeight="1" x14ac:dyDescent="0.25">
      <c r="A110" s="7" t="s">
        <v>121</v>
      </c>
      <c r="B110" s="7" t="s">
        <v>395</v>
      </c>
      <c r="C110" s="8" t="s">
        <v>396</v>
      </c>
      <c r="D110" s="9">
        <f>SUM(D111+D114)</f>
        <v>0</v>
      </c>
      <c r="E110" s="9">
        <f t="shared" ref="E110" si="30">SUM(E111+E114)</f>
        <v>0</v>
      </c>
      <c r="F110" s="9" t="s">
        <v>387</v>
      </c>
    </row>
    <row r="111" spans="1:6" ht="29.4" hidden="1" customHeight="1" x14ac:dyDescent="0.25">
      <c r="A111" s="7" t="s">
        <v>121</v>
      </c>
      <c r="B111" s="7" t="s">
        <v>399</v>
      </c>
      <c r="C111" s="8" t="s">
        <v>410</v>
      </c>
      <c r="D111" s="9">
        <f>SUM(D112:D113)</f>
        <v>0</v>
      </c>
      <c r="E111" s="9">
        <f>SUM(E112:E113)</f>
        <v>0</v>
      </c>
      <c r="F111" s="9" t="s">
        <v>387</v>
      </c>
    </row>
    <row r="112" spans="1:6" ht="24.6" hidden="1" customHeight="1" x14ac:dyDescent="0.25">
      <c r="A112" s="10" t="s">
        <v>121</v>
      </c>
      <c r="B112" s="10" t="s">
        <v>397</v>
      </c>
      <c r="C112" s="11" t="s">
        <v>398</v>
      </c>
      <c r="D112" s="12"/>
      <c r="E112" s="12"/>
      <c r="F112" s="9" t="s">
        <v>387</v>
      </c>
    </row>
    <row r="113" spans="1:6" ht="51.6" hidden="1" customHeight="1" x14ac:dyDescent="0.25">
      <c r="A113" s="10" t="s">
        <v>121</v>
      </c>
      <c r="B113" s="10" t="s">
        <v>400</v>
      </c>
      <c r="C113" s="11" t="s">
        <v>401</v>
      </c>
      <c r="D113" s="12"/>
      <c r="E113" s="12"/>
      <c r="F113" s="12" t="s">
        <v>387</v>
      </c>
    </row>
    <row r="114" spans="1:6" ht="26.4" hidden="1" customHeight="1" x14ac:dyDescent="0.25">
      <c r="A114" s="7" t="s">
        <v>121</v>
      </c>
      <c r="B114" s="7" t="s">
        <v>406</v>
      </c>
      <c r="C114" s="8" t="s">
        <v>408</v>
      </c>
      <c r="D114" s="9">
        <f>SUM(D115)</f>
        <v>0</v>
      </c>
      <c r="E114" s="9">
        <f>SUM(E115)</f>
        <v>0</v>
      </c>
      <c r="F114" s="9" t="s">
        <v>387</v>
      </c>
    </row>
    <row r="115" spans="1:6" ht="59.4" hidden="1" customHeight="1" x14ac:dyDescent="0.25">
      <c r="A115" s="10" t="s">
        <v>121</v>
      </c>
      <c r="B115" s="10" t="s">
        <v>407</v>
      </c>
      <c r="C115" s="11" t="s">
        <v>409</v>
      </c>
      <c r="D115" s="12"/>
      <c r="E115" s="12"/>
      <c r="F115" s="12" t="s">
        <v>387</v>
      </c>
    </row>
    <row r="116" spans="1:6" ht="48" hidden="1" customHeight="1" x14ac:dyDescent="0.25">
      <c r="A116" s="7" t="s">
        <v>80</v>
      </c>
      <c r="B116" s="7" t="s">
        <v>402</v>
      </c>
      <c r="C116" s="8" t="s">
        <v>403</v>
      </c>
      <c r="D116" s="9">
        <f>SUM(D117)</f>
        <v>0</v>
      </c>
      <c r="E116" s="9">
        <f>SUM(E117)</f>
        <v>0</v>
      </c>
      <c r="F116" s="9" t="s">
        <v>387</v>
      </c>
    </row>
    <row r="117" spans="1:6" ht="56.4" hidden="1" customHeight="1" x14ac:dyDescent="0.25">
      <c r="A117" s="10" t="s">
        <v>80</v>
      </c>
      <c r="B117" s="10" t="s">
        <v>404</v>
      </c>
      <c r="C117" s="11" t="s">
        <v>405</v>
      </c>
      <c r="D117" s="12"/>
      <c r="E117" s="12"/>
      <c r="F117" s="12" t="s">
        <v>387</v>
      </c>
    </row>
    <row r="118" spans="1:6" ht="40.799999999999997" customHeight="1" x14ac:dyDescent="0.25">
      <c r="A118" s="7" t="s">
        <v>3</v>
      </c>
      <c r="B118" s="7" t="s">
        <v>132</v>
      </c>
      <c r="C118" s="8" t="s">
        <v>133</v>
      </c>
      <c r="D118" s="9">
        <f>D119</f>
        <v>1534238.13</v>
      </c>
      <c r="E118" s="9">
        <f t="shared" ref="E118" si="31">E119</f>
        <v>3467068.4400000004</v>
      </c>
      <c r="F118" s="9">
        <f t="shared" si="27"/>
        <v>225.98</v>
      </c>
    </row>
    <row r="119" spans="1:6" ht="34.200000000000003" customHeight="1" x14ac:dyDescent="0.25">
      <c r="A119" s="7" t="s">
        <v>3</v>
      </c>
      <c r="B119" s="7" t="s">
        <v>134</v>
      </c>
      <c r="C119" s="8" t="s">
        <v>135</v>
      </c>
      <c r="D119" s="9">
        <f>D120+D125</f>
        <v>1534238.13</v>
      </c>
      <c r="E119" s="9">
        <f t="shared" ref="E119" si="32">E120+E125</f>
        <v>3467068.4400000004</v>
      </c>
      <c r="F119" s="9">
        <f t="shared" si="27"/>
        <v>225.98</v>
      </c>
    </row>
    <row r="120" spans="1:6" ht="42" customHeight="1" x14ac:dyDescent="0.25">
      <c r="A120" s="7" t="s">
        <v>3</v>
      </c>
      <c r="B120" s="7" t="s">
        <v>136</v>
      </c>
      <c r="C120" s="8" t="s">
        <v>137</v>
      </c>
      <c r="D120" s="9">
        <f>D121</f>
        <v>1480700</v>
      </c>
      <c r="E120" s="9">
        <f t="shared" ref="E120" si="33">E121</f>
        <v>1154814.4100000001</v>
      </c>
      <c r="F120" s="9">
        <f t="shared" si="27"/>
        <v>77.989999999999995</v>
      </c>
    </row>
    <row r="121" spans="1:6" ht="40.799999999999997" customHeight="1" x14ac:dyDescent="0.25">
      <c r="A121" s="7" t="s">
        <v>3</v>
      </c>
      <c r="B121" s="7" t="s">
        <v>138</v>
      </c>
      <c r="C121" s="8" t="s">
        <v>139</v>
      </c>
      <c r="D121" s="9">
        <f>D122+D123+D124</f>
        <v>1480700</v>
      </c>
      <c r="E121" s="9">
        <f t="shared" ref="E121" si="34">E122+E123+E124</f>
        <v>1154814.4100000001</v>
      </c>
      <c r="F121" s="9">
        <f t="shared" si="27"/>
        <v>77.989999999999995</v>
      </c>
    </row>
    <row r="122" spans="1:6" ht="44.4" customHeight="1" x14ac:dyDescent="0.25">
      <c r="A122" s="10" t="s">
        <v>80</v>
      </c>
      <c r="B122" s="10" t="s">
        <v>138</v>
      </c>
      <c r="C122" s="11" t="s">
        <v>139</v>
      </c>
      <c r="D122" s="12">
        <v>423200</v>
      </c>
      <c r="E122" s="12">
        <v>449672.65</v>
      </c>
      <c r="F122" s="12">
        <f t="shared" si="27"/>
        <v>106.26</v>
      </c>
    </row>
    <row r="123" spans="1:6" ht="42.6" customHeight="1" x14ac:dyDescent="0.25">
      <c r="A123" s="10" t="s">
        <v>98</v>
      </c>
      <c r="B123" s="10" t="s">
        <v>138</v>
      </c>
      <c r="C123" s="11" t="s">
        <v>139</v>
      </c>
      <c r="D123" s="12">
        <v>30000</v>
      </c>
      <c r="E123" s="12">
        <v>24399.15</v>
      </c>
      <c r="F123" s="12">
        <f t="shared" si="27"/>
        <v>81.33</v>
      </c>
    </row>
    <row r="124" spans="1:6" ht="39.6" customHeight="1" x14ac:dyDescent="0.25">
      <c r="A124" s="10" t="s">
        <v>85</v>
      </c>
      <c r="B124" s="10" t="s">
        <v>138</v>
      </c>
      <c r="C124" s="11" t="s">
        <v>139</v>
      </c>
      <c r="D124" s="12">
        <v>1027500</v>
      </c>
      <c r="E124" s="12">
        <v>680742.61</v>
      </c>
      <c r="F124" s="12">
        <f t="shared" si="27"/>
        <v>66.25</v>
      </c>
    </row>
    <row r="125" spans="1:6" ht="30" customHeight="1" x14ac:dyDescent="0.25">
      <c r="A125" s="7" t="s">
        <v>3</v>
      </c>
      <c r="B125" s="7" t="s">
        <v>317</v>
      </c>
      <c r="C125" s="8" t="s">
        <v>318</v>
      </c>
      <c r="D125" s="9">
        <f>D126</f>
        <v>53538.13</v>
      </c>
      <c r="E125" s="9">
        <f t="shared" ref="E125" si="35">E126</f>
        <v>2312254.0300000003</v>
      </c>
      <c r="F125" s="9">
        <f t="shared" si="27"/>
        <v>4318.8900000000003</v>
      </c>
    </row>
    <row r="126" spans="1:6" ht="27.6" customHeight="1" x14ac:dyDescent="0.25">
      <c r="A126" s="7" t="s">
        <v>3</v>
      </c>
      <c r="B126" s="7" t="s">
        <v>319</v>
      </c>
      <c r="C126" s="8" t="s">
        <v>320</v>
      </c>
      <c r="D126" s="9">
        <f>D127+D129+D128+D130</f>
        <v>53538.13</v>
      </c>
      <c r="E126" s="9">
        <f>E127+E129+E128+E130</f>
        <v>2312254.0300000003</v>
      </c>
      <c r="F126" s="9">
        <f t="shared" si="27"/>
        <v>4318.8900000000003</v>
      </c>
    </row>
    <row r="127" spans="1:6" ht="23.4" customHeight="1" x14ac:dyDescent="0.25">
      <c r="A127" s="10" t="s">
        <v>80</v>
      </c>
      <c r="B127" s="10" t="s">
        <v>319</v>
      </c>
      <c r="C127" s="11" t="s">
        <v>320</v>
      </c>
      <c r="D127" s="12">
        <v>0</v>
      </c>
      <c r="E127" s="12">
        <v>1533853.13</v>
      </c>
      <c r="F127" s="12" t="s">
        <v>387</v>
      </c>
    </row>
    <row r="128" spans="1:6" ht="25.8" hidden="1" customHeight="1" x14ac:dyDescent="0.25">
      <c r="A128" s="10" t="s">
        <v>411</v>
      </c>
      <c r="B128" s="10" t="s">
        <v>319</v>
      </c>
      <c r="C128" s="11" t="s">
        <v>320</v>
      </c>
      <c r="D128" s="12"/>
      <c r="E128" s="12"/>
      <c r="F128" s="12" t="s">
        <v>387</v>
      </c>
    </row>
    <row r="129" spans="1:6" ht="24.6" customHeight="1" x14ac:dyDescent="0.25">
      <c r="A129" s="10" t="s">
        <v>98</v>
      </c>
      <c r="B129" s="10" t="s">
        <v>319</v>
      </c>
      <c r="C129" s="11" t="s">
        <v>320</v>
      </c>
      <c r="D129" s="12">
        <v>53538.13</v>
      </c>
      <c r="E129" s="12">
        <v>527592.68000000005</v>
      </c>
      <c r="F129" s="12">
        <f t="shared" si="27"/>
        <v>985.45</v>
      </c>
    </row>
    <row r="130" spans="1:6" ht="27" customHeight="1" x14ac:dyDescent="0.25">
      <c r="A130" s="10" t="s">
        <v>85</v>
      </c>
      <c r="B130" s="10" t="s">
        <v>319</v>
      </c>
      <c r="C130" s="11" t="s">
        <v>320</v>
      </c>
      <c r="D130" s="12">
        <v>0</v>
      </c>
      <c r="E130" s="12">
        <v>250808.22</v>
      </c>
      <c r="F130" s="12" t="s">
        <v>387</v>
      </c>
    </row>
    <row r="131" spans="1:6" ht="34.799999999999997" customHeight="1" x14ac:dyDescent="0.25">
      <c r="A131" s="7" t="s">
        <v>3</v>
      </c>
      <c r="B131" s="7" t="s">
        <v>140</v>
      </c>
      <c r="C131" s="8" t="s">
        <v>141</v>
      </c>
      <c r="D131" s="9">
        <f>D132+D134</f>
        <v>9894900</v>
      </c>
      <c r="E131" s="9">
        <f t="shared" ref="E131" si="36">E132+E134</f>
        <v>5473676.3699999992</v>
      </c>
      <c r="F131" s="9">
        <f t="shared" si="27"/>
        <v>55.32</v>
      </c>
    </row>
    <row r="132" spans="1:6" ht="23.25" customHeight="1" x14ac:dyDescent="0.25">
      <c r="A132" s="7" t="s">
        <v>80</v>
      </c>
      <c r="B132" s="7" t="s">
        <v>142</v>
      </c>
      <c r="C132" s="8" t="s">
        <v>143</v>
      </c>
      <c r="D132" s="9">
        <f>D133</f>
        <v>8584000</v>
      </c>
      <c r="E132" s="9">
        <f t="shared" ref="E132" si="37">E133</f>
        <v>4492855.5999999996</v>
      </c>
      <c r="F132" s="9">
        <f t="shared" si="27"/>
        <v>52.34</v>
      </c>
    </row>
    <row r="133" spans="1:6" ht="35.4" customHeight="1" x14ac:dyDescent="0.25">
      <c r="A133" s="10" t="s">
        <v>80</v>
      </c>
      <c r="B133" s="10" t="s">
        <v>144</v>
      </c>
      <c r="C133" s="11" t="s">
        <v>145</v>
      </c>
      <c r="D133" s="12">
        <v>8584000</v>
      </c>
      <c r="E133" s="12">
        <v>4492855.5999999996</v>
      </c>
      <c r="F133" s="12">
        <f t="shared" si="27"/>
        <v>52.34</v>
      </c>
    </row>
    <row r="134" spans="1:6" ht="79.8" customHeight="1" x14ac:dyDescent="0.25">
      <c r="A134" s="7" t="s">
        <v>85</v>
      </c>
      <c r="B134" s="7" t="s">
        <v>282</v>
      </c>
      <c r="C134" s="14" t="s">
        <v>283</v>
      </c>
      <c r="D134" s="9">
        <f>D135</f>
        <v>1310900</v>
      </c>
      <c r="E134" s="9">
        <f t="shared" ref="E134" si="38">E135</f>
        <v>980820.77</v>
      </c>
      <c r="F134" s="9">
        <f t="shared" si="27"/>
        <v>74.819999999999993</v>
      </c>
    </row>
    <row r="135" spans="1:6" ht="82.5" customHeight="1" x14ac:dyDescent="0.25">
      <c r="A135" s="7" t="s">
        <v>85</v>
      </c>
      <c r="B135" s="7" t="s">
        <v>284</v>
      </c>
      <c r="C135" s="14" t="s">
        <v>285</v>
      </c>
      <c r="D135" s="9">
        <f>D136</f>
        <v>1310900</v>
      </c>
      <c r="E135" s="9">
        <f t="shared" ref="E135" si="39">E136</f>
        <v>980820.77</v>
      </c>
      <c r="F135" s="9">
        <f t="shared" si="27"/>
        <v>74.819999999999993</v>
      </c>
    </row>
    <row r="136" spans="1:6" ht="78" customHeight="1" x14ac:dyDescent="0.25">
      <c r="A136" s="10" t="s">
        <v>85</v>
      </c>
      <c r="B136" s="10" t="s">
        <v>286</v>
      </c>
      <c r="C136" s="13" t="s">
        <v>287</v>
      </c>
      <c r="D136" s="12">
        <v>1310900</v>
      </c>
      <c r="E136" s="12">
        <v>980820.77</v>
      </c>
      <c r="F136" s="12">
        <f t="shared" si="27"/>
        <v>74.819999999999993</v>
      </c>
    </row>
    <row r="137" spans="1:6" ht="29.4" customHeight="1" x14ac:dyDescent="0.25">
      <c r="A137" s="7" t="s">
        <v>3</v>
      </c>
      <c r="B137" s="7" t="s">
        <v>146</v>
      </c>
      <c r="C137" s="8" t="s">
        <v>147</v>
      </c>
      <c r="D137" s="9">
        <f>D138+D173+D175+D183+D200</f>
        <v>2830000</v>
      </c>
      <c r="E137" s="9">
        <f>E138+E173+E175+E183+E200</f>
        <v>4157920.4200000004</v>
      </c>
      <c r="F137" s="9">
        <f t="shared" si="27"/>
        <v>146.91999999999999</v>
      </c>
    </row>
    <row r="138" spans="1:6" ht="42" customHeight="1" x14ac:dyDescent="0.25">
      <c r="A138" s="7" t="s">
        <v>3</v>
      </c>
      <c r="B138" s="7" t="s">
        <v>148</v>
      </c>
      <c r="C138" s="8" t="s">
        <v>149</v>
      </c>
      <c r="D138" s="9">
        <f>D139+D143+D147+D151+D155+D157+D161+D163+D168</f>
        <v>1872000</v>
      </c>
      <c r="E138" s="9">
        <f>E139+E143+E147+E151+E155+E157+E161+E163+E168</f>
        <v>1108498.6200000001</v>
      </c>
      <c r="F138" s="9">
        <f t="shared" si="27"/>
        <v>59.21</v>
      </c>
    </row>
    <row r="139" spans="1:6" ht="61.8" customHeight="1" x14ac:dyDescent="0.25">
      <c r="A139" s="7" t="s">
        <v>3</v>
      </c>
      <c r="B139" s="7" t="s">
        <v>150</v>
      </c>
      <c r="C139" s="8" t="s">
        <v>151</v>
      </c>
      <c r="D139" s="9">
        <f>D140</f>
        <v>32000</v>
      </c>
      <c r="E139" s="9">
        <f t="shared" ref="E139" si="40">E140</f>
        <v>31783.120000000003</v>
      </c>
      <c r="F139" s="9">
        <f t="shared" si="27"/>
        <v>99.32</v>
      </c>
    </row>
    <row r="140" spans="1:6" ht="72" customHeight="1" x14ac:dyDescent="0.25">
      <c r="A140" s="7" t="s">
        <v>3</v>
      </c>
      <c r="B140" s="7" t="s">
        <v>152</v>
      </c>
      <c r="C140" s="14" t="s">
        <v>153</v>
      </c>
      <c r="D140" s="9">
        <f>D141+D142</f>
        <v>32000</v>
      </c>
      <c r="E140" s="9">
        <f t="shared" ref="E140" si="41">E141+E142</f>
        <v>31783.120000000003</v>
      </c>
      <c r="F140" s="9">
        <f t="shared" si="27"/>
        <v>99.32</v>
      </c>
    </row>
    <row r="141" spans="1:6" ht="82.2" customHeight="1" x14ac:dyDescent="0.25">
      <c r="A141" s="10" t="s">
        <v>154</v>
      </c>
      <c r="B141" s="10" t="s">
        <v>152</v>
      </c>
      <c r="C141" s="13" t="s">
        <v>153</v>
      </c>
      <c r="D141" s="12">
        <v>7000</v>
      </c>
      <c r="E141" s="12">
        <v>14283.12</v>
      </c>
      <c r="F141" s="12">
        <f t="shared" si="27"/>
        <v>204.04</v>
      </c>
    </row>
    <row r="142" spans="1:6" ht="75.599999999999994" customHeight="1" x14ac:dyDescent="0.25">
      <c r="A142" s="10" t="s">
        <v>155</v>
      </c>
      <c r="B142" s="10" t="s">
        <v>152</v>
      </c>
      <c r="C142" s="13" t="s">
        <v>153</v>
      </c>
      <c r="D142" s="12">
        <v>25000</v>
      </c>
      <c r="E142" s="12">
        <v>17500</v>
      </c>
      <c r="F142" s="12">
        <f t="shared" si="27"/>
        <v>70</v>
      </c>
    </row>
    <row r="143" spans="1:6" ht="81.599999999999994" customHeight="1" x14ac:dyDescent="0.25">
      <c r="A143" s="7" t="s">
        <v>3</v>
      </c>
      <c r="B143" s="7" t="s">
        <v>156</v>
      </c>
      <c r="C143" s="8" t="s">
        <v>157</v>
      </c>
      <c r="D143" s="9">
        <f>D144</f>
        <v>380000</v>
      </c>
      <c r="E143" s="9">
        <f t="shared" ref="E143" si="42">E144</f>
        <v>277449.51</v>
      </c>
      <c r="F143" s="9">
        <f t="shared" si="27"/>
        <v>73.010000000000005</v>
      </c>
    </row>
    <row r="144" spans="1:6" ht="100.2" customHeight="1" x14ac:dyDescent="0.25">
      <c r="A144" s="7" t="s">
        <v>3</v>
      </c>
      <c r="B144" s="7" t="s">
        <v>158</v>
      </c>
      <c r="C144" s="14" t="s">
        <v>159</v>
      </c>
      <c r="D144" s="9">
        <f>D145+D146</f>
        <v>380000</v>
      </c>
      <c r="E144" s="9">
        <f t="shared" ref="E144" si="43">E145+E146</f>
        <v>277449.51</v>
      </c>
      <c r="F144" s="9">
        <f t="shared" si="27"/>
        <v>73.010000000000005</v>
      </c>
    </row>
    <row r="145" spans="1:6" ht="97.2" customHeight="1" x14ac:dyDescent="0.25">
      <c r="A145" s="10" t="s">
        <v>154</v>
      </c>
      <c r="B145" s="10" t="s">
        <v>158</v>
      </c>
      <c r="C145" s="13" t="s">
        <v>159</v>
      </c>
      <c r="D145" s="12">
        <v>30000</v>
      </c>
      <c r="E145" s="12">
        <v>750</v>
      </c>
      <c r="F145" s="12">
        <f t="shared" si="27"/>
        <v>2.5</v>
      </c>
    </row>
    <row r="146" spans="1:6" ht="90.6" customHeight="1" x14ac:dyDescent="0.25">
      <c r="A146" s="10" t="s">
        <v>155</v>
      </c>
      <c r="B146" s="10" t="s">
        <v>158</v>
      </c>
      <c r="C146" s="13" t="s">
        <v>159</v>
      </c>
      <c r="D146" s="12">
        <v>350000</v>
      </c>
      <c r="E146" s="12">
        <v>276699.51</v>
      </c>
      <c r="F146" s="12">
        <f t="shared" si="27"/>
        <v>79.06</v>
      </c>
    </row>
    <row r="147" spans="1:6" ht="60" customHeight="1" x14ac:dyDescent="0.25">
      <c r="A147" s="7" t="s">
        <v>3</v>
      </c>
      <c r="B147" s="7" t="s">
        <v>160</v>
      </c>
      <c r="C147" s="8" t="s">
        <v>161</v>
      </c>
      <c r="D147" s="9">
        <f>D148</f>
        <v>155000</v>
      </c>
      <c r="E147" s="9">
        <f t="shared" ref="E147" si="44">E148</f>
        <v>11257.88</v>
      </c>
      <c r="F147" s="9">
        <f t="shared" si="27"/>
        <v>7.26</v>
      </c>
    </row>
    <row r="148" spans="1:6" ht="75.599999999999994" customHeight="1" x14ac:dyDescent="0.25">
      <c r="A148" s="7" t="s">
        <v>3</v>
      </c>
      <c r="B148" s="7" t="s">
        <v>162</v>
      </c>
      <c r="C148" s="14" t="s">
        <v>163</v>
      </c>
      <c r="D148" s="9">
        <f>D149+D150</f>
        <v>155000</v>
      </c>
      <c r="E148" s="9">
        <f t="shared" ref="E148" si="45">E149+E150</f>
        <v>11257.88</v>
      </c>
      <c r="F148" s="9">
        <f t="shared" si="27"/>
        <v>7.26</v>
      </c>
    </row>
    <row r="149" spans="1:6" ht="75" customHeight="1" x14ac:dyDescent="0.25">
      <c r="A149" s="10" t="s">
        <v>154</v>
      </c>
      <c r="B149" s="10" t="s">
        <v>162</v>
      </c>
      <c r="C149" s="13" t="s">
        <v>163</v>
      </c>
      <c r="D149" s="12">
        <v>5000</v>
      </c>
      <c r="E149" s="12">
        <v>650</v>
      </c>
      <c r="F149" s="12">
        <f t="shared" si="27"/>
        <v>13</v>
      </c>
    </row>
    <row r="150" spans="1:6" ht="78" customHeight="1" x14ac:dyDescent="0.25">
      <c r="A150" s="10" t="s">
        <v>155</v>
      </c>
      <c r="B150" s="10" t="s">
        <v>162</v>
      </c>
      <c r="C150" s="13" t="s">
        <v>163</v>
      </c>
      <c r="D150" s="12">
        <v>150000</v>
      </c>
      <c r="E150" s="12">
        <v>10607.88</v>
      </c>
      <c r="F150" s="12">
        <f t="shared" si="27"/>
        <v>7.07</v>
      </c>
    </row>
    <row r="151" spans="1:6" ht="50.4" x14ac:dyDescent="0.25">
      <c r="A151" s="7" t="s">
        <v>155</v>
      </c>
      <c r="B151" s="7" t="s">
        <v>164</v>
      </c>
      <c r="C151" s="8" t="s">
        <v>301</v>
      </c>
      <c r="D151" s="9">
        <f>D152</f>
        <v>5000</v>
      </c>
      <c r="E151" s="9">
        <f t="shared" ref="E151" si="46">E152</f>
        <v>1000</v>
      </c>
      <c r="F151" s="9">
        <f t="shared" si="27"/>
        <v>20</v>
      </c>
    </row>
    <row r="152" spans="1:6" ht="79.8" customHeight="1" x14ac:dyDescent="0.25">
      <c r="A152" s="10" t="s">
        <v>155</v>
      </c>
      <c r="B152" s="10" t="s">
        <v>165</v>
      </c>
      <c r="C152" s="13" t="s">
        <v>302</v>
      </c>
      <c r="D152" s="12">
        <v>5000</v>
      </c>
      <c r="E152" s="12">
        <v>1000</v>
      </c>
      <c r="F152" s="12">
        <f t="shared" si="27"/>
        <v>20</v>
      </c>
    </row>
    <row r="153" spans="1:6" ht="66.599999999999994" hidden="1" customHeight="1" x14ac:dyDescent="0.25">
      <c r="A153" s="7" t="s">
        <v>154</v>
      </c>
      <c r="B153" s="7" t="s">
        <v>487</v>
      </c>
      <c r="C153" s="14" t="s">
        <v>489</v>
      </c>
      <c r="D153" s="9">
        <f>SUM(D154)</f>
        <v>0</v>
      </c>
      <c r="E153" s="9">
        <f>SUM(E154)</f>
        <v>0</v>
      </c>
      <c r="F153" s="9" t="s">
        <v>387</v>
      </c>
    </row>
    <row r="154" spans="1:6" ht="69.599999999999994" hidden="1" customHeight="1" x14ac:dyDescent="0.25">
      <c r="A154" s="10" t="s">
        <v>154</v>
      </c>
      <c r="B154" s="10" t="s">
        <v>488</v>
      </c>
      <c r="C154" s="13" t="s">
        <v>490</v>
      </c>
      <c r="D154" s="12"/>
      <c r="E154" s="12"/>
      <c r="F154" s="12" t="s">
        <v>387</v>
      </c>
    </row>
    <row r="155" spans="1:6" ht="82.8" customHeight="1" x14ac:dyDescent="0.25">
      <c r="A155" s="7" t="s">
        <v>155</v>
      </c>
      <c r="B155" s="7" t="s">
        <v>166</v>
      </c>
      <c r="C155" s="8" t="s">
        <v>167</v>
      </c>
      <c r="D155" s="9">
        <f>D156</f>
        <v>180000</v>
      </c>
      <c r="E155" s="9">
        <f t="shared" ref="E155" si="47">E156</f>
        <v>66374.259999999995</v>
      </c>
      <c r="F155" s="9">
        <f t="shared" si="27"/>
        <v>36.869999999999997</v>
      </c>
    </row>
    <row r="156" spans="1:6" ht="81.599999999999994" customHeight="1" x14ac:dyDescent="0.25">
      <c r="A156" s="10" t="s">
        <v>155</v>
      </c>
      <c r="B156" s="10" t="s">
        <v>168</v>
      </c>
      <c r="C156" s="13" t="s">
        <v>169</v>
      </c>
      <c r="D156" s="12">
        <v>180000</v>
      </c>
      <c r="E156" s="12">
        <v>66374.259999999995</v>
      </c>
      <c r="F156" s="12">
        <f t="shared" si="27"/>
        <v>36.869999999999997</v>
      </c>
    </row>
    <row r="157" spans="1:6" ht="95.4" customHeight="1" x14ac:dyDescent="0.25">
      <c r="A157" s="7" t="s">
        <v>3</v>
      </c>
      <c r="B157" s="7" t="s">
        <v>170</v>
      </c>
      <c r="C157" s="8" t="s">
        <v>303</v>
      </c>
      <c r="D157" s="9">
        <f>D158+D159</f>
        <v>25000</v>
      </c>
      <c r="E157" s="9">
        <f>E158+E159</f>
        <v>79605.240000000005</v>
      </c>
      <c r="F157" s="9">
        <f t="shared" si="27"/>
        <v>318.42</v>
      </c>
    </row>
    <row r="158" spans="1:6" ht="111.6" customHeight="1" x14ac:dyDescent="0.25">
      <c r="A158" s="10" t="s">
        <v>155</v>
      </c>
      <c r="B158" s="10" t="s">
        <v>171</v>
      </c>
      <c r="C158" s="13" t="s">
        <v>304</v>
      </c>
      <c r="D158" s="15">
        <v>25000</v>
      </c>
      <c r="E158" s="15">
        <v>77605.240000000005</v>
      </c>
      <c r="F158" s="12">
        <f t="shared" si="27"/>
        <v>310.42</v>
      </c>
    </row>
    <row r="159" spans="1:6" ht="66.599999999999994" customHeight="1" x14ac:dyDescent="0.25">
      <c r="A159" s="7" t="s">
        <v>155</v>
      </c>
      <c r="B159" s="7" t="s">
        <v>610</v>
      </c>
      <c r="C159" s="14" t="s">
        <v>611</v>
      </c>
      <c r="D159" s="18">
        <f>SUM(D160)</f>
        <v>0</v>
      </c>
      <c r="E159" s="18">
        <f>SUM(E160)</f>
        <v>2000</v>
      </c>
      <c r="F159" s="12" t="s">
        <v>387</v>
      </c>
    </row>
    <row r="160" spans="1:6" ht="79.8" customHeight="1" x14ac:dyDescent="0.25">
      <c r="A160" s="10" t="s">
        <v>155</v>
      </c>
      <c r="B160" s="10" t="s">
        <v>612</v>
      </c>
      <c r="C160" s="13" t="s">
        <v>613</v>
      </c>
      <c r="D160" s="15">
        <v>0</v>
      </c>
      <c r="E160" s="15">
        <v>2000</v>
      </c>
      <c r="F160" s="12" t="s">
        <v>387</v>
      </c>
    </row>
    <row r="161" spans="1:6" ht="69" customHeight="1" x14ac:dyDescent="0.25">
      <c r="A161" s="7" t="s">
        <v>155</v>
      </c>
      <c r="B161" s="7" t="s">
        <v>172</v>
      </c>
      <c r="C161" s="8" t="s">
        <v>173</v>
      </c>
      <c r="D161" s="9">
        <f>D162</f>
        <v>5000</v>
      </c>
      <c r="E161" s="9">
        <f t="shared" ref="E161" si="48">E162</f>
        <v>1256.1199999999999</v>
      </c>
      <c r="F161" s="9">
        <f t="shared" si="27"/>
        <v>25.12</v>
      </c>
    </row>
    <row r="162" spans="1:6" ht="81" customHeight="1" x14ac:dyDescent="0.25">
      <c r="A162" s="10" t="s">
        <v>155</v>
      </c>
      <c r="B162" s="10" t="s">
        <v>174</v>
      </c>
      <c r="C162" s="13" t="s">
        <v>175</v>
      </c>
      <c r="D162" s="16">
        <v>5000</v>
      </c>
      <c r="E162" s="16">
        <v>1256.1199999999999</v>
      </c>
      <c r="F162" s="12">
        <f t="shared" si="27"/>
        <v>25.12</v>
      </c>
    </row>
    <row r="163" spans="1:6" ht="58.8" customHeight="1" x14ac:dyDescent="0.25">
      <c r="A163" s="7" t="s">
        <v>3</v>
      </c>
      <c r="B163" s="7" t="s">
        <v>176</v>
      </c>
      <c r="C163" s="8" t="s">
        <v>177</v>
      </c>
      <c r="D163" s="9">
        <f>D166+D164+D165+D167</f>
        <v>160000</v>
      </c>
      <c r="E163" s="9">
        <f>E166+E164+E165+E167</f>
        <v>22725.01</v>
      </c>
      <c r="F163" s="9">
        <f t="shared" si="27"/>
        <v>14.2</v>
      </c>
    </row>
    <row r="164" spans="1:6" ht="76.8" hidden="1" customHeight="1" x14ac:dyDescent="0.25">
      <c r="A164" s="10" t="s">
        <v>154</v>
      </c>
      <c r="B164" s="10" t="s">
        <v>178</v>
      </c>
      <c r="C164" s="11" t="s">
        <v>179</v>
      </c>
      <c r="D164" s="12"/>
      <c r="E164" s="12"/>
      <c r="F164" s="9" t="e">
        <f t="shared" si="27"/>
        <v>#DIV/0!</v>
      </c>
    </row>
    <row r="165" spans="1:6" ht="72.599999999999994" hidden="1" customHeight="1" x14ac:dyDescent="0.25">
      <c r="A165" s="10" t="s">
        <v>412</v>
      </c>
      <c r="B165" s="10" t="s">
        <v>178</v>
      </c>
      <c r="C165" s="11" t="s">
        <v>179</v>
      </c>
      <c r="D165" s="12"/>
      <c r="E165" s="12"/>
      <c r="F165" s="9" t="e">
        <f t="shared" si="27"/>
        <v>#DIV/0!</v>
      </c>
    </row>
    <row r="166" spans="1:6" ht="76.2" customHeight="1" x14ac:dyDescent="0.25">
      <c r="A166" s="10" t="s">
        <v>622</v>
      </c>
      <c r="B166" s="10" t="s">
        <v>178</v>
      </c>
      <c r="C166" s="13" t="s">
        <v>179</v>
      </c>
      <c r="D166" s="12">
        <v>0</v>
      </c>
      <c r="E166" s="12">
        <v>5000</v>
      </c>
      <c r="F166" s="9" t="s">
        <v>387</v>
      </c>
    </row>
    <row r="167" spans="1:6" ht="76.2" customHeight="1" x14ac:dyDescent="0.25">
      <c r="A167" s="10" t="s">
        <v>155</v>
      </c>
      <c r="B167" s="10" t="s">
        <v>178</v>
      </c>
      <c r="C167" s="13" t="s">
        <v>179</v>
      </c>
      <c r="D167" s="12">
        <v>160000</v>
      </c>
      <c r="E167" s="12">
        <v>17725.009999999998</v>
      </c>
      <c r="F167" s="12">
        <f t="shared" si="27"/>
        <v>11.08</v>
      </c>
    </row>
    <row r="168" spans="1:6" ht="79.8" customHeight="1" x14ac:dyDescent="0.25">
      <c r="A168" s="7" t="s">
        <v>3</v>
      </c>
      <c r="B168" s="7" t="s">
        <v>180</v>
      </c>
      <c r="C168" s="8" t="s">
        <v>181</v>
      </c>
      <c r="D168" s="9">
        <f>D169</f>
        <v>930000</v>
      </c>
      <c r="E168" s="9">
        <f t="shared" ref="E168" si="49">E169</f>
        <v>617047.48</v>
      </c>
      <c r="F168" s="9">
        <f t="shared" si="27"/>
        <v>66.349999999999994</v>
      </c>
    </row>
    <row r="169" spans="1:6" ht="94.8" customHeight="1" x14ac:dyDescent="0.25">
      <c r="A169" s="7" t="s">
        <v>3</v>
      </c>
      <c r="B169" s="7" t="s">
        <v>182</v>
      </c>
      <c r="C169" s="14" t="s">
        <v>183</v>
      </c>
      <c r="D169" s="9">
        <f>D170+D172+D171</f>
        <v>930000</v>
      </c>
      <c r="E169" s="9">
        <f>E170+E172+E171</f>
        <v>617047.48</v>
      </c>
      <c r="F169" s="9">
        <f t="shared" si="27"/>
        <v>66.349999999999994</v>
      </c>
    </row>
    <row r="170" spans="1:6" ht="81.599999999999994" customHeight="1" x14ac:dyDescent="0.25">
      <c r="A170" s="10" t="s">
        <v>154</v>
      </c>
      <c r="B170" s="10" t="s">
        <v>182</v>
      </c>
      <c r="C170" s="13" t="s">
        <v>183</v>
      </c>
      <c r="D170" s="12">
        <v>80000</v>
      </c>
      <c r="E170" s="12">
        <v>31230.44</v>
      </c>
      <c r="F170" s="12">
        <f t="shared" si="27"/>
        <v>39.04</v>
      </c>
    </row>
    <row r="171" spans="1:6" ht="79.2" customHeight="1" x14ac:dyDescent="0.25">
      <c r="A171" s="10" t="s">
        <v>413</v>
      </c>
      <c r="B171" s="10" t="s">
        <v>182</v>
      </c>
      <c r="C171" s="13" t="s">
        <v>183</v>
      </c>
      <c r="D171" s="12">
        <v>0</v>
      </c>
      <c r="E171" s="12">
        <v>13000</v>
      </c>
      <c r="F171" s="12" t="s">
        <v>387</v>
      </c>
    </row>
    <row r="172" spans="1:6" ht="77.400000000000006" customHeight="1" x14ac:dyDescent="0.25">
      <c r="A172" s="10" t="s">
        <v>155</v>
      </c>
      <c r="B172" s="10" t="s">
        <v>182</v>
      </c>
      <c r="C172" s="13" t="s">
        <v>183</v>
      </c>
      <c r="D172" s="12">
        <v>850000</v>
      </c>
      <c r="E172" s="12">
        <v>572817.04</v>
      </c>
      <c r="F172" s="12">
        <f>ROUND(E172/D172*100,2)</f>
        <v>67.39</v>
      </c>
    </row>
    <row r="173" spans="1:6" ht="43.8" customHeight="1" x14ac:dyDescent="0.25">
      <c r="A173" s="7" t="s">
        <v>98</v>
      </c>
      <c r="B173" s="7" t="s">
        <v>184</v>
      </c>
      <c r="C173" s="8" t="s">
        <v>185</v>
      </c>
      <c r="D173" s="9">
        <f>SUM(D174)</f>
        <v>100000</v>
      </c>
      <c r="E173" s="9">
        <f t="shared" ref="E173" si="50">SUM(E174)</f>
        <v>649919.69999999995</v>
      </c>
      <c r="F173" s="9">
        <f t="shared" si="27"/>
        <v>649.91999999999996</v>
      </c>
    </row>
    <row r="174" spans="1:6" ht="46.2" customHeight="1" x14ac:dyDescent="0.25">
      <c r="A174" s="10" t="s">
        <v>98</v>
      </c>
      <c r="B174" s="10" t="s">
        <v>186</v>
      </c>
      <c r="C174" s="11" t="s">
        <v>187</v>
      </c>
      <c r="D174" s="12">
        <v>100000</v>
      </c>
      <c r="E174" s="12">
        <v>649919.69999999995</v>
      </c>
      <c r="F174" s="12">
        <f t="shared" si="27"/>
        <v>649.91999999999996</v>
      </c>
    </row>
    <row r="175" spans="1:6" ht="95.85" customHeight="1" x14ac:dyDescent="0.25">
      <c r="A175" s="7" t="s">
        <v>3</v>
      </c>
      <c r="B175" s="7" t="s">
        <v>188</v>
      </c>
      <c r="C175" s="14" t="s">
        <v>189</v>
      </c>
      <c r="D175" s="9">
        <f>D178+D176</f>
        <v>858000</v>
      </c>
      <c r="E175" s="9">
        <f>E178+E176</f>
        <v>654931.4800000001</v>
      </c>
      <c r="F175" s="9">
        <f t="shared" si="27"/>
        <v>76.33</v>
      </c>
    </row>
    <row r="176" spans="1:6" ht="56.4" customHeight="1" x14ac:dyDescent="0.25">
      <c r="A176" s="7" t="s">
        <v>98</v>
      </c>
      <c r="B176" s="7" t="s">
        <v>566</v>
      </c>
      <c r="C176" s="14" t="s">
        <v>567</v>
      </c>
      <c r="D176" s="9">
        <f>SUM(D177)</f>
        <v>0</v>
      </c>
      <c r="E176" s="9">
        <f>SUM(E177)</f>
        <v>11353.03</v>
      </c>
      <c r="F176" s="12" t="s">
        <v>387</v>
      </c>
    </row>
    <row r="177" spans="1:6" ht="67.2" customHeight="1" x14ac:dyDescent="0.25">
      <c r="A177" s="10" t="s">
        <v>98</v>
      </c>
      <c r="B177" s="10" t="s">
        <v>566</v>
      </c>
      <c r="C177" s="13" t="s">
        <v>568</v>
      </c>
      <c r="D177" s="12">
        <v>0</v>
      </c>
      <c r="E177" s="12">
        <v>11353.03</v>
      </c>
      <c r="F177" s="12" t="s">
        <v>387</v>
      </c>
    </row>
    <row r="178" spans="1:6" ht="73.8" customHeight="1" x14ac:dyDescent="0.25">
      <c r="A178" s="7" t="s">
        <v>3</v>
      </c>
      <c r="B178" s="7" t="s">
        <v>190</v>
      </c>
      <c r="C178" s="14" t="s">
        <v>191</v>
      </c>
      <c r="D178" s="9">
        <f>D179</f>
        <v>858000</v>
      </c>
      <c r="E178" s="9">
        <f t="shared" ref="E178" si="51">E179</f>
        <v>643578.45000000007</v>
      </c>
      <c r="F178" s="9">
        <f t="shared" si="27"/>
        <v>75.010000000000005</v>
      </c>
    </row>
    <row r="179" spans="1:6" ht="67.2" x14ac:dyDescent="0.25">
      <c r="A179" s="7" t="s">
        <v>3</v>
      </c>
      <c r="B179" s="7" t="s">
        <v>192</v>
      </c>
      <c r="C179" s="8" t="s">
        <v>305</v>
      </c>
      <c r="D179" s="9">
        <f>D180+D182+D181</f>
        <v>858000</v>
      </c>
      <c r="E179" s="9">
        <f>E180+E182+E181</f>
        <v>643578.45000000007</v>
      </c>
      <c r="F179" s="9">
        <f t="shared" si="27"/>
        <v>75.010000000000005</v>
      </c>
    </row>
    <row r="180" spans="1:6" ht="61.8" customHeight="1" x14ac:dyDescent="0.25">
      <c r="A180" s="10" t="s">
        <v>80</v>
      </c>
      <c r="B180" s="10" t="s">
        <v>192</v>
      </c>
      <c r="C180" s="11" t="s">
        <v>305</v>
      </c>
      <c r="D180" s="12">
        <v>408000</v>
      </c>
      <c r="E180" s="12">
        <v>198269.31</v>
      </c>
      <c r="F180" s="12">
        <f t="shared" si="27"/>
        <v>48.6</v>
      </c>
    </row>
    <row r="181" spans="1:6" ht="57.6" customHeight="1" x14ac:dyDescent="0.25">
      <c r="A181" s="10" t="s">
        <v>98</v>
      </c>
      <c r="B181" s="10" t="s">
        <v>192</v>
      </c>
      <c r="C181" s="11" t="s">
        <v>305</v>
      </c>
      <c r="D181" s="12">
        <v>0</v>
      </c>
      <c r="E181" s="12">
        <v>1321.86</v>
      </c>
      <c r="F181" s="12" t="s">
        <v>387</v>
      </c>
    </row>
    <row r="182" spans="1:6" ht="61.8" customHeight="1" x14ac:dyDescent="0.25">
      <c r="A182" s="10" t="s">
        <v>85</v>
      </c>
      <c r="B182" s="10" t="s">
        <v>192</v>
      </c>
      <c r="C182" s="11" t="s">
        <v>305</v>
      </c>
      <c r="D182" s="12">
        <v>450000</v>
      </c>
      <c r="E182" s="12">
        <v>443987.28</v>
      </c>
      <c r="F182" s="12">
        <f t="shared" si="27"/>
        <v>98.66</v>
      </c>
    </row>
    <row r="183" spans="1:6" ht="30.6" customHeight="1" x14ac:dyDescent="0.25">
      <c r="A183" s="7" t="s">
        <v>3</v>
      </c>
      <c r="B183" s="7" t="s">
        <v>421</v>
      </c>
      <c r="C183" s="8" t="s">
        <v>430</v>
      </c>
      <c r="D183" s="9">
        <f>SUM(D184+D190+D193)</f>
        <v>0</v>
      </c>
      <c r="E183" s="9">
        <f>SUM(E184+E190+E193)</f>
        <v>1696873.51</v>
      </c>
      <c r="F183" s="9" t="s">
        <v>387</v>
      </c>
    </row>
    <row r="184" spans="1:6" ht="68.400000000000006" customHeight="1" x14ac:dyDescent="0.25">
      <c r="A184" s="7" t="s">
        <v>3</v>
      </c>
      <c r="B184" s="7" t="s">
        <v>617</v>
      </c>
      <c r="C184" s="8" t="s">
        <v>616</v>
      </c>
      <c r="D184" s="9">
        <f>SUM(D185+D187)</f>
        <v>0</v>
      </c>
      <c r="E184" s="9">
        <f>SUM(E185+E187)</f>
        <v>763487.88</v>
      </c>
      <c r="F184" s="9" t="s">
        <v>387</v>
      </c>
    </row>
    <row r="185" spans="1:6" ht="42.6" customHeight="1" x14ac:dyDescent="0.25">
      <c r="A185" s="7" t="s">
        <v>3</v>
      </c>
      <c r="B185" s="7" t="s">
        <v>614</v>
      </c>
      <c r="C185" s="8" t="s">
        <v>615</v>
      </c>
      <c r="D185" s="9">
        <v>0</v>
      </c>
      <c r="E185" s="9">
        <v>181789.54</v>
      </c>
      <c r="F185" s="9" t="s">
        <v>387</v>
      </c>
    </row>
    <row r="186" spans="1:6" ht="40.799999999999997" customHeight="1" x14ac:dyDescent="0.25">
      <c r="A186" s="10" t="s">
        <v>80</v>
      </c>
      <c r="B186" s="10" t="s">
        <v>614</v>
      </c>
      <c r="C186" s="11" t="s">
        <v>615</v>
      </c>
      <c r="D186" s="12">
        <v>0</v>
      </c>
      <c r="E186" s="12">
        <v>181789.54</v>
      </c>
      <c r="F186" s="9" t="s">
        <v>387</v>
      </c>
    </row>
    <row r="187" spans="1:6" ht="66.599999999999994" customHeight="1" x14ac:dyDescent="0.25">
      <c r="A187" s="7" t="s">
        <v>3</v>
      </c>
      <c r="B187" s="7" t="s">
        <v>414</v>
      </c>
      <c r="C187" s="8" t="s">
        <v>415</v>
      </c>
      <c r="D187" s="9">
        <f>SUM(D189)</f>
        <v>0</v>
      </c>
      <c r="E187" s="9">
        <f>SUM(E189+E188)</f>
        <v>581698.34</v>
      </c>
      <c r="F187" s="9" t="s">
        <v>387</v>
      </c>
    </row>
    <row r="188" spans="1:6" ht="66.599999999999994" customHeight="1" x14ac:dyDescent="0.25">
      <c r="A188" s="10" t="s">
        <v>80</v>
      </c>
      <c r="B188" s="10" t="s">
        <v>414</v>
      </c>
      <c r="C188" s="11" t="s">
        <v>415</v>
      </c>
      <c r="D188" s="12">
        <v>0</v>
      </c>
      <c r="E188" s="12">
        <v>575492.64</v>
      </c>
      <c r="F188" s="9" t="s">
        <v>387</v>
      </c>
    </row>
    <row r="189" spans="1:6" ht="64.8" customHeight="1" x14ac:dyDescent="0.25">
      <c r="A189" s="10" t="s">
        <v>98</v>
      </c>
      <c r="B189" s="10" t="s">
        <v>414</v>
      </c>
      <c r="C189" s="11" t="s">
        <v>415</v>
      </c>
      <c r="D189" s="12">
        <v>0</v>
      </c>
      <c r="E189" s="12">
        <v>6205.7</v>
      </c>
      <c r="F189" s="12" t="s">
        <v>387</v>
      </c>
    </row>
    <row r="190" spans="1:6" ht="45.6" customHeight="1" x14ac:dyDescent="0.25">
      <c r="A190" s="7" t="s">
        <v>3</v>
      </c>
      <c r="B190" s="7" t="s">
        <v>416</v>
      </c>
      <c r="C190" s="8" t="s">
        <v>431</v>
      </c>
      <c r="D190" s="9">
        <f>SUM(D192)</f>
        <v>0</v>
      </c>
      <c r="E190" s="9">
        <f>SUM(E192+E191)</f>
        <v>932635.63</v>
      </c>
      <c r="F190" s="9" t="s">
        <v>387</v>
      </c>
    </row>
    <row r="191" spans="1:6" ht="45.6" customHeight="1" x14ac:dyDescent="0.25">
      <c r="A191" s="10" t="s">
        <v>196</v>
      </c>
      <c r="B191" s="10" t="s">
        <v>417</v>
      </c>
      <c r="C191" s="11" t="s">
        <v>432</v>
      </c>
      <c r="D191" s="12">
        <v>0</v>
      </c>
      <c r="E191" s="12">
        <v>12176.08</v>
      </c>
      <c r="F191" s="9" t="s">
        <v>387</v>
      </c>
    </row>
    <row r="192" spans="1:6" ht="55.95" customHeight="1" x14ac:dyDescent="0.25">
      <c r="A192" s="10" t="s">
        <v>98</v>
      </c>
      <c r="B192" s="10" t="s">
        <v>417</v>
      </c>
      <c r="C192" s="11" t="s">
        <v>432</v>
      </c>
      <c r="D192" s="12">
        <v>0</v>
      </c>
      <c r="E192" s="12">
        <v>920459.55</v>
      </c>
      <c r="F192" s="12" t="s">
        <v>387</v>
      </c>
    </row>
    <row r="193" spans="1:6" ht="85.8" customHeight="1" x14ac:dyDescent="0.25">
      <c r="A193" s="7" t="s">
        <v>3</v>
      </c>
      <c r="B193" s="7" t="s">
        <v>502</v>
      </c>
      <c r="C193" s="8" t="s">
        <v>503</v>
      </c>
      <c r="D193" s="9">
        <f>SUM(D194+D198)</f>
        <v>0</v>
      </c>
      <c r="E193" s="9">
        <f>SUM(E194+E198)</f>
        <v>750</v>
      </c>
      <c r="F193" s="9" t="s">
        <v>387</v>
      </c>
    </row>
    <row r="194" spans="1:6" ht="61.2" customHeight="1" x14ac:dyDescent="0.25">
      <c r="A194" s="7" t="s">
        <v>3</v>
      </c>
      <c r="B194" s="7" t="s">
        <v>418</v>
      </c>
      <c r="C194" s="8" t="s">
        <v>433</v>
      </c>
      <c r="D194" s="9">
        <f>SUM(D195)</f>
        <v>0</v>
      </c>
      <c r="E194" s="9">
        <f>SUM(E195)</f>
        <v>0</v>
      </c>
      <c r="F194" s="9" t="s">
        <v>387</v>
      </c>
    </row>
    <row r="195" spans="1:6" ht="131.4" customHeight="1" x14ac:dyDescent="0.25">
      <c r="A195" s="7" t="s">
        <v>3</v>
      </c>
      <c r="B195" s="7" t="s">
        <v>420</v>
      </c>
      <c r="C195" s="8" t="s">
        <v>434</v>
      </c>
      <c r="D195" s="9">
        <f>SUM(D196:D197)</f>
        <v>0</v>
      </c>
      <c r="E195" s="9">
        <f>SUM(E196:E197)</f>
        <v>0</v>
      </c>
      <c r="F195" s="9" t="s">
        <v>387</v>
      </c>
    </row>
    <row r="196" spans="1:6" ht="114.6" hidden="1" customHeight="1" x14ac:dyDescent="0.25">
      <c r="A196" s="10" t="s">
        <v>6</v>
      </c>
      <c r="B196" s="10" t="s">
        <v>420</v>
      </c>
      <c r="C196" s="11" t="s">
        <v>434</v>
      </c>
      <c r="D196" s="12"/>
      <c r="E196" s="12"/>
      <c r="F196" s="12" t="s">
        <v>387</v>
      </c>
    </row>
    <row r="197" spans="1:6" ht="117" hidden="1" customHeight="1" x14ac:dyDescent="0.25">
      <c r="A197" s="10" t="s">
        <v>419</v>
      </c>
      <c r="B197" s="10" t="s">
        <v>420</v>
      </c>
      <c r="C197" s="11" t="s">
        <v>434</v>
      </c>
      <c r="D197" s="12"/>
      <c r="E197" s="12"/>
      <c r="F197" s="12" t="s">
        <v>387</v>
      </c>
    </row>
    <row r="198" spans="1:6" ht="76.8" customHeight="1" x14ac:dyDescent="0.25">
      <c r="A198" s="7" t="s">
        <v>6</v>
      </c>
      <c r="B198" s="7" t="s">
        <v>499</v>
      </c>
      <c r="C198" s="8" t="s">
        <v>500</v>
      </c>
      <c r="D198" s="9">
        <f>SUM(D199)</f>
        <v>0</v>
      </c>
      <c r="E198" s="9">
        <f>SUM(E199)</f>
        <v>750</v>
      </c>
      <c r="F198" s="9" t="s">
        <v>387</v>
      </c>
    </row>
    <row r="199" spans="1:6" ht="69" customHeight="1" x14ac:dyDescent="0.25">
      <c r="A199" s="10" t="s">
        <v>6</v>
      </c>
      <c r="B199" s="10" t="s">
        <v>569</v>
      </c>
      <c r="C199" s="11" t="s">
        <v>501</v>
      </c>
      <c r="D199" s="12">
        <v>0</v>
      </c>
      <c r="E199" s="12">
        <v>750</v>
      </c>
      <c r="F199" s="12" t="s">
        <v>387</v>
      </c>
    </row>
    <row r="200" spans="1:6" ht="34.799999999999997" customHeight="1" x14ac:dyDescent="0.25">
      <c r="A200" s="7" t="s">
        <v>80</v>
      </c>
      <c r="B200" s="7" t="s">
        <v>316</v>
      </c>
      <c r="C200" s="8" t="s">
        <v>504</v>
      </c>
      <c r="D200" s="9">
        <f>D201</f>
        <v>0</v>
      </c>
      <c r="E200" s="9">
        <f t="shared" ref="E200" si="52">E201</f>
        <v>47697.11</v>
      </c>
      <c r="F200" s="9" t="s">
        <v>387</v>
      </c>
    </row>
    <row r="201" spans="1:6" ht="45.6" customHeight="1" x14ac:dyDescent="0.25">
      <c r="A201" s="7" t="s">
        <v>80</v>
      </c>
      <c r="B201" s="7" t="s">
        <v>316</v>
      </c>
      <c r="C201" s="8" t="s">
        <v>504</v>
      </c>
      <c r="D201" s="9">
        <f>SUM(D202+D203)</f>
        <v>0</v>
      </c>
      <c r="E201" s="9">
        <f>SUM(E202+E203)</f>
        <v>47697.11</v>
      </c>
      <c r="F201" s="9" t="s">
        <v>387</v>
      </c>
    </row>
    <row r="202" spans="1:6" ht="139.80000000000001" customHeight="1" x14ac:dyDescent="0.25">
      <c r="A202" s="10" t="s">
        <v>570</v>
      </c>
      <c r="B202" s="10" t="s">
        <v>571</v>
      </c>
      <c r="C202" s="11" t="s">
        <v>583</v>
      </c>
      <c r="D202" s="12">
        <v>0</v>
      </c>
      <c r="E202" s="12">
        <v>47697.11</v>
      </c>
      <c r="F202" s="12" t="s">
        <v>387</v>
      </c>
    </row>
    <row r="203" spans="1:6" ht="45.6" hidden="1" customHeight="1" x14ac:dyDescent="0.25">
      <c r="A203" s="10" t="s">
        <v>98</v>
      </c>
      <c r="B203" s="10" t="s">
        <v>193</v>
      </c>
      <c r="C203" s="11" t="s">
        <v>306</v>
      </c>
      <c r="D203" s="12">
        <v>0</v>
      </c>
      <c r="E203" s="12">
        <v>0</v>
      </c>
      <c r="F203" s="12" t="s">
        <v>387</v>
      </c>
    </row>
    <row r="204" spans="1:6" ht="27.15" customHeight="1" x14ac:dyDescent="0.25">
      <c r="A204" s="7" t="s">
        <v>3</v>
      </c>
      <c r="B204" s="7" t="s">
        <v>422</v>
      </c>
      <c r="C204" s="8" t="s">
        <v>491</v>
      </c>
      <c r="D204" s="9">
        <f>SUM(D205+D210+D212)</f>
        <v>442966</v>
      </c>
      <c r="E204" s="9">
        <f t="shared" ref="E204" si="53">SUM(E205+E210+E212)</f>
        <v>149464.34</v>
      </c>
      <c r="F204" s="9">
        <f t="shared" ref="F204" si="54">ROUND(E204/D204*100,2)</f>
        <v>33.74</v>
      </c>
    </row>
    <row r="205" spans="1:6" ht="26.4" customHeight="1" x14ac:dyDescent="0.25">
      <c r="A205" s="7" t="s">
        <v>3</v>
      </c>
      <c r="B205" s="7" t="s">
        <v>424</v>
      </c>
      <c r="C205" s="8" t="s">
        <v>425</v>
      </c>
      <c r="D205" s="9">
        <f>SUM(D206)</f>
        <v>0</v>
      </c>
      <c r="E205" s="9">
        <f>SUM(E206)</f>
        <v>21270.41</v>
      </c>
      <c r="F205" s="9" t="s">
        <v>387</v>
      </c>
    </row>
    <row r="206" spans="1:6" ht="27.6" customHeight="1" x14ac:dyDescent="0.25">
      <c r="A206" s="7" t="s">
        <v>3</v>
      </c>
      <c r="B206" s="7" t="s">
        <v>426</v>
      </c>
      <c r="C206" s="8" t="s">
        <v>584</v>
      </c>
      <c r="D206" s="9">
        <f>SUM(D207:D209)</f>
        <v>0</v>
      </c>
      <c r="E206" s="9">
        <f>SUM(E207:E209)</f>
        <v>21270.41</v>
      </c>
      <c r="F206" s="9" t="s">
        <v>387</v>
      </c>
    </row>
    <row r="207" spans="1:6" ht="30" customHeight="1" x14ac:dyDescent="0.25">
      <c r="A207" s="10" t="s">
        <v>80</v>
      </c>
      <c r="B207" s="10" t="s">
        <v>426</v>
      </c>
      <c r="C207" s="11" t="s">
        <v>584</v>
      </c>
      <c r="D207" s="12">
        <v>0</v>
      </c>
      <c r="E207" s="12">
        <v>21410.75</v>
      </c>
      <c r="F207" s="9" t="s">
        <v>387</v>
      </c>
    </row>
    <row r="208" spans="1:6" ht="30" customHeight="1" x14ac:dyDescent="0.25">
      <c r="A208" s="10" t="s">
        <v>582</v>
      </c>
      <c r="B208" s="10" t="s">
        <v>426</v>
      </c>
      <c r="C208" s="11" t="s">
        <v>584</v>
      </c>
      <c r="D208" s="12">
        <v>0</v>
      </c>
      <c r="E208" s="12">
        <v>3100</v>
      </c>
      <c r="F208" s="9" t="s">
        <v>387</v>
      </c>
    </row>
    <row r="209" spans="1:6" ht="28.8" customHeight="1" x14ac:dyDescent="0.25">
      <c r="A209" s="10" t="s">
        <v>98</v>
      </c>
      <c r="B209" s="10" t="s">
        <v>426</v>
      </c>
      <c r="C209" s="11" t="s">
        <v>427</v>
      </c>
      <c r="D209" s="12">
        <v>0</v>
      </c>
      <c r="E209" s="12">
        <v>-3240.34</v>
      </c>
      <c r="F209" s="9" t="s">
        <v>387</v>
      </c>
    </row>
    <row r="210" spans="1:6" ht="31.8" hidden="1" customHeight="1" x14ac:dyDescent="0.25">
      <c r="A210" s="7" t="s">
        <v>3</v>
      </c>
      <c r="B210" s="7" t="s">
        <v>428</v>
      </c>
      <c r="C210" s="8" t="s">
        <v>423</v>
      </c>
      <c r="D210" s="9">
        <f>SUM(D211)</f>
        <v>0</v>
      </c>
      <c r="E210" s="9">
        <f>SUM(E211)</f>
        <v>0</v>
      </c>
      <c r="F210" s="9" t="s">
        <v>387</v>
      </c>
    </row>
    <row r="211" spans="1:6" ht="31.8" hidden="1" customHeight="1" x14ac:dyDescent="0.25">
      <c r="A211" s="10" t="s">
        <v>98</v>
      </c>
      <c r="B211" s="10" t="s">
        <v>429</v>
      </c>
      <c r="C211" s="11" t="s">
        <v>443</v>
      </c>
      <c r="D211" s="12"/>
      <c r="E211" s="12"/>
      <c r="F211" s="9" t="s">
        <v>387</v>
      </c>
    </row>
    <row r="212" spans="1:6" ht="36.6" customHeight="1" x14ac:dyDescent="0.25">
      <c r="A212" s="7" t="s">
        <v>3</v>
      </c>
      <c r="B212" s="7" t="s">
        <v>445</v>
      </c>
      <c r="C212" s="8" t="s">
        <v>444</v>
      </c>
      <c r="D212" s="9">
        <f>SUM(D213)</f>
        <v>442966</v>
      </c>
      <c r="E212" s="9">
        <f>SUM(E213)</f>
        <v>128193.93</v>
      </c>
      <c r="F212" s="9">
        <f t="shared" ref="F212:F221" si="55">ROUND(E212/D212*100,2)</f>
        <v>28.94</v>
      </c>
    </row>
    <row r="213" spans="1:6" ht="30.6" customHeight="1" x14ac:dyDescent="0.25">
      <c r="A213" s="7" t="s">
        <v>3</v>
      </c>
      <c r="B213" s="7" t="s">
        <v>446</v>
      </c>
      <c r="C213" s="8" t="s">
        <v>447</v>
      </c>
      <c r="D213" s="9">
        <f>SUM(D214:D221)</f>
        <v>442966</v>
      </c>
      <c r="E213" s="9">
        <f>SUM(E214:E221)</f>
        <v>128193.93</v>
      </c>
      <c r="F213" s="9">
        <f t="shared" si="55"/>
        <v>28.94</v>
      </c>
    </row>
    <row r="214" spans="1:6" ht="40.799999999999997" customHeight="1" x14ac:dyDescent="0.25">
      <c r="A214" s="10" t="s">
        <v>80</v>
      </c>
      <c r="B214" s="10" t="s">
        <v>572</v>
      </c>
      <c r="C214" s="11" t="s">
        <v>581</v>
      </c>
      <c r="D214" s="12">
        <v>0</v>
      </c>
      <c r="E214" s="12">
        <v>-305000</v>
      </c>
      <c r="F214" s="12" t="s">
        <v>387</v>
      </c>
    </row>
    <row r="215" spans="1:6" ht="39" customHeight="1" x14ac:dyDescent="0.25">
      <c r="A215" s="10" t="s">
        <v>80</v>
      </c>
      <c r="B215" s="10" t="s">
        <v>573</v>
      </c>
      <c r="C215" s="11" t="s">
        <v>574</v>
      </c>
      <c r="D215" s="12">
        <v>0</v>
      </c>
      <c r="E215" s="12">
        <v>-6512.25</v>
      </c>
      <c r="F215" s="12" t="s">
        <v>387</v>
      </c>
    </row>
    <row r="216" spans="1:6" ht="41.4" customHeight="1" x14ac:dyDescent="0.25">
      <c r="A216" s="10" t="s">
        <v>80</v>
      </c>
      <c r="B216" s="10" t="s">
        <v>492</v>
      </c>
      <c r="C216" s="11" t="s">
        <v>575</v>
      </c>
      <c r="D216" s="12">
        <v>0</v>
      </c>
      <c r="E216" s="12">
        <v>-2779.82</v>
      </c>
      <c r="F216" s="12" t="s">
        <v>387</v>
      </c>
    </row>
    <row r="217" spans="1:6" ht="41.4" customHeight="1" x14ac:dyDescent="0.25">
      <c r="A217" s="10" t="s">
        <v>80</v>
      </c>
      <c r="B217" s="10" t="s">
        <v>576</v>
      </c>
      <c r="C217" s="11" t="s">
        <v>577</v>
      </c>
      <c r="D217" s="12">
        <v>0</v>
      </c>
      <c r="E217" s="12">
        <v>-480</v>
      </c>
      <c r="F217" s="12" t="s">
        <v>387</v>
      </c>
    </row>
    <row r="218" spans="1:6" ht="51" customHeight="1" x14ac:dyDescent="0.25">
      <c r="A218" s="10" t="s">
        <v>80</v>
      </c>
      <c r="B218" s="10" t="s">
        <v>507</v>
      </c>
      <c r="C218" s="11" t="s">
        <v>506</v>
      </c>
      <c r="D218" s="12">
        <v>146966</v>
      </c>
      <c r="E218" s="12">
        <v>146966</v>
      </c>
      <c r="F218" s="12">
        <f t="shared" si="55"/>
        <v>100</v>
      </c>
    </row>
    <row r="219" spans="1:6" ht="48" customHeight="1" x14ac:dyDescent="0.25">
      <c r="A219" s="10" t="s">
        <v>582</v>
      </c>
      <c r="B219" s="10" t="s">
        <v>509</v>
      </c>
      <c r="C219" s="11" t="s">
        <v>508</v>
      </c>
      <c r="D219" s="12">
        <v>148000</v>
      </c>
      <c r="E219" s="12">
        <v>148000</v>
      </c>
      <c r="F219" s="12">
        <f t="shared" si="55"/>
        <v>100</v>
      </c>
    </row>
    <row r="220" spans="1:6" ht="43.2" customHeight="1" x14ac:dyDescent="0.25">
      <c r="A220" s="10" t="s">
        <v>582</v>
      </c>
      <c r="B220" s="10" t="s">
        <v>511</v>
      </c>
      <c r="C220" s="11" t="s">
        <v>510</v>
      </c>
      <c r="D220" s="12">
        <v>148000</v>
      </c>
      <c r="E220" s="12">
        <v>148000</v>
      </c>
      <c r="F220" s="12">
        <f t="shared" si="55"/>
        <v>100</v>
      </c>
    </row>
    <row r="221" spans="1:6" ht="1.2" hidden="1" customHeight="1" x14ac:dyDescent="0.25">
      <c r="A221" s="10" t="s">
        <v>80</v>
      </c>
      <c r="B221" s="10" t="s">
        <v>511</v>
      </c>
      <c r="C221" s="11"/>
      <c r="D221" s="12"/>
      <c r="E221" s="12"/>
      <c r="F221" s="12" t="e">
        <f t="shared" si="55"/>
        <v>#DIV/0!</v>
      </c>
    </row>
    <row r="222" spans="1:6" ht="46.2" customHeight="1" x14ac:dyDescent="0.25">
      <c r="A222" s="7" t="s">
        <v>3</v>
      </c>
      <c r="B222" s="7" t="s">
        <v>194</v>
      </c>
      <c r="C222" s="8" t="s">
        <v>195</v>
      </c>
      <c r="D222" s="9">
        <f>SUM(D223+D332+D339+D344+D329)</f>
        <v>3195725906.3199997</v>
      </c>
      <c r="E222" s="9">
        <f>SUM(E223+E332+E339+E344+E329+E337)</f>
        <v>2095061378.5200002</v>
      </c>
      <c r="F222" s="9">
        <f t="shared" ref="F222" si="56">ROUND(E222/D222*100,2)</f>
        <v>65.56</v>
      </c>
    </row>
    <row r="223" spans="1:6" ht="45" customHeight="1" x14ac:dyDescent="0.25">
      <c r="A223" s="7" t="s">
        <v>196</v>
      </c>
      <c r="B223" s="7" t="s">
        <v>197</v>
      </c>
      <c r="C223" s="8" t="s">
        <v>198</v>
      </c>
      <c r="D223" s="9">
        <f>SUM(D224+D235+D281+D307)</f>
        <v>3031030784.3000002</v>
      </c>
      <c r="E223" s="9">
        <f>SUM(E224+E235+E281+E307)</f>
        <v>2048145452.9100001</v>
      </c>
      <c r="F223" s="9">
        <f>ROUND(E223/D223*100,2)</f>
        <v>67.569999999999993</v>
      </c>
    </row>
    <row r="224" spans="1:6" ht="40.200000000000003" customHeight="1" x14ac:dyDescent="0.25">
      <c r="A224" s="7" t="s">
        <v>196</v>
      </c>
      <c r="B224" s="7" t="s">
        <v>199</v>
      </c>
      <c r="C224" s="8" t="s">
        <v>200</v>
      </c>
      <c r="D224" s="9">
        <f>D225+D227+D229+D231</f>
        <v>1484195000</v>
      </c>
      <c r="E224" s="9">
        <f t="shared" ref="E224" si="57">E225+E227+E229+E231</f>
        <v>941189100</v>
      </c>
      <c r="F224" s="9">
        <f t="shared" ref="F224:F308" si="58">ROUND(E224/D224*100,2)</f>
        <v>63.41</v>
      </c>
    </row>
    <row r="225" spans="1:6" ht="37.799999999999997" customHeight="1" x14ac:dyDescent="0.25">
      <c r="A225" s="7" t="s">
        <v>196</v>
      </c>
      <c r="B225" s="7" t="s">
        <v>201</v>
      </c>
      <c r="C225" s="8" t="s">
        <v>202</v>
      </c>
      <c r="D225" s="9">
        <f>D226</f>
        <v>58109300</v>
      </c>
      <c r="E225" s="9">
        <f t="shared" ref="E225" si="59">E226</f>
        <v>58109300</v>
      </c>
      <c r="F225" s="9">
        <f t="shared" si="58"/>
        <v>100</v>
      </c>
    </row>
    <row r="226" spans="1:6" ht="45" customHeight="1" x14ac:dyDescent="0.25">
      <c r="A226" s="10" t="s">
        <v>196</v>
      </c>
      <c r="B226" s="10" t="s">
        <v>203</v>
      </c>
      <c r="C226" s="11" t="s">
        <v>204</v>
      </c>
      <c r="D226" s="12">
        <v>58109300</v>
      </c>
      <c r="E226" s="12">
        <v>58109300</v>
      </c>
      <c r="F226" s="12">
        <f t="shared" si="58"/>
        <v>100</v>
      </c>
    </row>
    <row r="227" spans="1:6" ht="36" customHeight="1" x14ac:dyDescent="0.25">
      <c r="A227" s="7" t="s">
        <v>196</v>
      </c>
      <c r="B227" s="7" t="s">
        <v>205</v>
      </c>
      <c r="C227" s="8" t="s">
        <v>206</v>
      </c>
      <c r="D227" s="9">
        <f>D228</f>
        <v>268822500</v>
      </c>
      <c r="E227" s="9">
        <f t="shared" ref="E227" si="60">E228</f>
        <v>108179500</v>
      </c>
      <c r="F227" s="9">
        <f t="shared" si="58"/>
        <v>40.24</v>
      </c>
    </row>
    <row r="228" spans="1:6" ht="44.4" customHeight="1" x14ac:dyDescent="0.25">
      <c r="A228" s="10" t="s">
        <v>196</v>
      </c>
      <c r="B228" s="10" t="s">
        <v>207</v>
      </c>
      <c r="C228" s="11" t="s">
        <v>208</v>
      </c>
      <c r="D228" s="12">
        <v>268822500</v>
      </c>
      <c r="E228" s="12">
        <v>108179500</v>
      </c>
      <c r="F228" s="12">
        <f t="shared" si="58"/>
        <v>40.24</v>
      </c>
    </row>
    <row r="229" spans="1:6" ht="54.6" customHeight="1" x14ac:dyDescent="0.25">
      <c r="A229" s="7" t="s">
        <v>196</v>
      </c>
      <c r="B229" s="7" t="s">
        <v>209</v>
      </c>
      <c r="C229" s="8" t="s">
        <v>210</v>
      </c>
      <c r="D229" s="9">
        <f>D230</f>
        <v>795466000</v>
      </c>
      <c r="E229" s="9">
        <f>E230</f>
        <v>596601000</v>
      </c>
      <c r="F229" s="9">
        <f t="shared" si="58"/>
        <v>75</v>
      </c>
    </row>
    <row r="230" spans="1:6" ht="51.6" customHeight="1" x14ac:dyDescent="0.25">
      <c r="A230" s="10" t="s">
        <v>196</v>
      </c>
      <c r="B230" s="10" t="s">
        <v>211</v>
      </c>
      <c r="C230" s="11" t="s">
        <v>212</v>
      </c>
      <c r="D230" s="12">
        <v>795466000</v>
      </c>
      <c r="E230" s="12">
        <v>596601000</v>
      </c>
      <c r="F230" s="12">
        <f t="shared" si="58"/>
        <v>75</v>
      </c>
    </row>
    <row r="231" spans="1:6" ht="40.200000000000003" customHeight="1" x14ac:dyDescent="0.25">
      <c r="A231" s="7" t="s">
        <v>196</v>
      </c>
      <c r="B231" s="7" t="s">
        <v>213</v>
      </c>
      <c r="C231" s="8" t="s">
        <v>214</v>
      </c>
      <c r="D231" s="9">
        <f>D232</f>
        <v>361797200</v>
      </c>
      <c r="E231" s="9">
        <f t="shared" ref="E231" si="61">E232</f>
        <v>178299300</v>
      </c>
      <c r="F231" s="9">
        <f t="shared" si="58"/>
        <v>49.28</v>
      </c>
    </row>
    <row r="232" spans="1:6" ht="25.8" customHeight="1" x14ac:dyDescent="0.25">
      <c r="A232" s="7" t="s">
        <v>196</v>
      </c>
      <c r="B232" s="7" t="s">
        <v>215</v>
      </c>
      <c r="C232" s="8" t="s">
        <v>216</v>
      </c>
      <c r="D232" s="9">
        <f>D233+D234</f>
        <v>361797200</v>
      </c>
      <c r="E232" s="9">
        <f t="shared" ref="E232" si="62">E233+E234</f>
        <v>178299300</v>
      </c>
      <c r="F232" s="9">
        <f t="shared" si="58"/>
        <v>49.28</v>
      </c>
    </row>
    <row r="233" spans="1:6" ht="58.2" customHeight="1" x14ac:dyDescent="0.25">
      <c r="A233" s="10" t="s">
        <v>196</v>
      </c>
      <c r="B233" s="10" t="s">
        <v>217</v>
      </c>
      <c r="C233" s="13" t="s">
        <v>512</v>
      </c>
      <c r="D233" s="12">
        <v>180390500</v>
      </c>
      <c r="E233" s="12">
        <v>0</v>
      </c>
      <c r="F233" s="12">
        <f t="shared" si="58"/>
        <v>0</v>
      </c>
    </row>
    <row r="234" spans="1:6" ht="48.6" customHeight="1" x14ac:dyDescent="0.25">
      <c r="A234" s="10" t="s">
        <v>196</v>
      </c>
      <c r="B234" s="10" t="s">
        <v>321</v>
      </c>
      <c r="C234" s="13" t="s">
        <v>513</v>
      </c>
      <c r="D234" s="12">
        <v>181406700</v>
      </c>
      <c r="E234" s="12">
        <v>178299300</v>
      </c>
      <c r="F234" s="12">
        <f t="shared" si="58"/>
        <v>98.29</v>
      </c>
    </row>
    <row r="235" spans="1:6" ht="57.6" customHeight="1" x14ac:dyDescent="0.25">
      <c r="A235" s="7" t="s">
        <v>196</v>
      </c>
      <c r="B235" s="7" t="s">
        <v>218</v>
      </c>
      <c r="C235" s="8" t="s">
        <v>219</v>
      </c>
      <c r="D235" s="9">
        <f>D236+D240+D242+D244+D246+D238</f>
        <v>197649934.59</v>
      </c>
      <c r="E235" s="9">
        <f t="shared" ref="E235" si="63">E236+E240+E242+E244+E246+E238</f>
        <v>136505632.02000001</v>
      </c>
      <c r="F235" s="9">
        <f t="shared" si="58"/>
        <v>69.06</v>
      </c>
    </row>
    <row r="236" spans="1:6" ht="62.4" customHeight="1" x14ac:dyDescent="0.25">
      <c r="A236" s="7" t="s">
        <v>196</v>
      </c>
      <c r="B236" s="7" t="s">
        <v>220</v>
      </c>
      <c r="C236" s="14" t="s">
        <v>221</v>
      </c>
      <c r="D236" s="9">
        <f>D237</f>
        <v>27195800</v>
      </c>
      <c r="E236" s="9">
        <f>E237</f>
        <v>15049000</v>
      </c>
      <c r="F236" s="9">
        <f t="shared" si="58"/>
        <v>55.34</v>
      </c>
    </row>
    <row r="237" spans="1:6" ht="61.8" customHeight="1" x14ac:dyDescent="0.25">
      <c r="A237" s="10" t="s">
        <v>196</v>
      </c>
      <c r="B237" s="10" t="s">
        <v>222</v>
      </c>
      <c r="C237" s="13" t="s">
        <v>223</v>
      </c>
      <c r="D237" s="12">
        <v>27195800</v>
      </c>
      <c r="E237" s="12">
        <v>15049000</v>
      </c>
      <c r="F237" s="12">
        <f t="shared" si="58"/>
        <v>55.34</v>
      </c>
    </row>
    <row r="238" spans="1:6" ht="45" customHeight="1" x14ac:dyDescent="0.25">
      <c r="A238" s="7" t="s">
        <v>196</v>
      </c>
      <c r="B238" s="7" t="s">
        <v>322</v>
      </c>
      <c r="C238" s="14" t="s">
        <v>323</v>
      </c>
      <c r="D238" s="9">
        <f>D239</f>
        <v>4714004.3</v>
      </c>
      <c r="E238" s="9">
        <f>E239</f>
        <v>3911620.59</v>
      </c>
      <c r="F238" s="9">
        <f t="shared" si="58"/>
        <v>82.98</v>
      </c>
    </row>
    <row r="239" spans="1:6" ht="47.4" customHeight="1" x14ac:dyDescent="0.25">
      <c r="A239" s="10" t="s">
        <v>196</v>
      </c>
      <c r="B239" s="10" t="s">
        <v>324</v>
      </c>
      <c r="C239" s="13" t="s">
        <v>325</v>
      </c>
      <c r="D239" s="16">
        <v>4714004.3</v>
      </c>
      <c r="E239" s="16">
        <v>3911620.59</v>
      </c>
      <c r="F239" s="12">
        <f t="shared" si="58"/>
        <v>82.98</v>
      </c>
    </row>
    <row r="240" spans="1:6" ht="27.6" customHeight="1" x14ac:dyDescent="0.25">
      <c r="A240" s="7" t="s">
        <v>196</v>
      </c>
      <c r="B240" s="7" t="s">
        <v>224</v>
      </c>
      <c r="C240" s="8" t="s">
        <v>225</v>
      </c>
      <c r="D240" s="9">
        <f>D241</f>
        <v>57200</v>
      </c>
      <c r="E240" s="9">
        <f t="shared" ref="E240" si="64">E241</f>
        <v>57200</v>
      </c>
      <c r="F240" s="9">
        <f t="shared" si="58"/>
        <v>100</v>
      </c>
    </row>
    <row r="241" spans="1:6" ht="33.6" customHeight="1" x14ac:dyDescent="0.25">
      <c r="A241" s="10" t="s">
        <v>196</v>
      </c>
      <c r="B241" s="10" t="s">
        <v>226</v>
      </c>
      <c r="C241" s="11" t="s">
        <v>227</v>
      </c>
      <c r="D241" s="12">
        <v>57200</v>
      </c>
      <c r="E241" s="12">
        <v>57200</v>
      </c>
      <c r="F241" s="12">
        <f t="shared" si="58"/>
        <v>100</v>
      </c>
    </row>
    <row r="242" spans="1:6" ht="40.799999999999997" customHeight="1" x14ac:dyDescent="0.25">
      <c r="A242" s="7" t="s">
        <v>196</v>
      </c>
      <c r="B242" s="7" t="s">
        <v>228</v>
      </c>
      <c r="C242" s="8" t="s">
        <v>229</v>
      </c>
      <c r="D242" s="9">
        <f>D243</f>
        <v>27999170.52</v>
      </c>
      <c r="E242" s="9">
        <f t="shared" ref="E242" si="65">E243</f>
        <v>23100178.68</v>
      </c>
      <c r="F242" s="9">
        <f t="shared" si="58"/>
        <v>82.5</v>
      </c>
    </row>
    <row r="243" spans="1:6" ht="39.6" customHeight="1" x14ac:dyDescent="0.25">
      <c r="A243" s="10" t="s">
        <v>196</v>
      </c>
      <c r="B243" s="10" t="s">
        <v>230</v>
      </c>
      <c r="C243" s="11" t="s">
        <v>231</v>
      </c>
      <c r="D243" s="12">
        <v>27999170.52</v>
      </c>
      <c r="E243" s="12">
        <v>23100178.68</v>
      </c>
      <c r="F243" s="12">
        <f t="shared" si="58"/>
        <v>82.5</v>
      </c>
    </row>
    <row r="244" spans="1:6" ht="38.4" customHeight="1" x14ac:dyDescent="0.25">
      <c r="A244" s="7" t="s">
        <v>196</v>
      </c>
      <c r="B244" s="7" t="s">
        <v>307</v>
      </c>
      <c r="C244" s="8" t="s">
        <v>308</v>
      </c>
      <c r="D244" s="9">
        <f>D245</f>
        <v>16127000</v>
      </c>
      <c r="E244" s="9">
        <f t="shared" ref="E244" si="66">E245</f>
        <v>16127000</v>
      </c>
      <c r="F244" s="9">
        <f t="shared" si="58"/>
        <v>100</v>
      </c>
    </row>
    <row r="245" spans="1:6" ht="39.6" customHeight="1" x14ac:dyDescent="0.25">
      <c r="A245" s="10" t="s">
        <v>196</v>
      </c>
      <c r="B245" s="10" t="s">
        <v>309</v>
      </c>
      <c r="C245" s="11" t="s">
        <v>310</v>
      </c>
      <c r="D245" s="12">
        <v>16127000</v>
      </c>
      <c r="E245" s="12">
        <v>16127000</v>
      </c>
      <c r="F245" s="9">
        <f t="shared" si="58"/>
        <v>100</v>
      </c>
    </row>
    <row r="246" spans="1:6" ht="24.6" customHeight="1" x14ac:dyDescent="0.25">
      <c r="A246" s="7" t="s">
        <v>196</v>
      </c>
      <c r="B246" s="7" t="s">
        <v>232</v>
      </c>
      <c r="C246" s="8" t="s">
        <v>233</v>
      </c>
      <c r="D246" s="9">
        <f>D247</f>
        <v>121556759.77</v>
      </c>
      <c r="E246" s="9">
        <f t="shared" ref="E246" si="67">E247</f>
        <v>78260632.75</v>
      </c>
      <c r="F246" s="9">
        <f t="shared" si="58"/>
        <v>64.38</v>
      </c>
    </row>
    <row r="247" spans="1:6" ht="22.2" customHeight="1" x14ac:dyDescent="0.25">
      <c r="A247" s="7" t="s">
        <v>196</v>
      </c>
      <c r="B247" s="7" t="s">
        <v>234</v>
      </c>
      <c r="C247" s="8" t="s">
        <v>235</v>
      </c>
      <c r="D247" s="9">
        <f>SUM(D248:D280)</f>
        <v>121556759.77</v>
      </c>
      <c r="E247" s="9">
        <f>SUM(E248:E280)</f>
        <v>78260632.75</v>
      </c>
      <c r="F247" s="9">
        <f t="shared" si="58"/>
        <v>64.38</v>
      </c>
    </row>
    <row r="248" spans="1:6" ht="34.200000000000003" hidden="1" customHeight="1" x14ac:dyDescent="0.25">
      <c r="A248" s="10" t="s">
        <v>196</v>
      </c>
      <c r="B248" s="10" t="s">
        <v>448</v>
      </c>
      <c r="C248" s="11" t="s">
        <v>450</v>
      </c>
      <c r="D248" s="12"/>
      <c r="E248" s="12"/>
      <c r="F248" s="12" t="e">
        <f t="shared" si="58"/>
        <v>#DIV/0!</v>
      </c>
    </row>
    <row r="249" spans="1:6" ht="40.200000000000003" customHeight="1" x14ac:dyDescent="0.25">
      <c r="A249" s="10" t="s">
        <v>196</v>
      </c>
      <c r="B249" s="10" t="s">
        <v>449</v>
      </c>
      <c r="C249" s="11" t="s">
        <v>585</v>
      </c>
      <c r="D249" s="12">
        <v>2065900</v>
      </c>
      <c r="E249" s="12">
        <v>1698652.17</v>
      </c>
      <c r="F249" s="12">
        <f t="shared" si="58"/>
        <v>82.22</v>
      </c>
    </row>
    <row r="250" spans="1:6" ht="170.4" customHeight="1" x14ac:dyDescent="0.25">
      <c r="A250" s="10" t="s">
        <v>196</v>
      </c>
      <c r="B250" s="10" t="s">
        <v>236</v>
      </c>
      <c r="C250" s="13" t="s">
        <v>514</v>
      </c>
      <c r="D250" s="12">
        <v>70800</v>
      </c>
      <c r="E250" s="12">
        <v>70800</v>
      </c>
      <c r="F250" s="12">
        <f t="shared" si="58"/>
        <v>100</v>
      </c>
    </row>
    <row r="251" spans="1:6" ht="51.6" customHeight="1" x14ac:dyDescent="0.25">
      <c r="A251" s="10" t="s">
        <v>196</v>
      </c>
      <c r="B251" s="10" t="s">
        <v>451</v>
      </c>
      <c r="C251" s="13" t="s">
        <v>586</v>
      </c>
      <c r="D251" s="12">
        <v>282000</v>
      </c>
      <c r="E251" s="12">
        <v>282000</v>
      </c>
      <c r="F251" s="12">
        <f t="shared" si="58"/>
        <v>100</v>
      </c>
    </row>
    <row r="252" spans="1:6" ht="61.2" customHeight="1" x14ac:dyDescent="0.25">
      <c r="A252" s="10" t="s">
        <v>196</v>
      </c>
      <c r="B252" s="10" t="s">
        <v>452</v>
      </c>
      <c r="C252" s="13" t="s">
        <v>515</v>
      </c>
      <c r="D252" s="12">
        <v>42170</v>
      </c>
      <c r="E252" s="12">
        <v>42170</v>
      </c>
      <c r="F252" s="12">
        <f t="shared" si="58"/>
        <v>100</v>
      </c>
    </row>
    <row r="253" spans="1:6" ht="93" customHeight="1" x14ac:dyDescent="0.25">
      <c r="A253" s="10" t="s">
        <v>196</v>
      </c>
      <c r="B253" s="10" t="s">
        <v>453</v>
      </c>
      <c r="C253" s="13" t="s">
        <v>587</v>
      </c>
      <c r="D253" s="12">
        <v>750700</v>
      </c>
      <c r="E253" s="12">
        <v>181102.21</v>
      </c>
      <c r="F253" s="12">
        <f t="shared" si="58"/>
        <v>24.12</v>
      </c>
    </row>
    <row r="254" spans="1:6" ht="86.4" customHeight="1" x14ac:dyDescent="0.25">
      <c r="A254" s="10" t="s">
        <v>196</v>
      </c>
      <c r="B254" s="10" t="s">
        <v>454</v>
      </c>
      <c r="C254" s="13" t="s">
        <v>516</v>
      </c>
      <c r="D254" s="12">
        <v>2113900</v>
      </c>
      <c r="E254" s="12">
        <v>0</v>
      </c>
      <c r="F254" s="12">
        <f t="shared" si="58"/>
        <v>0</v>
      </c>
    </row>
    <row r="255" spans="1:6" ht="52.8" customHeight="1" x14ac:dyDescent="0.25">
      <c r="A255" s="10" t="s">
        <v>196</v>
      </c>
      <c r="B255" s="10" t="s">
        <v>518</v>
      </c>
      <c r="C255" s="13" t="s">
        <v>517</v>
      </c>
      <c r="D255" s="12">
        <v>200000</v>
      </c>
      <c r="E255" s="12">
        <v>200000</v>
      </c>
      <c r="F255" s="12">
        <f t="shared" si="58"/>
        <v>100</v>
      </c>
    </row>
    <row r="256" spans="1:6" ht="49.8" customHeight="1" x14ac:dyDescent="0.25">
      <c r="A256" s="10" t="s">
        <v>196</v>
      </c>
      <c r="B256" s="10" t="s">
        <v>237</v>
      </c>
      <c r="C256" s="11" t="s">
        <v>519</v>
      </c>
      <c r="D256" s="12">
        <v>1094100</v>
      </c>
      <c r="E256" s="12">
        <v>1094100</v>
      </c>
      <c r="F256" s="12">
        <f t="shared" si="58"/>
        <v>100</v>
      </c>
    </row>
    <row r="257" spans="1:6" ht="48" customHeight="1" x14ac:dyDescent="0.25">
      <c r="A257" s="10" t="s">
        <v>196</v>
      </c>
      <c r="B257" s="10" t="s">
        <v>520</v>
      </c>
      <c r="C257" s="11" t="s">
        <v>521</v>
      </c>
      <c r="D257" s="12">
        <v>550000</v>
      </c>
      <c r="E257" s="12">
        <v>550000</v>
      </c>
      <c r="F257" s="12">
        <f t="shared" si="58"/>
        <v>100</v>
      </c>
    </row>
    <row r="258" spans="1:6" ht="51" hidden="1" customHeight="1" x14ac:dyDescent="0.25">
      <c r="A258" s="10"/>
      <c r="B258" s="10"/>
      <c r="C258" s="11"/>
      <c r="D258" s="12"/>
      <c r="E258" s="12"/>
      <c r="F258" s="12"/>
    </row>
    <row r="259" spans="1:6" ht="0.6" hidden="1" customHeight="1" x14ac:dyDescent="0.25">
      <c r="A259" s="10" t="s">
        <v>196</v>
      </c>
      <c r="B259" s="10" t="s">
        <v>588</v>
      </c>
      <c r="C259" s="11" t="s">
        <v>589</v>
      </c>
      <c r="D259" s="12">
        <v>0</v>
      </c>
      <c r="E259" s="12">
        <v>0</v>
      </c>
      <c r="F259" s="12"/>
    </row>
    <row r="260" spans="1:6" ht="48" customHeight="1" x14ac:dyDescent="0.25">
      <c r="A260" s="10" t="s">
        <v>196</v>
      </c>
      <c r="B260" s="10" t="s">
        <v>455</v>
      </c>
      <c r="C260" s="11" t="s">
        <v>522</v>
      </c>
      <c r="D260" s="12">
        <v>2430200</v>
      </c>
      <c r="E260" s="12">
        <v>2417544.0699999998</v>
      </c>
      <c r="F260" s="12">
        <f t="shared" si="58"/>
        <v>99.48</v>
      </c>
    </row>
    <row r="261" spans="1:6" ht="87" customHeight="1" x14ac:dyDescent="0.25">
      <c r="A261" s="10" t="s">
        <v>196</v>
      </c>
      <c r="B261" s="10" t="s">
        <v>456</v>
      </c>
      <c r="C261" s="11" t="s">
        <v>590</v>
      </c>
      <c r="D261" s="12">
        <v>100000</v>
      </c>
      <c r="E261" s="12">
        <v>100000</v>
      </c>
      <c r="F261" s="12">
        <f t="shared" si="58"/>
        <v>100</v>
      </c>
    </row>
    <row r="262" spans="1:6" ht="42.6" hidden="1" customHeight="1" x14ac:dyDescent="0.25">
      <c r="A262" s="10" t="s">
        <v>196</v>
      </c>
      <c r="B262" s="10" t="s">
        <v>458</v>
      </c>
      <c r="C262" s="11" t="s">
        <v>457</v>
      </c>
      <c r="D262" s="12"/>
      <c r="E262" s="12"/>
      <c r="F262" s="12" t="e">
        <f t="shared" si="58"/>
        <v>#DIV/0!</v>
      </c>
    </row>
    <row r="263" spans="1:6" ht="54.6" customHeight="1" x14ac:dyDescent="0.25">
      <c r="A263" s="10" t="s">
        <v>196</v>
      </c>
      <c r="B263" s="10" t="s">
        <v>238</v>
      </c>
      <c r="C263" s="13" t="s">
        <v>523</v>
      </c>
      <c r="D263" s="12">
        <v>71300</v>
      </c>
      <c r="E263" s="12">
        <v>71300</v>
      </c>
      <c r="F263" s="12">
        <f t="shared" si="58"/>
        <v>100</v>
      </c>
    </row>
    <row r="264" spans="1:6" ht="69.599999999999994" customHeight="1" x14ac:dyDescent="0.25">
      <c r="A264" s="10" t="s">
        <v>196</v>
      </c>
      <c r="B264" s="10" t="s">
        <v>459</v>
      </c>
      <c r="C264" s="13" t="s">
        <v>524</v>
      </c>
      <c r="D264" s="12">
        <v>1624400</v>
      </c>
      <c r="E264" s="12">
        <v>0</v>
      </c>
      <c r="F264" s="12">
        <f t="shared" si="58"/>
        <v>0</v>
      </c>
    </row>
    <row r="265" spans="1:6" ht="49.2" customHeight="1" x14ac:dyDescent="0.25">
      <c r="A265" s="10" t="s">
        <v>196</v>
      </c>
      <c r="B265" s="10" t="s">
        <v>526</v>
      </c>
      <c r="C265" s="13" t="s">
        <v>525</v>
      </c>
      <c r="D265" s="12">
        <v>4350357</v>
      </c>
      <c r="E265" s="12">
        <v>3382155.53</v>
      </c>
      <c r="F265" s="12">
        <f t="shared" si="58"/>
        <v>77.739999999999995</v>
      </c>
    </row>
    <row r="266" spans="1:6" ht="55.2" customHeight="1" x14ac:dyDescent="0.25">
      <c r="A266" s="10" t="s">
        <v>196</v>
      </c>
      <c r="B266" s="10" t="s">
        <v>239</v>
      </c>
      <c r="C266" s="13" t="s">
        <v>527</v>
      </c>
      <c r="D266" s="12">
        <v>3480000</v>
      </c>
      <c r="E266" s="12">
        <v>3474292.62</v>
      </c>
      <c r="F266" s="12">
        <f t="shared" si="58"/>
        <v>99.84</v>
      </c>
    </row>
    <row r="267" spans="1:6" ht="111" customHeight="1" x14ac:dyDescent="0.25">
      <c r="A267" s="10" t="s">
        <v>196</v>
      </c>
      <c r="B267" s="10" t="s">
        <v>460</v>
      </c>
      <c r="C267" s="13" t="s">
        <v>591</v>
      </c>
      <c r="D267" s="12">
        <v>22220000</v>
      </c>
      <c r="E267" s="12">
        <v>0</v>
      </c>
      <c r="F267" s="12">
        <f t="shared" si="58"/>
        <v>0</v>
      </c>
    </row>
    <row r="268" spans="1:6" ht="40.200000000000003" hidden="1" customHeight="1" x14ac:dyDescent="0.25">
      <c r="A268" s="10" t="s">
        <v>196</v>
      </c>
      <c r="B268" s="10" t="s">
        <v>435</v>
      </c>
      <c r="C268" s="13" t="s">
        <v>528</v>
      </c>
      <c r="D268" s="12"/>
      <c r="E268" s="12">
        <v>0</v>
      </c>
      <c r="F268" s="12" t="e">
        <f t="shared" si="58"/>
        <v>#DIV/0!</v>
      </c>
    </row>
    <row r="269" spans="1:6" ht="48" customHeight="1" x14ac:dyDescent="0.25">
      <c r="A269" s="10" t="s">
        <v>196</v>
      </c>
      <c r="B269" s="10" t="s">
        <v>461</v>
      </c>
      <c r="C269" s="13" t="s">
        <v>592</v>
      </c>
      <c r="D269" s="12">
        <v>746302.46</v>
      </c>
      <c r="E269" s="12">
        <v>746302.46</v>
      </c>
      <c r="F269" s="12">
        <f t="shared" si="58"/>
        <v>100</v>
      </c>
    </row>
    <row r="270" spans="1:6" ht="72" customHeight="1" x14ac:dyDescent="0.25">
      <c r="A270" s="10" t="s">
        <v>196</v>
      </c>
      <c r="B270" s="10" t="s">
        <v>300</v>
      </c>
      <c r="C270" s="13" t="s">
        <v>529</v>
      </c>
      <c r="D270" s="12">
        <v>2404000</v>
      </c>
      <c r="E270" s="12">
        <v>2404000</v>
      </c>
      <c r="F270" s="12">
        <f t="shared" si="58"/>
        <v>100</v>
      </c>
    </row>
    <row r="271" spans="1:6" ht="84.6" customHeight="1" x14ac:dyDescent="0.25">
      <c r="A271" s="10" t="s">
        <v>196</v>
      </c>
      <c r="B271" s="10" t="s">
        <v>311</v>
      </c>
      <c r="C271" s="13" t="s">
        <v>530</v>
      </c>
      <c r="D271" s="12">
        <v>15541600</v>
      </c>
      <c r="E271" s="12">
        <v>8497284</v>
      </c>
      <c r="F271" s="12">
        <f t="shared" si="58"/>
        <v>54.67</v>
      </c>
    </row>
    <row r="272" spans="1:6" ht="75.599999999999994" customHeight="1" x14ac:dyDescent="0.25">
      <c r="A272" s="10" t="s">
        <v>196</v>
      </c>
      <c r="B272" s="10" t="s">
        <v>462</v>
      </c>
      <c r="C272" s="13" t="s">
        <v>593</v>
      </c>
      <c r="D272" s="12">
        <v>10802419.35</v>
      </c>
      <c r="E272" s="12">
        <v>10802419.35</v>
      </c>
      <c r="F272" s="12">
        <f t="shared" si="58"/>
        <v>100</v>
      </c>
    </row>
    <row r="273" spans="1:6" ht="76.8" customHeight="1" x14ac:dyDescent="0.25">
      <c r="A273" s="10" t="s">
        <v>196</v>
      </c>
      <c r="B273" s="10" t="s">
        <v>436</v>
      </c>
      <c r="C273" s="13" t="s">
        <v>531</v>
      </c>
      <c r="D273" s="12">
        <v>812510.96</v>
      </c>
      <c r="E273" s="12">
        <v>812510.96</v>
      </c>
      <c r="F273" s="12">
        <f t="shared" si="58"/>
        <v>100</v>
      </c>
    </row>
    <row r="274" spans="1:6" ht="22.2" hidden="1" customHeight="1" x14ac:dyDescent="0.25">
      <c r="A274" s="10" t="s">
        <v>196</v>
      </c>
      <c r="B274" s="10" t="s">
        <v>464</v>
      </c>
      <c r="C274" s="13" t="s">
        <v>463</v>
      </c>
      <c r="D274" s="12"/>
      <c r="E274" s="12"/>
      <c r="F274" s="12" t="e">
        <f t="shared" si="58"/>
        <v>#DIV/0!</v>
      </c>
    </row>
    <row r="275" spans="1:6" ht="28.2" hidden="1" customHeight="1" x14ac:dyDescent="0.25">
      <c r="A275" s="10" t="s">
        <v>196</v>
      </c>
      <c r="B275" s="10" t="s">
        <v>465</v>
      </c>
      <c r="C275" s="13" t="s">
        <v>467</v>
      </c>
      <c r="D275" s="12"/>
      <c r="E275" s="12"/>
      <c r="F275" s="12" t="e">
        <f t="shared" si="58"/>
        <v>#DIV/0!</v>
      </c>
    </row>
    <row r="276" spans="1:6" ht="43.8" customHeight="1" x14ac:dyDescent="0.25">
      <c r="A276" s="10" t="s">
        <v>196</v>
      </c>
      <c r="B276" s="10" t="s">
        <v>594</v>
      </c>
      <c r="C276" s="13" t="s">
        <v>595</v>
      </c>
      <c r="D276" s="12">
        <v>320200</v>
      </c>
      <c r="E276" s="12">
        <v>320200</v>
      </c>
      <c r="F276" s="12">
        <f t="shared" si="58"/>
        <v>100</v>
      </c>
    </row>
    <row r="277" spans="1:6" ht="64.2" customHeight="1" x14ac:dyDescent="0.25">
      <c r="A277" s="10" t="s">
        <v>196</v>
      </c>
      <c r="B277" s="10" t="s">
        <v>466</v>
      </c>
      <c r="C277" s="13" t="s">
        <v>532</v>
      </c>
      <c r="D277" s="12">
        <v>7542700</v>
      </c>
      <c r="E277" s="12">
        <v>0</v>
      </c>
      <c r="F277" s="12">
        <f t="shared" si="58"/>
        <v>0</v>
      </c>
    </row>
    <row r="278" spans="1:6" ht="63.6" customHeight="1" x14ac:dyDescent="0.25">
      <c r="A278" s="10" t="s">
        <v>196</v>
      </c>
      <c r="B278" s="10" t="s">
        <v>326</v>
      </c>
      <c r="C278" s="13" t="s">
        <v>533</v>
      </c>
      <c r="D278" s="12">
        <v>1824300</v>
      </c>
      <c r="E278" s="12">
        <v>1824300</v>
      </c>
      <c r="F278" s="12">
        <f t="shared" si="58"/>
        <v>100</v>
      </c>
    </row>
    <row r="279" spans="1:6" ht="69" customHeight="1" x14ac:dyDescent="0.25">
      <c r="A279" s="10" t="s">
        <v>196</v>
      </c>
      <c r="B279" s="10" t="s">
        <v>468</v>
      </c>
      <c r="C279" s="13" t="s">
        <v>534</v>
      </c>
      <c r="D279" s="12">
        <v>11820000</v>
      </c>
      <c r="E279" s="12">
        <v>10992599.380000001</v>
      </c>
      <c r="F279" s="12">
        <f t="shared" si="58"/>
        <v>93</v>
      </c>
    </row>
    <row r="280" spans="1:6" ht="64.8" customHeight="1" x14ac:dyDescent="0.25">
      <c r="A280" s="10" t="s">
        <v>196</v>
      </c>
      <c r="B280" s="10" t="s">
        <v>327</v>
      </c>
      <c r="C280" s="13" t="s">
        <v>535</v>
      </c>
      <c r="D280" s="12">
        <v>28296900</v>
      </c>
      <c r="E280" s="12">
        <v>28296900</v>
      </c>
      <c r="F280" s="12">
        <f t="shared" si="58"/>
        <v>100</v>
      </c>
    </row>
    <row r="281" spans="1:6" ht="26.1" customHeight="1" x14ac:dyDescent="0.25">
      <c r="A281" s="7" t="s">
        <v>196</v>
      </c>
      <c r="B281" s="7" t="s">
        <v>240</v>
      </c>
      <c r="C281" s="8" t="s">
        <v>241</v>
      </c>
      <c r="D281" s="9">
        <f>D282+D301+D305+D303</f>
        <v>1246979166.7</v>
      </c>
      <c r="E281" s="9">
        <f>E282+E301+E305+E303</f>
        <v>897520234.9799999</v>
      </c>
      <c r="F281" s="9">
        <f t="shared" si="58"/>
        <v>71.98</v>
      </c>
    </row>
    <row r="282" spans="1:6" ht="42" customHeight="1" x14ac:dyDescent="0.25">
      <c r="A282" s="7" t="s">
        <v>196</v>
      </c>
      <c r="B282" s="7" t="s">
        <v>242</v>
      </c>
      <c r="C282" s="8" t="s">
        <v>243</v>
      </c>
      <c r="D282" s="9">
        <f>D283</f>
        <v>1223669466.7</v>
      </c>
      <c r="E282" s="9">
        <f t="shared" ref="E282" si="68">E283</f>
        <v>877895434.9799999</v>
      </c>
      <c r="F282" s="9">
        <f t="shared" si="58"/>
        <v>71.739999999999995</v>
      </c>
    </row>
    <row r="283" spans="1:6" ht="45" customHeight="1" x14ac:dyDescent="0.25">
      <c r="A283" s="7" t="s">
        <v>196</v>
      </c>
      <c r="B283" s="7" t="s">
        <v>244</v>
      </c>
      <c r="C283" s="8" t="s">
        <v>245</v>
      </c>
      <c r="D283" s="9">
        <f>SUM(D284:D300)</f>
        <v>1223669466.7</v>
      </c>
      <c r="E283" s="9">
        <f>SUM(E284:E300)</f>
        <v>877895434.9799999</v>
      </c>
      <c r="F283" s="9">
        <f t="shared" si="58"/>
        <v>71.739999999999995</v>
      </c>
    </row>
    <row r="284" spans="1:6" ht="102" customHeight="1" x14ac:dyDescent="0.25">
      <c r="A284" s="10" t="s">
        <v>196</v>
      </c>
      <c r="B284" s="10" t="s">
        <v>246</v>
      </c>
      <c r="C284" s="13" t="s">
        <v>536</v>
      </c>
      <c r="D284" s="12">
        <v>3253700</v>
      </c>
      <c r="E284" s="12">
        <v>2493600</v>
      </c>
      <c r="F284" s="12">
        <f t="shared" si="58"/>
        <v>76.64</v>
      </c>
    </row>
    <row r="285" spans="1:6" ht="166.2" customHeight="1" x14ac:dyDescent="0.25">
      <c r="A285" s="10" t="s">
        <v>196</v>
      </c>
      <c r="B285" s="10" t="s">
        <v>247</v>
      </c>
      <c r="C285" s="13" t="s">
        <v>537</v>
      </c>
      <c r="D285" s="12">
        <v>154775700</v>
      </c>
      <c r="E285" s="12">
        <v>108027300</v>
      </c>
      <c r="F285" s="12">
        <f t="shared" si="58"/>
        <v>69.8</v>
      </c>
    </row>
    <row r="286" spans="1:6" ht="155.4" customHeight="1" x14ac:dyDescent="0.25">
      <c r="A286" s="10" t="s">
        <v>196</v>
      </c>
      <c r="B286" s="10" t="s">
        <v>248</v>
      </c>
      <c r="C286" s="17" t="s">
        <v>538</v>
      </c>
      <c r="D286" s="12">
        <v>133045400</v>
      </c>
      <c r="E286" s="12">
        <v>94325946</v>
      </c>
      <c r="F286" s="12">
        <f t="shared" si="58"/>
        <v>70.900000000000006</v>
      </c>
    </row>
    <row r="287" spans="1:6" ht="84" customHeight="1" x14ac:dyDescent="0.25">
      <c r="A287" s="10" t="s">
        <v>196</v>
      </c>
      <c r="B287" s="10" t="s">
        <v>249</v>
      </c>
      <c r="C287" s="13" t="s">
        <v>539</v>
      </c>
      <c r="D287" s="12">
        <v>320100</v>
      </c>
      <c r="E287" s="12">
        <v>240300</v>
      </c>
      <c r="F287" s="12">
        <f t="shared" si="58"/>
        <v>75.069999999999993</v>
      </c>
    </row>
    <row r="288" spans="1:6" ht="79.2" customHeight="1" x14ac:dyDescent="0.25">
      <c r="A288" s="10" t="s">
        <v>196</v>
      </c>
      <c r="B288" s="10" t="s">
        <v>250</v>
      </c>
      <c r="C288" s="13" t="s">
        <v>540</v>
      </c>
      <c r="D288" s="12">
        <v>1634700</v>
      </c>
      <c r="E288" s="12">
        <v>1380000</v>
      </c>
      <c r="F288" s="12">
        <f t="shared" si="58"/>
        <v>84.42</v>
      </c>
    </row>
    <row r="289" spans="1:6" ht="91.8" customHeight="1" x14ac:dyDescent="0.25">
      <c r="A289" s="10" t="s">
        <v>196</v>
      </c>
      <c r="B289" s="10" t="s">
        <v>251</v>
      </c>
      <c r="C289" s="13" t="s">
        <v>541</v>
      </c>
      <c r="D289" s="12">
        <v>2056100</v>
      </c>
      <c r="E289" s="12">
        <v>1638662.4</v>
      </c>
      <c r="F289" s="12">
        <f t="shared" si="58"/>
        <v>79.7</v>
      </c>
    </row>
    <row r="290" spans="1:6" ht="81.599999999999994" customHeight="1" x14ac:dyDescent="0.25">
      <c r="A290" s="10" t="s">
        <v>196</v>
      </c>
      <c r="B290" s="10" t="s">
        <v>252</v>
      </c>
      <c r="C290" s="13" t="s">
        <v>542</v>
      </c>
      <c r="D290" s="12">
        <v>22400</v>
      </c>
      <c r="E290" s="12">
        <v>16800</v>
      </c>
      <c r="F290" s="12">
        <f t="shared" si="58"/>
        <v>75</v>
      </c>
    </row>
    <row r="291" spans="1:6" ht="95.4" customHeight="1" x14ac:dyDescent="0.25">
      <c r="A291" s="10" t="s">
        <v>196</v>
      </c>
      <c r="B291" s="10" t="s">
        <v>253</v>
      </c>
      <c r="C291" s="13" t="s">
        <v>543</v>
      </c>
      <c r="D291" s="12">
        <v>11849800</v>
      </c>
      <c r="E291" s="12">
        <v>9300000</v>
      </c>
      <c r="F291" s="12">
        <f t="shared" si="58"/>
        <v>78.48</v>
      </c>
    </row>
    <row r="292" spans="1:6" ht="137.4" customHeight="1" x14ac:dyDescent="0.25">
      <c r="A292" s="10" t="s">
        <v>196</v>
      </c>
      <c r="B292" s="10" t="s">
        <v>254</v>
      </c>
      <c r="C292" s="13" t="s">
        <v>544</v>
      </c>
      <c r="D292" s="12">
        <v>1199700</v>
      </c>
      <c r="E292" s="12">
        <v>669300</v>
      </c>
      <c r="F292" s="12">
        <f t="shared" si="58"/>
        <v>55.79</v>
      </c>
    </row>
    <row r="293" spans="1:6" ht="176.4" customHeight="1" x14ac:dyDescent="0.25">
      <c r="A293" s="10" t="s">
        <v>196</v>
      </c>
      <c r="B293" s="10" t="s">
        <v>255</v>
      </c>
      <c r="C293" s="13" t="s">
        <v>545</v>
      </c>
      <c r="D293" s="12">
        <v>576893300</v>
      </c>
      <c r="E293" s="12">
        <v>394495627</v>
      </c>
      <c r="F293" s="12">
        <f t="shared" si="58"/>
        <v>68.38</v>
      </c>
    </row>
    <row r="294" spans="1:6" ht="92.4" customHeight="1" x14ac:dyDescent="0.25">
      <c r="A294" s="10" t="s">
        <v>196</v>
      </c>
      <c r="B294" s="10" t="s">
        <v>256</v>
      </c>
      <c r="C294" s="13" t="s">
        <v>546</v>
      </c>
      <c r="D294" s="12">
        <v>6713000</v>
      </c>
      <c r="E294" s="12">
        <v>2180600</v>
      </c>
      <c r="F294" s="12">
        <f t="shared" si="58"/>
        <v>32.479999999999997</v>
      </c>
    </row>
    <row r="295" spans="1:6" ht="76.2" customHeight="1" x14ac:dyDescent="0.25">
      <c r="A295" s="10" t="s">
        <v>196</v>
      </c>
      <c r="B295" s="10" t="s">
        <v>257</v>
      </c>
      <c r="C295" s="13" t="s">
        <v>547</v>
      </c>
      <c r="D295" s="12">
        <v>12156000</v>
      </c>
      <c r="E295" s="12">
        <v>4562726.4000000004</v>
      </c>
      <c r="F295" s="12">
        <f t="shared" si="58"/>
        <v>37.53</v>
      </c>
    </row>
    <row r="296" spans="1:6" ht="131.4" customHeight="1" x14ac:dyDescent="0.25">
      <c r="A296" s="10" t="s">
        <v>196</v>
      </c>
      <c r="B296" s="10" t="s">
        <v>258</v>
      </c>
      <c r="C296" s="13" t="s">
        <v>548</v>
      </c>
      <c r="D296" s="12">
        <v>3930066.7</v>
      </c>
      <c r="E296" s="12">
        <v>3720252.3</v>
      </c>
      <c r="F296" s="12">
        <f t="shared" si="58"/>
        <v>94.66</v>
      </c>
    </row>
    <row r="297" spans="1:6" ht="174" customHeight="1" x14ac:dyDescent="0.25">
      <c r="A297" s="10" t="s">
        <v>196</v>
      </c>
      <c r="B297" s="10" t="s">
        <v>259</v>
      </c>
      <c r="C297" s="13" t="s">
        <v>549</v>
      </c>
      <c r="D297" s="12">
        <v>294163700</v>
      </c>
      <c r="E297" s="12">
        <v>234504100</v>
      </c>
      <c r="F297" s="12">
        <f t="shared" si="58"/>
        <v>79.72</v>
      </c>
    </row>
    <row r="298" spans="1:6" ht="85.8" customHeight="1" x14ac:dyDescent="0.25">
      <c r="A298" s="10" t="s">
        <v>196</v>
      </c>
      <c r="B298" s="10" t="s">
        <v>260</v>
      </c>
      <c r="C298" s="13" t="s">
        <v>550</v>
      </c>
      <c r="D298" s="12">
        <v>4728600</v>
      </c>
      <c r="E298" s="12">
        <v>3660000</v>
      </c>
      <c r="F298" s="12">
        <f t="shared" si="58"/>
        <v>77.400000000000006</v>
      </c>
    </row>
    <row r="299" spans="1:6" ht="97.8" customHeight="1" x14ac:dyDescent="0.25">
      <c r="A299" s="10" t="s">
        <v>196</v>
      </c>
      <c r="B299" s="10" t="s">
        <v>261</v>
      </c>
      <c r="C299" s="13" t="s">
        <v>551</v>
      </c>
      <c r="D299" s="12">
        <v>16766800</v>
      </c>
      <c r="E299" s="12">
        <v>16559920.85</v>
      </c>
      <c r="F299" s="12">
        <f t="shared" si="58"/>
        <v>98.77</v>
      </c>
    </row>
    <row r="300" spans="1:6" ht="115.8" customHeight="1" x14ac:dyDescent="0.25">
      <c r="A300" s="10" t="s">
        <v>196</v>
      </c>
      <c r="B300" s="10" t="s">
        <v>262</v>
      </c>
      <c r="C300" s="13" t="s">
        <v>552</v>
      </c>
      <c r="D300" s="12">
        <v>160400</v>
      </c>
      <c r="E300" s="12">
        <v>120300.03</v>
      </c>
      <c r="F300" s="12">
        <f t="shared" si="58"/>
        <v>75</v>
      </c>
    </row>
    <row r="301" spans="1:6" ht="80.400000000000006" customHeight="1" x14ac:dyDescent="0.25">
      <c r="A301" s="7" t="s">
        <v>196</v>
      </c>
      <c r="B301" s="7" t="s">
        <v>263</v>
      </c>
      <c r="C301" s="8" t="s">
        <v>264</v>
      </c>
      <c r="D301" s="9">
        <f>D302</f>
        <v>5400900</v>
      </c>
      <c r="E301" s="9">
        <f t="shared" ref="E301" si="69">E302</f>
        <v>1716000</v>
      </c>
      <c r="F301" s="9">
        <f t="shared" si="58"/>
        <v>31.77</v>
      </c>
    </row>
    <row r="302" spans="1:6" ht="72" customHeight="1" x14ac:dyDescent="0.25">
      <c r="A302" s="10" t="s">
        <v>196</v>
      </c>
      <c r="B302" s="10" t="s">
        <v>265</v>
      </c>
      <c r="C302" s="11" t="s">
        <v>266</v>
      </c>
      <c r="D302" s="12">
        <v>5400900</v>
      </c>
      <c r="E302" s="12">
        <v>1716000</v>
      </c>
      <c r="F302" s="12">
        <f t="shared" si="58"/>
        <v>31.77</v>
      </c>
    </row>
    <row r="303" spans="1:6" ht="61.2" customHeight="1" x14ac:dyDescent="0.25">
      <c r="A303" s="7" t="s">
        <v>196</v>
      </c>
      <c r="B303" s="7" t="s">
        <v>328</v>
      </c>
      <c r="C303" s="8" t="s">
        <v>329</v>
      </c>
      <c r="D303" s="9">
        <f>D304</f>
        <v>17808900</v>
      </c>
      <c r="E303" s="9">
        <f>E304</f>
        <v>17808900</v>
      </c>
      <c r="F303" s="9">
        <f t="shared" si="58"/>
        <v>100</v>
      </c>
    </row>
    <row r="304" spans="1:6" ht="64.2" customHeight="1" x14ac:dyDescent="0.25">
      <c r="A304" s="10" t="s">
        <v>196</v>
      </c>
      <c r="B304" s="10" t="s">
        <v>330</v>
      </c>
      <c r="C304" s="11" t="s">
        <v>553</v>
      </c>
      <c r="D304" s="12">
        <v>17808900</v>
      </c>
      <c r="E304" s="12">
        <v>17808900</v>
      </c>
      <c r="F304" s="12">
        <f t="shared" si="58"/>
        <v>100</v>
      </c>
    </row>
    <row r="305" spans="1:6" ht="60" customHeight="1" x14ac:dyDescent="0.25">
      <c r="A305" s="7" t="s">
        <v>196</v>
      </c>
      <c r="B305" s="7" t="s">
        <v>267</v>
      </c>
      <c r="C305" s="8" t="s">
        <v>268</v>
      </c>
      <c r="D305" s="9">
        <f>D306</f>
        <v>99900</v>
      </c>
      <c r="E305" s="9">
        <f>E306</f>
        <v>99900</v>
      </c>
      <c r="F305" s="9">
        <f t="shared" si="58"/>
        <v>100</v>
      </c>
    </row>
    <row r="306" spans="1:6" ht="64.2" customHeight="1" x14ac:dyDescent="0.25">
      <c r="A306" s="10" t="s">
        <v>196</v>
      </c>
      <c r="B306" s="10" t="s">
        <v>269</v>
      </c>
      <c r="C306" s="11" t="s">
        <v>270</v>
      </c>
      <c r="D306" s="12">
        <v>99900</v>
      </c>
      <c r="E306" s="12">
        <v>99900</v>
      </c>
      <c r="F306" s="12">
        <f t="shared" si="58"/>
        <v>100</v>
      </c>
    </row>
    <row r="307" spans="1:6" ht="40.799999999999997" customHeight="1" x14ac:dyDescent="0.25">
      <c r="A307" s="7" t="s">
        <v>196</v>
      </c>
      <c r="B307" s="7" t="s">
        <v>331</v>
      </c>
      <c r="C307" s="8" t="s">
        <v>332</v>
      </c>
      <c r="D307" s="9">
        <f>D308+D310+D312+D314</f>
        <v>102206683.00999999</v>
      </c>
      <c r="E307" s="9">
        <f t="shared" ref="E307" si="70">E308+E310+E312+E314</f>
        <v>72930485.909999996</v>
      </c>
      <c r="F307" s="9">
        <f t="shared" si="58"/>
        <v>71.36</v>
      </c>
    </row>
    <row r="308" spans="1:6" ht="141" customHeight="1" x14ac:dyDescent="0.25">
      <c r="A308" s="7" t="s">
        <v>196</v>
      </c>
      <c r="B308" s="7" t="s">
        <v>333</v>
      </c>
      <c r="C308" s="8" t="s">
        <v>334</v>
      </c>
      <c r="D308" s="9">
        <f>D309</f>
        <v>1124900</v>
      </c>
      <c r="E308" s="9">
        <f>E309</f>
        <v>787818</v>
      </c>
      <c r="F308" s="9">
        <f t="shared" si="58"/>
        <v>70.03</v>
      </c>
    </row>
    <row r="309" spans="1:6" ht="120" customHeight="1" x14ac:dyDescent="0.25">
      <c r="A309" s="10" t="s">
        <v>196</v>
      </c>
      <c r="B309" s="10" t="s">
        <v>335</v>
      </c>
      <c r="C309" s="11" t="s">
        <v>336</v>
      </c>
      <c r="D309" s="12">
        <v>1124900</v>
      </c>
      <c r="E309" s="12">
        <v>787818</v>
      </c>
      <c r="F309" s="12">
        <f t="shared" ref="F309:F351" si="71">ROUND(E309/D309*100,2)</f>
        <v>70.03</v>
      </c>
    </row>
    <row r="310" spans="1:6" ht="79.2" customHeight="1" x14ac:dyDescent="0.25">
      <c r="A310" s="7" t="s">
        <v>196</v>
      </c>
      <c r="B310" s="7" t="s">
        <v>337</v>
      </c>
      <c r="C310" s="8" t="s">
        <v>338</v>
      </c>
      <c r="D310" s="9">
        <f>D311</f>
        <v>3786700</v>
      </c>
      <c r="E310" s="9">
        <f>E311</f>
        <v>2791900</v>
      </c>
      <c r="F310" s="9">
        <f t="shared" si="71"/>
        <v>73.73</v>
      </c>
    </row>
    <row r="311" spans="1:6" ht="79.8" customHeight="1" x14ac:dyDescent="0.25">
      <c r="A311" s="10" t="s">
        <v>196</v>
      </c>
      <c r="B311" s="10" t="s">
        <v>339</v>
      </c>
      <c r="C311" s="11" t="s">
        <v>340</v>
      </c>
      <c r="D311" s="12">
        <v>3786700</v>
      </c>
      <c r="E311" s="12">
        <v>2791900</v>
      </c>
      <c r="F311" s="12">
        <f t="shared" si="71"/>
        <v>73.73</v>
      </c>
    </row>
    <row r="312" spans="1:6" ht="103.8" customHeight="1" x14ac:dyDescent="0.25">
      <c r="A312" s="7" t="s">
        <v>196</v>
      </c>
      <c r="B312" s="7" t="s">
        <v>341</v>
      </c>
      <c r="C312" s="8" t="s">
        <v>342</v>
      </c>
      <c r="D312" s="9">
        <f>D313</f>
        <v>61996000</v>
      </c>
      <c r="E312" s="9">
        <f>E313</f>
        <v>45410144</v>
      </c>
      <c r="F312" s="9">
        <f t="shared" si="71"/>
        <v>73.25</v>
      </c>
    </row>
    <row r="313" spans="1:6" ht="97.8" customHeight="1" x14ac:dyDescent="0.25">
      <c r="A313" s="10" t="s">
        <v>196</v>
      </c>
      <c r="B313" s="10" t="s">
        <v>343</v>
      </c>
      <c r="C313" s="11" t="s">
        <v>344</v>
      </c>
      <c r="D313" s="12">
        <v>61996000</v>
      </c>
      <c r="E313" s="12">
        <v>45410144</v>
      </c>
      <c r="F313" s="12">
        <f t="shared" si="71"/>
        <v>73.25</v>
      </c>
    </row>
    <row r="314" spans="1:6" ht="31.2" customHeight="1" x14ac:dyDescent="0.25">
      <c r="A314" s="7" t="s">
        <v>196</v>
      </c>
      <c r="B314" s="7" t="s">
        <v>345</v>
      </c>
      <c r="C314" s="8" t="s">
        <v>346</v>
      </c>
      <c r="D314" s="9">
        <f>D315</f>
        <v>35299083.009999998</v>
      </c>
      <c r="E314" s="9">
        <f>E315</f>
        <v>23940623.91</v>
      </c>
      <c r="F314" s="9">
        <f t="shared" si="71"/>
        <v>67.819999999999993</v>
      </c>
    </row>
    <row r="315" spans="1:6" ht="33.6" customHeight="1" x14ac:dyDescent="0.25">
      <c r="A315" s="7" t="s">
        <v>196</v>
      </c>
      <c r="B315" s="7" t="s">
        <v>347</v>
      </c>
      <c r="C315" s="8" t="s">
        <v>348</v>
      </c>
      <c r="D315" s="9">
        <f>SUM(D316:D328)</f>
        <v>35299083.009999998</v>
      </c>
      <c r="E315" s="9">
        <f>SUM(E316:E328)</f>
        <v>23940623.91</v>
      </c>
      <c r="F315" s="9">
        <f t="shared" si="71"/>
        <v>67.819999999999993</v>
      </c>
    </row>
    <row r="316" spans="1:6" ht="100.8" customHeight="1" x14ac:dyDescent="0.25">
      <c r="A316" s="10" t="s">
        <v>196</v>
      </c>
      <c r="B316" s="10" t="s">
        <v>349</v>
      </c>
      <c r="C316" s="11" t="s">
        <v>554</v>
      </c>
      <c r="D316" s="12">
        <v>6876900</v>
      </c>
      <c r="E316" s="12">
        <v>4335017</v>
      </c>
      <c r="F316" s="12">
        <f t="shared" si="71"/>
        <v>63.04</v>
      </c>
    </row>
    <row r="317" spans="1:6" ht="46.2" customHeight="1" x14ac:dyDescent="0.25">
      <c r="A317" s="10" t="s">
        <v>196</v>
      </c>
      <c r="B317" s="10" t="s">
        <v>556</v>
      </c>
      <c r="C317" s="11" t="s">
        <v>555</v>
      </c>
      <c r="D317" s="12">
        <v>4858100</v>
      </c>
      <c r="E317" s="12">
        <v>2646747.67</v>
      </c>
      <c r="F317" s="12">
        <f t="shared" si="71"/>
        <v>54.48</v>
      </c>
    </row>
    <row r="318" spans="1:6" ht="83.4" hidden="1" customHeight="1" x14ac:dyDescent="0.25">
      <c r="A318" s="10" t="s">
        <v>196</v>
      </c>
      <c r="B318" s="10" t="s">
        <v>350</v>
      </c>
      <c r="C318" s="11" t="s">
        <v>351</v>
      </c>
      <c r="D318" s="12"/>
      <c r="E318" s="12"/>
      <c r="F318" s="12" t="e">
        <f t="shared" si="71"/>
        <v>#DIV/0!</v>
      </c>
    </row>
    <row r="319" spans="1:6" ht="64.8" customHeight="1" x14ac:dyDescent="0.25">
      <c r="A319" s="10" t="s">
        <v>196</v>
      </c>
      <c r="B319" s="10" t="s">
        <v>352</v>
      </c>
      <c r="C319" s="11" t="s">
        <v>557</v>
      </c>
      <c r="D319" s="12">
        <v>571200.11</v>
      </c>
      <c r="E319" s="12">
        <v>571200.11</v>
      </c>
      <c r="F319" s="12">
        <f t="shared" si="71"/>
        <v>100</v>
      </c>
    </row>
    <row r="320" spans="1:6" ht="42" customHeight="1" x14ac:dyDescent="0.25">
      <c r="A320" s="10" t="s">
        <v>196</v>
      </c>
      <c r="B320" s="10" t="s">
        <v>559</v>
      </c>
      <c r="C320" s="11" t="s">
        <v>558</v>
      </c>
      <c r="D320" s="12">
        <v>3453500</v>
      </c>
      <c r="E320" s="12">
        <v>3453500</v>
      </c>
      <c r="F320" s="12">
        <f t="shared" si="71"/>
        <v>100</v>
      </c>
    </row>
    <row r="321" spans="1:6" ht="51" customHeight="1" x14ac:dyDescent="0.25">
      <c r="A321" s="10" t="s">
        <v>196</v>
      </c>
      <c r="B321" s="10" t="s">
        <v>437</v>
      </c>
      <c r="C321" s="11" t="s">
        <v>560</v>
      </c>
      <c r="D321" s="12">
        <v>1074000</v>
      </c>
      <c r="E321" s="12">
        <v>570622.6</v>
      </c>
      <c r="F321" s="12">
        <f t="shared" si="71"/>
        <v>53.13</v>
      </c>
    </row>
    <row r="322" spans="1:6" ht="82.8" customHeight="1" x14ac:dyDescent="0.25">
      <c r="A322" s="10" t="s">
        <v>196</v>
      </c>
      <c r="B322" s="10" t="s">
        <v>353</v>
      </c>
      <c r="C322" s="11" t="s">
        <v>561</v>
      </c>
      <c r="D322" s="12">
        <v>72879.899999999994</v>
      </c>
      <c r="E322" s="12">
        <v>28700</v>
      </c>
      <c r="F322" s="12">
        <f t="shared" si="71"/>
        <v>39.380000000000003</v>
      </c>
    </row>
    <row r="323" spans="1:6" ht="52.8" customHeight="1" x14ac:dyDescent="0.25">
      <c r="A323" s="10" t="s">
        <v>196</v>
      </c>
      <c r="B323" s="10" t="s">
        <v>438</v>
      </c>
      <c r="C323" s="11" t="s">
        <v>562</v>
      </c>
      <c r="D323" s="12">
        <v>8859313</v>
      </c>
      <c r="E323" s="12">
        <v>8422866.5299999993</v>
      </c>
      <c r="F323" s="12">
        <f t="shared" si="71"/>
        <v>95.07</v>
      </c>
    </row>
    <row r="324" spans="1:6" ht="0.6" hidden="1" customHeight="1" x14ac:dyDescent="0.25">
      <c r="A324" s="10" t="s">
        <v>196</v>
      </c>
      <c r="B324" s="10" t="s">
        <v>469</v>
      </c>
      <c r="C324" s="11" t="s">
        <v>470</v>
      </c>
      <c r="D324" s="12"/>
      <c r="E324" s="12"/>
      <c r="F324" s="12" t="e">
        <f t="shared" si="71"/>
        <v>#DIV/0!</v>
      </c>
    </row>
    <row r="325" spans="1:6" ht="37.799999999999997" hidden="1" customHeight="1" x14ac:dyDescent="0.25">
      <c r="A325" s="10" t="s">
        <v>196</v>
      </c>
      <c r="B325" s="10" t="s">
        <v>353</v>
      </c>
      <c r="C325" s="11" t="s">
        <v>354</v>
      </c>
      <c r="D325" s="12"/>
      <c r="E325" s="12"/>
      <c r="F325" s="12" t="e">
        <f t="shared" si="71"/>
        <v>#DIV/0!</v>
      </c>
    </row>
    <row r="326" spans="1:6" ht="70.8" customHeight="1" x14ac:dyDescent="0.25">
      <c r="A326" s="10" t="s">
        <v>196</v>
      </c>
      <c r="B326" s="10" t="s">
        <v>603</v>
      </c>
      <c r="C326" s="11" t="s">
        <v>602</v>
      </c>
      <c r="D326" s="12">
        <v>680570</v>
      </c>
      <c r="E326" s="12">
        <v>680570</v>
      </c>
      <c r="F326" s="12">
        <f t="shared" si="71"/>
        <v>100</v>
      </c>
    </row>
    <row r="327" spans="1:6" ht="49.2" customHeight="1" x14ac:dyDescent="0.25">
      <c r="A327" s="10" t="s">
        <v>196</v>
      </c>
      <c r="B327" s="10" t="s">
        <v>596</v>
      </c>
      <c r="C327" s="11" t="s">
        <v>597</v>
      </c>
      <c r="D327" s="12">
        <v>5621220</v>
      </c>
      <c r="E327" s="12">
        <v>0</v>
      </c>
      <c r="F327" s="12">
        <f t="shared" si="71"/>
        <v>0</v>
      </c>
    </row>
    <row r="328" spans="1:6" ht="55.8" customHeight="1" x14ac:dyDescent="0.25">
      <c r="A328" s="10" t="s">
        <v>196</v>
      </c>
      <c r="B328" s="10" t="s">
        <v>439</v>
      </c>
      <c r="C328" s="11" t="s">
        <v>563</v>
      </c>
      <c r="D328" s="12">
        <v>3231400</v>
      </c>
      <c r="E328" s="12">
        <v>3231400</v>
      </c>
      <c r="F328" s="12">
        <f t="shared" si="71"/>
        <v>100</v>
      </c>
    </row>
    <row r="329" spans="1:6" ht="53.4" customHeight="1" x14ac:dyDescent="0.25">
      <c r="A329" s="7" t="s">
        <v>80</v>
      </c>
      <c r="B329" s="7" t="s">
        <v>471</v>
      </c>
      <c r="C329" s="8" t="s">
        <v>476</v>
      </c>
      <c r="D329" s="9">
        <f>SUM(D330)</f>
        <v>174607191.24000001</v>
      </c>
      <c r="E329" s="9">
        <f>SUM(E330)</f>
        <v>57089907.409999996</v>
      </c>
      <c r="F329" s="9">
        <f t="shared" si="71"/>
        <v>32.700000000000003</v>
      </c>
    </row>
    <row r="330" spans="1:6" ht="54.6" customHeight="1" x14ac:dyDescent="0.25">
      <c r="A330" s="7" t="s">
        <v>80</v>
      </c>
      <c r="B330" s="7" t="s">
        <v>472</v>
      </c>
      <c r="C330" s="8" t="s">
        <v>475</v>
      </c>
      <c r="D330" s="9">
        <f>SUM(D331)</f>
        <v>174607191.24000001</v>
      </c>
      <c r="E330" s="9">
        <f>SUM(E331)</f>
        <v>57089907.409999996</v>
      </c>
      <c r="F330" s="9">
        <f t="shared" si="71"/>
        <v>32.700000000000003</v>
      </c>
    </row>
    <row r="331" spans="1:6" ht="45.6" customHeight="1" x14ac:dyDescent="0.25">
      <c r="A331" s="10" t="s">
        <v>80</v>
      </c>
      <c r="B331" s="10" t="s">
        <v>473</v>
      </c>
      <c r="C331" s="11" t="s">
        <v>474</v>
      </c>
      <c r="D331" s="12">
        <v>174607191.24000001</v>
      </c>
      <c r="E331" s="12">
        <v>57089907.409999996</v>
      </c>
      <c r="F331" s="12">
        <f t="shared" si="71"/>
        <v>32.700000000000003</v>
      </c>
    </row>
    <row r="332" spans="1:6" ht="46.8" customHeight="1" x14ac:dyDescent="0.25">
      <c r="A332" s="7" t="s">
        <v>3</v>
      </c>
      <c r="B332" s="7" t="s">
        <v>271</v>
      </c>
      <c r="C332" s="8" t="s">
        <v>272</v>
      </c>
      <c r="D332" s="9">
        <f>D333</f>
        <v>98254.2</v>
      </c>
      <c r="E332" s="9">
        <f t="shared" ref="E332" si="72">E333</f>
        <v>98254.2</v>
      </c>
      <c r="F332" s="9">
        <f t="shared" si="71"/>
        <v>100</v>
      </c>
    </row>
    <row r="333" spans="1:6" ht="30.6" customHeight="1" x14ac:dyDescent="0.25">
      <c r="A333" s="7" t="s">
        <v>3</v>
      </c>
      <c r="B333" s="7" t="s">
        <v>273</v>
      </c>
      <c r="C333" s="8" t="s">
        <v>274</v>
      </c>
      <c r="D333" s="9">
        <f>D334</f>
        <v>98254.2</v>
      </c>
      <c r="E333" s="9">
        <f t="shared" ref="E333" si="73">E334</f>
        <v>98254.2</v>
      </c>
      <c r="F333" s="9">
        <f t="shared" si="71"/>
        <v>100</v>
      </c>
    </row>
    <row r="334" spans="1:6" ht="36" customHeight="1" x14ac:dyDescent="0.25">
      <c r="A334" s="7" t="s">
        <v>3</v>
      </c>
      <c r="B334" s="7" t="s">
        <v>275</v>
      </c>
      <c r="C334" s="8" t="s">
        <v>274</v>
      </c>
      <c r="D334" s="9">
        <f>D335+D336</f>
        <v>98254.2</v>
      </c>
      <c r="E334" s="9">
        <f t="shared" ref="E334" si="74">E335+E336</f>
        <v>98254.2</v>
      </c>
      <c r="F334" s="9">
        <f t="shared" si="71"/>
        <v>100</v>
      </c>
    </row>
    <row r="335" spans="1:6" ht="46.2" hidden="1" customHeight="1" x14ac:dyDescent="0.25">
      <c r="A335" s="10" t="s">
        <v>196</v>
      </c>
      <c r="B335" s="10" t="s">
        <v>275</v>
      </c>
      <c r="C335" s="11" t="s">
        <v>274</v>
      </c>
      <c r="D335" s="12">
        <v>0</v>
      </c>
      <c r="E335" s="12"/>
      <c r="F335" s="9" t="e">
        <f t="shared" si="71"/>
        <v>#DIV/0!</v>
      </c>
    </row>
    <row r="336" spans="1:6" ht="51" customHeight="1" x14ac:dyDescent="0.25">
      <c r="A336" s="10" t="s">
        <v>80</v>
      </c>
      <c r="B336" s="10" t="s">
        <v>275</v>
      </c>
      <c r="C336" s="11" t="s">
        <v>274</v>
      </c>
      <c r="D336" s="12">
        <v>98254.2</v>
      </c>
      <c r="E336" s="12">
        <v>98254.2</v>
      </c>
      <c r="F336" s="12">
        <f t="shared" si="71"/>
        <v>100</v>
      </c>
    </row>
    <row r="337" spans="1:6" ht="88.8" customHeight="1" x14ac:dyDescent="0.25">
      <c r="A337" s="7" t="s">
        <v>196</v>
      </c>
      <c r="B337" s="7" t="s">
        <v>620</v>
      </c>
      <c r="C337" s="8" t="s">
        <v>618</v>
      </c>
      <c r="D337" s="9">
        <f>SUM(D338)</f>
        <v>0</v>
      </c>
      <c r="E337" s="9">
        <f>SUM(E338)</f>
        <v>-6216.79</v>
      </c>
      <c r="F337" s="9" t="s">
        <v>387</v>
      </c>
    </row>
    <row r="338" spans="1:6" ht="85.2" customHeight="1" x14ac:dyDescent="0.25">
      <c r="A338" s="10" t="s">
        <v>196</v>
      </c>
      <c r="B338" s="10" t="s">
        <v>621</v>
      </c>
      <c r="C338" s="11" t="s">
        <v>619</v>
      </c>
      <c r="D338" s="12">
        <v>0</v>
      </c>
      <c r="E338" s="12">
        <v>-6216.79</v>
      </c>
      <c r="F338" s="12" t="s">
        <v>387</v>
      </c>
    </row>
    <row r="339" spans="1:6" ht="67.2" x14ac:dyDescent="0.25">
      <c r="A339" s="7" t="s">
        <v>355</v>
      </c>
      <c r="B339" s="7" t="s">
        <v>356</v>
      </c>
      <c r="C339" s="8" t="s">
        <v>357</v>
      </c>
      <c r="D339" s="9">
        <f>D340</f>
        <v>6236.56</v>
      </c>
      <c r="E339" s="9">
        <f t="shared" ref="E339:E341" si="75">E340</f>
        <v>31068.959999999999</v>
      </c>
      <c r="F339" s="9">
        <f t="shared" si="71"/>
        <v>498.17</v>
      </c>
    </row>
    <row r="340" spans="1:6" ht="76.8" customHeight="1" x14ac:dyDescent="0.25">
      <c r="A340" s="7" t="s">
        <v>355</v>
      </c>
      <c r="B340" s="7" t="s">
        <v>358</v>
      </c>
      <c r="C340" s="8" t="s">
        <v>359</v>
      </c>
      <c r="D340" s="9">
        <f>D341</f>
        <v>6236.56</v>
      </c>
      <c r="E340" s="9">
        <f t="shared" si="75"/>
        <v>31068.959999999999</v>
      </c>
      <c r="F340" s="9">
        <f t="shared" si="71"/>
        <v>498.17</v>
      </c>
    </row>
    <row r="341" spans="1:6" ht="84" customHeight="1" x14ac:dyDescent="0.25">
      <c r="A341" s="7" t="s">
        <v>355</v>
      </c>
      <c r="B341" s="7" t="s">
        <v>360</v>
      </c>
      <c r="C341" s="8" t="s">
        <v>361</v>
      </c>
      <c r="D341" s="9">
        <f>D342</f>
        <v>6236.56</v>
      </c>
      <c r="E341" s="9">
        <f t="shared" si="75"/>
        <v>31068.959999999999</v>
      </c>
      <c r="F341" s="9">
        <f t="shared" si="71"/>
        <v>498.17</v>
      </c>
    </row>
    <row r="342" spans="1:6" ht="51" customHeight="1" x14ac:dyDescent="0.25">
      <c r="A342" s="7" t="s">
        <v>355</v>
      </c>
      <c r="B342" s="7" t="s">
        <v>362</v>
      </c>
      <c r="C342" s="8" t="s">
        <v>363</v>
      </c>
      <c r="D342" s="9">
        <f>D343</f>
        <v>6236.56</v>
      </c>
      <c r="E342" s="9">
        <f>E343</f>
        <v>31068.959999999999</v>
      </c>
      <c r="F342" s="9">
        <f t="shared" si="71"/>
        <v>498.17</v>
      </c>
    </row>
    <row r="343" spans="1:6" ht="45.6" customHeight="1" x14ac:dyDescent="0.25">
      <c r="A343" s="10" t="s">
        <v>355</v>
      </c>
      <c r="B343" s="10" t="s">
        <v>364</v>
      </c>
      <c r="C343" s="11" t="s">
        <v>365</v>
      </c>
      <c r="D343" s="12">
        <v>6236.56</v>
      </c>
      <c r="E343" s="12">
        <v>31068.959999999999</v>
      </c>
      <c r="F343" s="12">
        <f t="shared" si="71"/>
        <v>498.17</v>
      </c>
    </row>
    <row r="344" spans="1:6" ht="63" customHeight="1" x14ac:dyDescent="0.25">
      <c r="A344" s="7" t="s">
        <v>196</v>
      </c>
      <c r="B344" s="7" t="s">
        <v>366</v>
      </c>
      <c r="C344" s="8" t="s">
        <v>367</v>
      </c>
      <c r="D344" s="9">
        <f>D345</f>
        <v>-10016559.98</v>
      </c>
      <c r="E344" s="9">
        <f t="shared" ref="E344" si="76">E345</f>
        <v>-10297088.17</v>
      </c>
      <c r="F344" s="9">
        <f t="shared" si="71"/>
        <v>102.8</v>
      </c>
    </row>
    <row r="345" spans="1:6" ht="49.8" customHeight="1" x14ac:dyDescent="0.25">
      <c r="A345" s="7" t="s">
        <v>196</v>
      </c>
      <c r="B345" s="7" t="s">
        <v>368</v>
      </c>
      <c r="C345" s="8" t="s">
        <v>369</v>
      </c>
      <c r="D345" s="9">
        <f>SUM(D346:D350)</f>
        <v>-10016559.98</v>
      </c>
      <c r="E345" s="9">
        <f t="shared" ref="E345" si="77">SUM(E346:E350)</f>
        <v>-10297088.17</v>
      </c>
      <c r="F345" s="9">
        <f t="shared" si="71"/>
        <v>102.8</v>
      </c>
    </row>
    <row r="346" spans="1:6" ht="68.400000000000006" customHeight="1" x14ac:dyDescent="0.25">
      <c r="A346" s="10" t="s">
        <v>196</v>
      </c>
      <c r="B346" s="10" t="s">
        <v>370</v>
      </c>
      <c r="C346" s="11" t="s">
        <v>371</v>
      </c>
      <c r="D346" s="12">
        <v>-1586887.11</v>
      </c>
      <c r="E346" s="12">
        <v>-1586887.11</v>
      </c>
      <c r="F346" s="12">
        <f t="shared" si="71"/>
        <v>100</v>
      </c>
    </row>
    <row r="347" spans="1:6" ht="113.4" customHeight="1" x14ac:dyDescent="0.25">
      <c r="A347" s="10" t="s">
        <v>196</v>
      </c>
      <c r="B347" s="10" t="s">
        <v>372</v>
      </c>
      <c r="C347" s="11" t="s">
        <v>373</v>
      </c>
      <c r="D347" s="12">
        <v>-6638.78</v>
      </c>
      <c r="E347" s="12">
        <v>-6638.78</v>
      </c>
      <c r="F347" s="12">
        <f t="shared" si="71"/>
        <v>100</v>
      </c>
    </row>
    <row r="348" spans="1:6" ht="65.400000000000006" customHeight="1" x14ac:dyDescent="0.25">
      <c r="A348" s="10" t="s">
        <v>196</v>
      </c>
      <c r="B348" s="10" t="s">
        <v>374</v>
      </c>
      <c r="C348" s="11" t="s">
        <v>375</v>
      </c>
      <c r="D348" s="12">
        <v>-2326.6</v>
      </c>
      <c r="E348" s="12">
        <v>-2326.6</v>
      </c>
      <c r="F348" s="12">
        <f t="shared" si="71"/>
        <v>100</v>
      </c>
    </row>
    <row r="349" spans="1:6" ht="91.2" customHeight="1" x14ac:dyDescent="0.25">
      <c r="A349" s="10" t="s">
        <v>196</v>
      </c>
      <c r="B349" s="10" t="s">
        <v>376</v>
      </c>
      <c r="C349" s="11" t="s">
        <v>377</v>
      </c>
      <c r="D349" s="12">
        <v>-4100.25</v>
      </c>
      <c r="E349" s="12">
        <v>-4100.25</v>
      </c>
      <c r="F349" s="12">
        <f t="shared" si="71"/>
        <v>100</v>
      </c>
    </row>
    <row r="350" spans="1:6" ht="51.6" customHeight="1" x14ac:dyDescent="0.25">
      <c r="A350" s="10" t="s">
        <v>196</v>
      </c>
      <c r="B350" s="10" t="s">
        <v>378</v>
      </c>
      <c r="C350" s="11" t="s">
        <v>379</v>
      </c>
      <c r="D350" s="12">
        <v>-8416607.2400000002</v>
      </c>
      <c r="E350" s="12">
        <v>-8697135.4299999997</v>
      </c>
      <c r="F350" s="12">
        <f t="shared" si="71"/>
        <v>103.33</v>
      </c>
    </row>
    <row r="351" spans="1:6" ht="31.05" customHeight="1" x14ac:dyDescent="0.25">
      <c r="A351" s="7" t="s">
        <v>276</v>
      </c>
      <c r="B351" s="7"/>
      <c r="C351" s="8"/>
      <c r="D351" s="9">
        <f>D12+D222</f>
        <v>4438280930.4499998</v>
      </c>
      <c r="E351" s="9">
        <f>E12+E222</f>
        <v>2982467865.4300003</v>
      </c>
      <c r="F351" s="9">
        <f t="shared" si="71"/>
        <v>67.2</v>
      </c>
    </row>
  </sheetData>
  <mergeCells count="11">
    <mergeCell ref="A1:F1"/>
    <mergeCell ref="A2:F2"/>
    <mergeCell ref="A3:F3"/>
    <mergeCell ref="A4:F4"/>
    <mergeCell ref="B10:B11"/>
    <mergeCell ref="E10:E11"/>
    <mergeCell ref="C10:C11"/>
    <mergeCell ref="F10:F11"/>
    <mergeCell ref="D10:D11"/>
    <mergeCell ref="A8:F8"/>
    <mergeCell ref="A10:A11"/>
  </mergeCells>
  <printOptions horizontalCentered="1"/>
  <pageMargins left="0.59055118110236227" right="0.59055118110236227" top="0.59055118110236227" bottom="0.59055118110236227" header="0.51181102362204722" footer="0.51181102362204722"/>
  <pageSetup paperSize="9" scale="45" fitToHeight="11" orientation="portrait" useFirstPageNumber="1"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Роспись доходов</vt:lpstr>
      <vt:lpstr>'Роспись доходов'!Заголовки_для_печати</vt:lpstr>
      <vt:lpstr>'Роспись доходов'!Область_печати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rep:2.54.0.218</dc:description>
  <cp:lastModifiedBy>Оружило Наталья Валерьевна</cp:lastModifiedBy>
  <cp:lastPrinted>2026-10-02T08:59:14Z</cp:lastPrinted>
  <dcterms:created xsi:type="dcterms:W3CDTF">2022-10-12T01:52:14Z</dcterms:created>
  <dcterms:modified xsi:type="dcterms:W3CDTF">2026-10-21T05:08:22Z</dcterms:modified>
</cp:coreProperties>
</file>