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на 01.07.2026" sheetId="2" r:id="rId1"/>
  </sheets>
  <definedNames>
    <definedName name="_xlnm.Print_Titles" localSheetId="0">'на 01.07.2026'!$8:$8</definedName>
    <definedName name="_xlnm.Print_Area" localSheetId="0">'на 01.07.2026'!$A$1:$I$60</definedName>
  </definedNames>
  <calcPr calcId="162913"/>
</workbook>
</file>

<file path=xl/calcChain.xml><?xml version="1.0" encoding="utf-8"?>
<calcChain xmlns="http://schemas.openxmlformats.org/spreadsheetml/2006/main">
  <c r="D57" i="2" l="1"/>
  <c r="C57" i="2"/>
  <c r="E56" i="2"/>
  <c r="E55" i="2"/>
  <c r="E54" i="2"/>
  <c r="E53" i="2"/>
  <c r="D52" i="2"/>
  <c r="E52" i="2" s="1"/>
  <c r="C52" i="2"/>
  <c r="E51" i="2"/>
  <c r="E50" i="2"/>
  <c r="E49" i="2"/>
  <c r="E47" i="2"/>
  <c r="D46" i="2"/>
  <c r="E46" i="2" s="1"/>
  <c r="C46" i="2"/>
  <c r="E45" i="2"/>
  <c r="E44" i="2"/>
  <c r="D43" i="2"/>
  <c r="E43" i="2" s="1"/>
  <c r="C43" i="2"/>
  <c r="E42" i="2"/>
  <c r="E41" i="2"/>
  <c r="E40" i="2"/>
  <c r="E39" i="2"/>
  <c r="E38" i="2"/>
  <c r="D37" i="2"/>
  <c r="C37" i="2"/>
  <c r="E36" i="2"/>
  <c r="E35" i="2"/>
  <c r="D33" i="2"/>
  <c r="C33" i="2"/>
  <c r="E32" i="2"/>
  <c r="E31" i="2"/>
  <c r="E30" i="2"/>
  <c r="E29" i="2"/>
  <c r="D28" i="2"/>
  <c r="C28" i="2"/>
  <c r="E28" i="2" s="1"/>
  <c r="E27" i="2"/>
  <c r="E26" i="2"/>
  <c r="E25" i="2"/>
  <c r="E24" i="2"/>
  <c r="E23" i="2"/>
  <c r="D23" i="2"/>
  <c r="C23" i="2"/>
  <c r="E22" i="2"/>
  <c r="E21" i="2"/>
  <c r="E20" i="2"/>
  <c r="D19" i="2"/>
  <c r="E19" i="2" s="1"/>
  <c r="C19" i="2"/>
  <c r="E18" i="2"/>
  <c r="E17" i="2"/>
  <c r="E15" i="2"/>
  <c r="E14" i="2"/>
  <c r="E13" i="2"/>
  <c r="E12" i="2"/>
  <c r="E11" i="2"/>
  <c r="D10" i="2"/>
  <c r="C10" i="2"/>
  <c r="E33" i="2" l="1"/>
  <c r="C59" i="2"/>
  <c r="E37" i="2"/>
  <c r="D59" i="2"/>
  <c r="E10" i="2"/>
  <c r="E59" i="2"/>
  <c r="I58" i="2" l="1"/>
  <c r="I56" i="2"/>
  <c r="I55" i="2"/>
  <c r="I54" i="2"/>
  <c r="I53" i="2"/>
  <c r="I51" i="2"/>
  <c r="I50" i="2"/>
  <c r="I49" i="2"/>
  <c r="I48" i="2"/>
  <c r="I47" i="2"/>
  <c r="I45" i="2"/>
  <c r="I44" i="2"/>
  <c r="I42" i="2"/>
  <c r="I41" i="2"/>
  <c r="I40" i="2"/>
  <c r="I39" i="2"/>
  <c r="I38" i="2"/>
  <c r="I36" i="2"/>
  <c r="I35" i="2"/>
  <c r="I34" i="2"/>
  <c r="I32" i="2"/>
  <c r="I31" i="2"/>
  <c r="I30" i="2"/>
  <c r="I29" i="2"/>
  <c r="I27" i="2"/>
  <c r="I26" i="2"/>
  <c r="I25" i="2"/>
  <c r="I24" i="2"/>
  <c r="I22" i="2"/>
  <c r="I21" i="2"/>
  <c r="I20" i="2"/>
  <c r="I18" i="2"/>
  <c r="I17" i="2"/>
  <c r="I16" i="2"/>
  <c r="I15" i="2"/>
  <c r="I14" i="2"/>
  <c r="I13" i="2"/>
  <c r="I12" i="2"/>
  <c r="I11" i="2"/>
  <c r="I52" i="2" l="1"/>
  <c r="I46" i="2"/>
  <c r="I28" i="2"/>
  <c r="I10" i="2"/>
  <c r="I19" i="2"/>
  <c r="I23" i="2"/>
  <c r="I33" i="2"/>
  <c r="I37" i="2"/>
  <c r="I43" i="2"/>
  <c r="I57" i="2"/>
  <c r="I59" i="2" l="1"/>
</calcChain>
</file>

<file path=xl/sharedStrings.xml><?xml version="1.0" encoding="utf-8"?>
<sst xmlns="http://schemas.openxmlformats.org/spreadsheetml/2006/main" count="101" uniqueCount="99">
  <si>
    <t>СВЕДЕНИЯ</t>
  </si>
  <si>
    <t>о ходе исполнения местного бюджета г. Зеленогорска</t>
  </si>
  <si>
    <t>Код</t>
  </si>
  <si>
    <t>Наименование показателей бюджетной классификации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</si>
  <si>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</si>
  <si>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Утвержденные годовые бюджетные назначения (тыс.руб)</t>
  </si>
  <si>
    <t>Процент исполнения (%)</t>
  </si>
  <si>
    <t xml:space="preserve">РАСХОДЫ </t>
  </si>
  <si>
    <t>0100</t>
  </si>
  <si>
    <t>ОБЩЕГОСУДАРСТВЕННЫЕ 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</si>
  <si>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</si>
  <si>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</si>
  <si>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</si>
  <si>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</si>
  <si>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</si>
  <si>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</si>
  <si>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</si>
  <si>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</si>
  <si>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</si>
  <si>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</si>
  <si>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>0107</t>
  </si>
  <si>
    <t>Обеспечение проведения выборов и референдумов</t>
  </si>
  <si>
    <t>0111</t>
  </si>
  <si>
    <t xml:space="preserve">Резервные фонды 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</si>
  <si>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</si>
  <si>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</si>
  <si>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</si>
  <si>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</si>
  <si>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</si>
  <si>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</si>
  <si>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</si>
  <si>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</si>
  <si>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</si>
  <si>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</si>
  <si>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</si>
  <si>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</si>
  <si>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</si>
  <si>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</si>
  <si>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</si>
  <si>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 xml:space="preserve">Транспорт </t>
  </si>
  <si>
    <t>0409</t>
  </si>
  <si>
    <t>Дорожное хозяйство (дорожные фонды)</t>
  </si>
  <si>
    <t>0412</t>
  </si>
  <si>
    <t xml:space="preserve">Другие вопросы в области национальной экономики </t>
  </si>
  <si>
    <t>0500</t>
  </si>
  <si>
    <t>ЖИЛИЩНО-КОММУНАЛЬНОЕ ХОЗЯЙСТВО</t>
  </si>
  <si>
    <t>0501</t>
  </si>
  <si>
    <t xml:space="preserve">Жилищное хозяйство </t>
  </si>
  <si>
    <t>0502</t>
  </si>
  <si>
    <t xml:space="preserve">Коммунальное хозяйство </t>
  </si>
  <si>
    <t>0503</t>
  </si>
  <si>
    <t>Благоустройство</t>
  </si>
  <si>
    <t>0505</t>
  </si>
  <si>
    <t xml:space="preserve">Другие вопросы в области жилищно-коммунального хозяйства 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</si>
  <si>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</si>
  <si>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</si>
  <si>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</si>
  <si>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</si>
  <si>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</si>
  <si>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</si>
  <si>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</si>
  <si>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</si>
  <si>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</si>
  <si>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 xml:space="preserve">ОБРАЗОВАНИЕ 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</si>
  <si>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</si>
  <si>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</si>
  <si>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</si>
  <si>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</si>
  <si>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</si>
  <si>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</t>
  </si>
  <si>
    <t>0707</t>
  </si>
  <si>
    <t xml:space="preserve">Молодежная политика и оздоровление детей </t>
  </si>
  <si>
    <t>0709</t>
  </si>
  <si>
    <t xml:space="preserve">Другие вопросы в области образования </t>
  </si>
  <si>
    <t>0800</t>
  </si>
  <si>
    <t xml:space="preserve">КУЛЬТУРА, КИНЕМАТОГРАФИЯ, СРЕДСТВА МАССОВОЙ ИНФОРМАЦИИ </t>
  </si>
  <si>
    <t>0801</t>
  </si>
  <si>
    <t xml:space="preserve">Культура </t>
  </si>
  <si>
    <t>0804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</si>
  <si>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</si>
  <si>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</si>
  <si>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</si>
  <si>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</si>
  <si>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</si>
  <si>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</si>
  <si>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</si>
  <si>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</si>
  <si>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</si>
  <si>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</si>
  <si>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</si>
  <si>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</si>
  <si>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</si>
  <si>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</si>
  <si>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</si>
  <si>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на 01.07.2025</t>
  </si>
  <si>
    <t>Исполнено   по состоянию на 01.07.2025      (тыс.руб.)</t>
  </si>
  <si>
    <t>по состоянию на 01.07.2026</t>
  </si>
  <si>
    <t>на 01.07.2026</t>
  </si>
  <si>
    <t>Исполнено   по состоянию на 01.07.2026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</si>
</sst>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" fontId="4" fillId="6" borderId="7">
      <alignment horizontal="right" vertical="top" shrinkToFit="1"/>
    </xf>
    <xf numFmtId="0" fontId="4" fillId="0" borderId="7">
      <alignment vertical="top" wrapText="1"/>
    </xf>
    <xf numFmtId="4" fontId="4" fillId="6" borderId="8">
      <alignment horizontal="right" vertical="top" shrinkToFit="1"/>
    </xf>
  </cellStyleXfs>
  <cellXfs count="59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0" borderId="0" xfId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3" fillId="3" borderId="5" xfId="1" applyFont="1" applyFill="1" applyBorder="1"/>
    <xf numFmtId="0" fontId="2" fillId="4" borderId="5" xfId="1" applyFont="1" applyFill="1" applyBorder="1" applyAlignment="1">
      <alignment horizontal="right" vertical="center"/>
    </xf>
    <xf numFmtId="4" fontId="2" fillId="4" borderId="5" xfId="1" applyNumberFormat="1" applyFont="1" applyFill="1" applyBorder="1" applyAlignment="1">
      <alignment horizontal="right" vertical="center" wrapText="1"/>
    </xf>
    <xf numFmtId="0" fontId="2" fillId="5" borderId="5" xfId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" fontId="5" fillId="4" borderId="7" xfId="2" applyNumberFormat="1" applyFont="1" applyFill="1" applyAlignment="1" applyProtection="1">
      <alignment horizontal="right" vertical="center" shrinkToFit="1"/>
      <protection locked="0"/>
    </xf>
    <xf numFmtId="4" fontId="3" fillId="4" borderId="5" xfId="1" applyNumberFormat="1" applyFont="1" applyFill="1" applyBorder="1" applyAlignment="1">
      <alignment horizontal="right" vertical="center" wrapText="1"/>
    </xf>
    <xf numFmtId="4" fontId="5" fillId="5" borderId="7" xfId="2" applyNumberFormat="1" applyFont="1" applyFill="1" applyAlignment="1" applyProtection="1">
      <alignment horizontal="right" vertical="center" shrinkToFit="1"/>
      <protection locked="0"/>
    </xf>
    <xf numFmtId="4" fontId="3" fillId="5" borderId="5" xfId="1" applyNumberFormat="1" applyFont="1" applyFill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justify" vertical="center" wrapText="1"/>
    </xf>
    <xf numFmtId="4" fontId="7" fillId="4" borderId="7" xfId="2" applyNumberFormat="1" applyFont="1" applyFill="1" applyAlignment="1" applyProtection="1">
      <alignment horizontal="right" vertical="center" shrinkToFit="1"/>
      <protection locked="0"/>
    </xf>
    <xf numFmtId="4" fontId="6" fillId="5" borderId="7" xfId="2" applyNumberFormat="1" applyFont="1" applyFill="1" applyAlignment="1" applyProtection="1">
      <alignment horizontal="right" vertical="center" shrinkToFit="1"/>
      <protection locked="0"/>
    </xf>
    <xf numFmtId="4" fontId="7" fillId="5" borderId="7" xfId="2" applyNumberFormat="1" applyFont="1" applyFill="1" applyAlignment="1" applyProtection="1">
      <alignment horizontal="right" vertical="center" shrinkToFit="1"/>
      <protection locked="0"/>
    </xf>
    <xf numFmtId="4" fontId="1" fillId="0" borderId="0" xfId="1" applyNumberFormat="1"/>
    <xf numFmtId="0" fontId="2" fillId="3" borderId="5" xfId="1" applyFont="1" applyFill="1" applyBorder="1" applyAlignment="1">
      <alignment vertical="center" wrapText="1"/>
    </xf>
    <xf numFmtId="0" fontId="7" fillId="3" borderId="7" xfId="3" applyNumberFormat="1" applyFont="1" applyFill="1" applyProtection="1">
      <alignment vertical="top" wrapText="1"/>
      <protection locked="0"/>
    </xf>
    <xf numFmtId="0" fontId="3" fillId="3" borderId="5" xfId="1" applyFont="1" applyFill="1" applyBorder="1" applyAlignment="1">
      <alignment horizontal="justify" vertical="center" wrapText="1"/>
    </xf>
    <xf numFmtId="4" fontId="8" fillId="4" borderId="7" xfId="2" applyNumberFormat="1" applyFont="1" applyFill="1" applyAlignment="1" applyProtection="1">
      <alignment horizontal="right" vertical="center" shrinkToFit="1"/>
      <protection locked="0"/>
    </xf>
    <xf numFmtId="4" fontId="8" fillId="5" borderId="7" xfId="2" applyNumberFormat="1" applyFont="1" applyFill="1" applyAlignment="1" applyProtection="1">
      <alignment horizontal="right" vertical="center" shrinkToFit="1"/>
      <protection locked="0"/>
    </xf>
    <xf numFmtId="0" fontId="7" fillId="3" borderId="7" xfId="3" applyNumberFormat="1" applyFont="1" applyFill="1" applyAlignment="1" applyProtection="1">
      <alignment horizontal="left" vertical="top" wrapText="1"/>
      <protection locked="0"/>
    </xf>
    <xf numFmtId="0" fontId="3" fillId="3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4" fontId="8" fillId="4" borderId="5" xfId="4" applyNumberFormat="1" applyFont="1" applyFill="1" applyBorder="1" applyAlignment="1" applyProtection="1">
      <alignment horizontal="right" vertical="center" shrinkToFit="1"/>
      <protection locked="0"/>
    </xf>
    <xf numFmtId="4" fontId="8" fillId="5" borderId="5" xfId="4" applyNumberFormat="1" applyFont="1" applyFill="1" applyBorder="1" applyAlignment="1" applyProtection="1">
      <alignment horizontal="right" vertical="center" shrinkToFit="1"/>
      <protection locked="0"/>
    </xf>
    <xf numFmtId="0" fontId="2" fillId="4" borderId="0" xfId="1" applyFont="1" applyFill="1"/>
    <xf numFmtId="0" fontId="3" fillId="3" borderId="1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 applyFill="1"/>
    <xf numFmtId="4" fontId="6" fillId="4" borderId="7" xfId="2" applyNumberFormat="1" applyFont="1" applyFill="1" applyAlignment="1" applyProtection="1">
      <alignment horizontal="right" vertical="center" shrinkToFit="1"/>
      <protection locked="0"/>
    </xf>
  </cellXfs>
  <cellStyles count="5">
    <cellStyle name="xl31" xfId="4"/>
    <cellStyle name="xl34" xfId="3"/>
    <cellStyle name="xl36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view="pageBreakPreview" topLeftCell="A8" zoomScaleNormal="100" zoomScaleSheetLayoutView="100" workbookViewId="0">
      <selection activeCell="Q54" sqref="Q54"/>
    </sheetView>
  </sheetViews>
  <sheetFormatPr defaultRowHeight="15" x14ac:dyDescent="0.25"/>
  <cols>
    <col min="1" max="1" width="7.85546875" style="1" customWidth="1"/>
    <col min="2" max="2" width="45.28515625" style="1" customWidth="1"/>
    <col min="3" max="3" width="16.42578125" style="42" customWidth="1"/>
    <col min="4" max="4" width="13.28515625" style="42" customWidth="1"/>
    <col min="5" max="5" width="13.140625" style="42" customWidth="1"/>
    <col min="6" max="6" width="16.42578125" style="1" customWidth="1"/>
    <col min="7" max="7" width="13.28515625" style="1" customWidth="1"/>
    <col min="8" max="8" width="13.140625" style="1" customWidth="1"/>
    <col min="9" max="9" width="14.5703125" style="3" customWidth="1"/>
    <col min="10" max="10" width="9.140625" style="4"/>
    <col min="11" max="11" width="10" style="4" bestFit="1" customWidth="1"/>
    <col min="12" max="16384" width="9.140625" style="4"/>
  </cols>
  <sheetData>
    <row r="1" spans="1:11" x14ac:dyDescent="0.25">
      <c r="C1" s="2"/>
      <c r="D1" s="54"/>
      <c r="E1" s="54"/>
      <c r="G1" s="55"/>
      <c r="H1" s="55"/>
    </row>
    <row r="2" spans="1:11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11" x14ac:dyDescent="0.25">
      <c r="A3" s="56" t="s">
        <v>1</v>
      </c>
      <c r="B3" s="56"/>
      <c r="C3" s="56"/>
      <c r="D3" s="56"/>
      <c r="E3" s="56"/>
      <c r="F3" s="56"/>
      <c r="G3" s="56"/>
      <c r="H3" s="56"/>
      <c r="I3" s="56"/>
    </row>
    <row r="4" spans="1:11" x14ac:dyDescent="0.25">
      <c r="A4" s="56" t="s">
        <v>96</v>
      </c>
      <c r="B4" s="56"/>
      <c r="C4" s="56"/>
      <c r="D4" s="56"/>
      <c r="E4" s="56"/>
      <c r="F4" s="56"/>
      <c r="G4" s="56"/>
      <c r="H4" s="56"/>
      <c r="I4" s="56"/>
    </row>
    <row r="5" spans="1:11" x14ac:dyDescent="0.25">
      <c r="A5" s="5"/>
      <c r="B5" s="5"/>
      <c r="C5" s="6"/>
      <c r="D5" s="6"/>
      <c r="E5" s="6"/>
      <c r="F5" s="5"/>
      <c r="G5" s="5"/>
      <c r="H5" s="5"/>
    </row>
    <row r="6" spans="1:11" ht="22.5" customHeight="1" x14ac:dyDescent="0.25">
      <c r="A6" s="43" t="s">
        <v>2</v>
      </c>
      <c r="B6" s="45" t="s">
        <v>3</v>
      </c>
      <c r="C6" s="50" t="s">
        <v>94</v>
      </c>
      <c r="D6" s="51"/>
      <c r="E6" s="52"/>
      <c r="F6" s="47" t="s">
        <v>97</v>
      </c>
      <c r="G6" s="48"/>
      <c r="H6" s="49"/>
      <c r="I6" s="53" t="s">
        <v>4</v>
      </c>
    </row>
    <row r="7" spans="1:11" ht="91.5" customHeight="1" x14ac:dyDescent="0.25">
      <c r="A7" s="44"/>
      <c r="B7" s="46"/>
      <c r="C7" s="8" t="s">
        <v>5</v>
      </c>
      <c r="D7" s="8" t="s">
        <v>95</v>
      </c>
      <c r="E7" s="8" t="s">
        <v>6</v>
      </c>
      <c r="F7" s="7" t="s">
        <v>5</v>
      </c>
      <c r="G7" s="7" t="s">
        <v>98</v>
      </c>
      <c r="H7" s="7" t="s">
        <v>6</v>
      </c>
      <c r="I7" s="53"/>
    </row>
    <row r="8" spans="1:11" x14ac:dyDescent="0.25">
      <c r="A8" s="9">
        <v>1</v>
      </c>
      <c r="B8" s="9">
        <v>2</v>
      </c>
      <c r="C8" s="11">
        <v>6</v>
      </c>
      <c r="D8" s="11">
        <v>7</v>
      </c>
      <c r="E8" s="11">
        <v>8</v>
      </c>
      <c r="F8" s="10">
        <v>6</v>
      </c>
      <c r="G8" s="10">
        <v>7</v>
      </c>
      <c r="H8" s="10">
        <v>8</v>
      </c>
      <c r="I8" s="12">
        <v>9</v>
      </c>
    </row>
    <row r="9" spans="1:11" x14ac:dyDescent="0.25">
      <c r="A9" s="13"/>
      <c r="B9" s="14" t="s">
        <v>7</v>
      </c>
      <c r="C9" s="17"/>
      <c r="D9" s="17"/>
      <c r="E9" s="18"/>
      <c r="F9" s="15"/>
      <c r="G9" s="15"/>
      <c r="H9" s="16"/>
      <c r="I9" s="12"/>
    </row>
    <row r="10" spans="1:11" ht="28.5" x14ac:dyDescent="0.25">
      <c r="A10" s="19" t="s">
        <v>8</v>
      </c>
      <c r="B10" s="20" t="s">
        <v>9</v>
      </c>
      <c r="C10" s="23">
        <f>C11+C12+C13+C15+C16+C17+C18+C14</f>
        <v>265887.40899999999</v>
      </c>
      <c r="D10" s="23">
        <f>D11+D12+D13+D15+D16+D17+D18+D14</f>
        <v>109262.98595000002</v>
      </c>
      <c r="E10" s="24">
        <f t="shared" ref="E10:E32" si="0">ROUND(D10/C10*100,2)</f>
        <v>41.09</v>
      </c>
      <c r="F10" s="21">
        <v>299173.67000000004</v>
      </c>
      <c r="G10" s="21">
        <v>124050.76999999999</v>
      </c>
      <c r="H10" s="22">
        <v>41.46</v>
      </c>
      <c r="I10" s="25">
        <f>G10-D10</f>
        <v>14787.784049999973</v>
      </c>
    </row>
    <row r="11" spans="1:11" ht="45" x14ac:dyDescent="0.25">
      <c r="A11" s="26" t="s">
        <v>10</v>
      </c>
      <c r="B11" s="27" t="s">
        <v>11</v>
      </c>
      <c r="C11" s="29">
        <v>3896.6</v>
      </c>
      <c r="D11" s="30">
        <v>1802.1346699999999</v>
      </c>
      <c r="E11" s="18">
        <f t="shared" si="0"/>
        <v>46.25</v>
      </c>
      <c r="F11" s="58">
        <v>4379.2</v>
      </c>
      <c r="G11" s="28">
        <v>1897.86</v>
      </c>
      <c r="H11" s="16">
        <v>43.34</v>
      </c>
      <c r="I11" s="25">
        <f>G11-D11</f>
        <v>95.725329999999985</v>
      </c>
      <c r="K11" s="31"/>
    </row>
    <row r="12" spans="1:11" ht="60" x14ac:dyDescent="0.25">
      <c r="A12" s="26" t="s">
        <v>12</v>
      </c>
      <c r="B12" s="27" t="s">
        <v>13</v>
      </c>
      <c r="C12" s="29">
        <v>3871.9</v>
      </c>
      <c r="D12" s="30">
        <v>1704.0397399999999</v>
      </c>
      <c r="E12" s="18">
        <f t="shared" si="0"/>
        <v>44.01</v>
      </c>
      <c r="F12" s="58">
        <v>4383.5</v>
      </c>
      <c r="G12" s="28">
        <v>2159.11</v>
      </c>
      <c r="H12" s="16">
        <v>49.26</v>
      </c>
      <c r="I12" s="25">
        <f t="shared" ref="I12:I58" si="1">G12-D12</f>
        <v>455.07026000000019</v>
      </c>
    </row>
    <row r="13" spans="1:11" ht="60" x14ac:dyDescent="0.25">
      <c r="A13" s="26" t="s">
        <v>14</v>
      </c>
      <c r="B13" s="27" t="s">
        <v>15</v>
      </c>
      <c r="C13" s="29">
        <v>114767.66</v>
      </c>
      <c r="D13" s="30">
        <v>51347.455170000001</v>
      </c>
      <c r="E13" s="18">
        <f t="shared" si="0"/>
        <v>44.74</v>
      </c>
      <c r="F13" s="58">
        <v>133011.43</v>
      </c>
      <c r="G13" s="28">
        <v>58821.87</v>
      </c>
      <c r="H13" s="16">
        <v>44.22</v>
      </c>
      <c r="I13" s="25">
        <f t="shared" si="1"/>
        <v>7474.4148300000015</v>
      </c>
    </row>
    <row r="14" spans="1:11" x14ac:dyDescent="0.25">
      <c r="A14" s="26" t="s">
        <v>16</v>
      </c>
      <c r="B14" s="27" t="s">
        <v>17</v>
      </c>
      <c r="C14" s="29">
        <v>4.3</v>
      </c>
      <c r="D14" s="30">
        <v>4.3</v>
      </c>
      <c r="E14" s="18">
        <f t="shared" si="0"/>
        <v>100</v>
      </c>
      <c r="F14" s="58">
        <v>99.9</v>
      </c>
      <c r="G14" s="28">
        <v>99.9</v>
      </c>
      <c r="H14" s="16">
        <v>100</v>
      </c>
      <c r="I14" s="25">
        <f t="shared" si="1"/>
        <v>95.600000000000009</v>
      </c>
    </row>
    <row r="15" spans="1:11" ht="45" x14ac:dyDescent="0.25">
      <c r="A15" s="26" t="s">
        <v>18</v>
      </c>
      <c r="B15" s="32" t="s">
        <v>19</v>
      </c>
      <c r="C15" s="29">
        <v>27841.587</v>
      </c>
      <c r="D15" s="30">
        <v>12977.14343</v>
      </c>
      <c r="E15" s="18">
        <f t="shared" si="0"/>
        <v>46.61</v>
      </c>
      <c r="F15" s="58">
        <v>31571.19</v>
      </c>
      <c r="G15" s="28">
        <v>15699.76</v>
      </c>
      <c r="H15" s="16">
        <v>49.73</v>
      </c>
      <c r="I15" s="25">
        <f t="shared" si="1"/>
        <v>2722.6165700000001</v>
      </c>
    </row>
    <row r="16" spans="1:11" ht="30" x14ac:dyDescent="0.25">
      <c r="A16" s="26" t="s">
        <v>20</v>
      </c>
      <c r="B16" s="33" t="s">
        <v>21</v>
      </c>
      <c r="C16" s="29">
        <v>0</v>
      </c>
      <c r="D16" s="30">
        <v>0</v>
      </c>
      <c r="E16" s="18">
        <v>0</v>
      </c>
      <c r="F16" s="58">
        <v>0</v>
      </c>
      <c r="G16" s="28">
        <v>0</v>
      </c>
      <c r="H16" s="16">
        <v>0</v>
      </c>
      <c r="I16" s="25">
        <f t="shared" si="1"/>
        <v>0</v>
      </c>
    </row>
    <row r="17" spans="1:9" x14ac:dyDescent="0.25">
      <c r="A17" s="26" t="s">
        <v>22</v>
      </c>
      <c r="B17" s="27" t="s">
        <v>23</v>
      </c>
      <c r="C17" s="29">
        <v>950</v>
      </c>
      <c r="D17" s="30">
        <v>0</v>
      </c>
      <c r="E17" s="18">
        <f t="shared" ref="E17:E39" si="2">ROUND(D17/C17*100,2)</f>
        <v>0</v>
      </c>
      <c r="F17" s="58">
        <v>950</v>
      </c>
      <c r="G17" s="28">
        <v>0</v>
      </c>
      <c r="H17" s="16">
        <v>0</v>
      </c>
      <c r="I17" s="25">
        <f t="shared" si="1"/>
        <v>0</v>
      </c>
    </row>
    <row r="18" spans="1:9" x14ac:dyDescent="0.25">
      <c r="A18" s="26" t="s">
        <v>24</v>
      </c>
      <c r="B18" s="27" t="s">
        <v>25</v>
      </c>
      <c r="C18" s="29">
        <v>114555.36199999999</v>
      </c>
      <c r="D18" s="30">
        <v>41427.912940000002</v>
      </c>
      <c r="E18" s="18">
        <f t="shared" si="2"/>
        <v>36.159999999999997</v>
      </c>
      <c r="F18" s="58">
        <v>124778.45</v>
      </c>
      <c r="G18" s="28">
        <v>45372.27</v>
      </c>
      <c r="H18" s="16">
        <v>36.36</v>
      </c>
      <c r="I18" s="25">
        <f t="shared" si="1"/>
        <v>3944.3570599999948</v>
      </c>
    </row>
    <row r="19" spans="1:9" ht="42.75" x14ac:dyDescent="0.25">
      <c r="A19" s="19" t="s">
        <v>26</v>
      </c>
      <c r="B19" s="34" t="s">
        <v>27</v>
      </c>
      <c r="C19" s="23">
        <f>C20+C22+C21</f>
        <v>43186.973959999996</v>
      </c>
      <c r="D19" s="23">
        <f>D20+D22+D21</f>
        <v>26388.32358</v>
      </c>
      <c r="E19" s="24">
        <f t="shared" si="2"/>
        <v>61.1</v>
      </c>
      <c r="F19" s="21">
        <v>32923.800000000003</v>
      </c>
      <c r="G19" s="21">
        <v>15508.43</v>
      </c>
      <c r="H19" s="22">
        <v>47.1</v>
      </c>
      <c r="I19" s="25">
        <f t="shared" si="1"/>
        <v>-10879.89358</v>
      </c>
    </row>
    <row r="20" spans="1:9" ht="45" x14ac:dyDescent="0.25">
      <c r="A20" s="26" t="s">
        <v>28</v>
      </c>
      <c r="B20" s="27" t="s">
        <v>29</v>
      </c>
      <c r="C20" s="29">
        <v>778.6</v>
      </c>
      <c r="D20" s="30">
        <v>331.77690000000001</v>
      </c>
      <c r="E20" s="18">
        <f t="shared" si="2"/>
        <v>42.61</v>
      </c>
      <c r="F20" s="58">
        <v>948.2</v>
      </c>
      <c r="G20" s="28">
        <v>506.12</v>
      </c>
      <c r="H20" s="16">
        <v>53.38</v>
      </c>
      <c r="I20" s="25">
        <f t="shared" si="1"/>
        <v>174.34309999999999</v>
      </c>
    </row>
    <row r="21" spans="1:9" ht="60" x14ac:dyDescent="0.25">
      <c r="A21" s="26" t="s">
        <v>30</v>
      </c>
      <c r="B21" s="27" t="s">
        <v>31</v>
      </c>
      <c r="C21" s="29">
        <v>41939.773959999999</v>
      </c>
      <c r="D21" s="30">
        <v>26032.026679999999</v>
      </c>
      <c r="E21" s="18">
        <f t="shared" si="2"/>
        <v>62.07</v>
      </c>
      <c r="F21" s="58">
        <v>31644.2</v>
      </c>
      <c r="G21" s="28">
        <v>14785.01</v>
      </c>
      <c r="H21" s="16">
        <v>46.72</v>
      </c>
      <c r="I21" s="25">
        <f t="shared" si="1"/>
        <v>-11247.016679999999</v>
      </c>
    </row>
    <row r="22" spans="1:9" ht="45" x14ac:dyDescent="0.25">
      <c r="A22" s="26" t="s">
        <v>32</v>
      </c>
      <c r="B22" s="27" t="s">
        <v>33</v>
      </c>
      <c r="C22" s="29">
        <v>468.6</v>
      </c>
      <c r="D22" s="30">
        <v>24.52</v>
      </c>
      <c r="E22" s="18">
        <f t="shared" si="2"/>
        <v>5.23</v>
      </c>
      <c r="F22" s="58">
        <v>331.4</v>
      </c>
      <c r="G22" s="28">
        <v>217.3</v>
      </c>
      <c r="H22" s="16">
        <v>65.569999999999993</v>
      </c>
      <c r="I22" s="25">
        <f t="shared" si="1"/>
        <v>192.78</v>
      </c>
    </row>
    <row r="23" spans="1:9" x14ac:dyDescent="0.25">
      <c r="A23" s="19" t="s">
        <v>34</v>
      </c>
      <c r="B23" s="34" t="s">
        <v>35</v>
      </c>
      <c r="C23" s="36">
        <f>SUM(C24:C27)</f>
        <v>523049.37066000002</v>
      </c>
      <c r="D23" s="36">
        <f>SUM(D24:D27)</f>
        <v>179841.37491999997</v>
      </c>
      <c r="E23" s="24">
        <f t="shared" si="2"/>
        <v>34.380000000000003</v>
      </c>
      <c r="F23" s="35">
        <v>443572.20999999996</v>
      </c>
      <c r="G23" s="35">
        <v>185090.71</v>
      </c>
      <c r="H23" s="22">
        <v>41.73</v>
      </c>
      <c r="I23" s="25">
        <f t="shared" si="1"/>
        <v>5249.3350800000189</v>
      </c>
    </row>
    <row r="24" spans="1:9" x14ac:dyDescent="0.25">
      <c r="A24" s="26" t="s">
        <v>36</v>
      </c>
      <c r="B24" s="27" t="s">
        <v>37</v>
      </c>
      <c r="C24" s="29">
        <v>13866</v>
      </c>
      <c r="D24" s="30">
        <v>6085.9038799999998</v>
      </c>
      <c r="E24" s="18">
        <f t="shared" si="2"/>
        <v>43.89</v>
      </c>
      <c r="F24" s="58">
        <v>3954.79</v>
      </c>
      <c r="G24" s="28">
        <v>3954.79</v>
      </c>
      <c r="H24" s="16">
        <v>100</v>
      </c>
      <c r="I24" s="25">
        <f t="shared" si="1"/>
        <v>-2131.1138799999999</v>
      </c>
    </row>
    <row r="25" spans="1:9" x14ac:dyDescent="0.25">
      <c r="A25" s="26" t="s">
        <v>38</v>
      </c>
      <c r="B25" s="27" t="s">
        <v>39</v>
      </c>
      <c r="C25" s="29">
        <v>103657.5</v>
      </c>
      <c r="D25" s="30">
        <v>38760.044560000002</v>
      </c>
      <c r="E25" s="18">
        <f t="shared" si="2"/>
        <v>37.39</v>
      </c>
      <c r="F25" s="58">
        <v>106381</v>
      </c>
      <c r="G25" s="28">
        <v>47790.15</v>
      </c>
      <c r="H25" s="16">
        <v>44.92</v>
      </c>
      <c r="I25" s="25">
        <f t="shared" si="1"/>
        <v>9030.1054399999994</v>
      </c>
    </row>
    <row r="26" spans="1:9" x14ac:dyDescent="0.25">
      <c r="A26" s="26" t="s">
        <v>40</v>
      </c>
      <c r="B26" s="27" t="s">
        <v>41</v>
      </c>
      <c r="C26" s="29">
        <v>377712.20312000002</v>
      </c>
      <c r="D26" s="30">
        <v>128301.13069999999</v>
      </c>
      <c r="E26" s="18">
        <f t="shared" si="2"/>
        <v>33.97</v>
      </c>
      <c r="F26" s="58">
        <v>303697.69</v>
      </c>
      <c r="G26" s="28">
        <v>125814.87</v>
      </c>
      <c r="H26" s="16">
        <v>41.43</v>
      </c>
      <c r="I26" s="25">
        <f t="shared" si="1"/>
        <v>-2486.2606999999989</v>
      </c>
    </row>
    <row r="27" spans="1:9" ht="30" x14ac:dyDescent="0.25">
      <c r="A27" s="26" t="s">
        <v>42</v>
      </c>
      <c r="B27" s="27" t="s">
        <v>43</v>
      </c>
      <c r="C27" s="29">
        <v>27813.667539999999</v>
      </c>
      <c r="D27" s="30">
        <v>6694.2957800000004</v>
      </c>
      <c r="E27" s="18">
        <f t="shared" si="2"/>
        <v>24.07</v>
      </c>
      <c r="F27" s="58">
        <v>29538.73</v>
      </c>
      <c r="G27" s="28">
        <v>7530.9</v>
      </c>
      <c r="H27" s="16">
        <v>25.5</v>
      </c>
      <c r="I27" s="25">
        <f t="shared" si="1"/>
        <v>836.60421999999926</v>
      </c>
    </row>
    <row r="28" spans="1:9" ht="28.5" x14ac:dyDescent="0.25">
      <c r="A28" s="19" t="s">
        <v>44</v>
      </c>
      <c r="B28" s="34" t="s">
        <v>45</v>
      </c>
      <c r="C28" s="36">
        <f>SUM(C29:C32)</f>
        <v>360847.15325999999</v>
      </c>
      <c r="D28" s="36">
        <f>SUM(D29:D32)</f>
        <v>101312.39405599999</v>
      </c>
      <c r="E28" s="24">
        <f t="shared" si="2"/>
        <v>28.08</v>
      </c>
      <c r="F28" s="35">
        <v>446138.03</v>
      </c>
      <c r="G28" s="35">
        <v>84382.61</v>
      </c>
      <c r="H28" s="22">
        <v>18.91</v>
      </c>
      <c r="I28" s="25">
        <f t="shared" si="1"/>
        <v>-16929.78405599999</v>
      </c>
    </row>
    <row r="29" spans="1:9" x14ac:dyDescent="0.25">
      <c r="A29" s="26" t="s">
        <v>46</v>
      </c>
      <c r="B29" s="27" t="s">
        <v>47</v>
      </c>
      <c r="C29" s="29">
        <v>28091.439999999999</v>
      </c>
      <c r="D29" s="30">
        <v>6483.9151300000003</v>
      </c>
      <c r="E29" s="18">
        <f t="shared" si="2"/>
        <v>23.08</v>
      </c>
      <c r="F29" s="58">
        <v>30603.9</v>
      </c>
      <c r="G29" s="28">
        <v>8189.03</v>
      </c>
      <c r="H29" s="16">
        <v>26.76</v>
      </c>
      <c r="I29" s="25">
        <f t="shared" si="1"/>
        <v>1705.1148699999994</v>
      </c>
    </row>
    <row r="30" spans="1:9" x14ac:dyDescent="0.25">
      <c r="A30" s="26" t="s">
        <v>48</v>
      </c>
      <c r="B30" s="27" t="s">
        <v>49</v>
      </c>
      <c r="C30" s="29">
        <v>38572.264109999996</v>
      </c>
      <c r="D30" s="30">
        <v>9016.6666659999992</v>
      </c>
      <c r="E30" s="18">
        <f t="shared" si="2"/>
        <v>23.38</v>
      </c>
      <c r="F30" s="58">
        <v>25197.49</v>
      </c>
      <c r="G30" s="28">
        <v>1996.91</v>
      </c>
      <c r="H30" s="16">
        <v>7.93</v>
      </c>
      <c r="I30" s="25">
        <f t="shared" si="1"/>
        <v>-7019.7566659999993</v>
      </c>
    </row>
    <row r="31" spans="1:9" x14ac:dyDescent="0.25">
      <c r="A31" s="26" t="s">
        <v>50</v>
      </c>
      <c r="B31" s="27" t="s">
        <v>51</v>
      </c>
      <c r="C31" s="29">
        <v>224518.54087999999</v>
      </c>
      <c r="D31" s="30">
        <v>55091.11838</v>
      </c>
      <c r="E31" s="18">
        <f t="shared" si="2"/>
        <v>24.54</v>
      </c>
      <c r="F31" s="58">
        <v>315034.82</v>
      </c>
      <c r="G31" s="28">
        <v>38391.43</v>
      </c>
      <c r="H31" s="16">
        <v>12.19</v>
      </c>
      <c r="I31" s="25">
        <f t="shared" si="1"/>
        <v>-16699.68838</v>
      </c>
    </row>
    <row r="32" spans="1:9" ht="30" x14ac:dyDescent="0.25">
      <c r="A32" s="26" t="s">
        <v>52</v>
      </c>
      <c r="B32" s="27" t="s">
        <v>53</v>
      </c>
      <c r="C32" s="29">
        <v>69664.90827</v>
      </c>
      <c r="D32" s="30">
        <v>30720.693879999999</v>
      </c>
      <c r="E32" s="18">
        <f t="shared" si="2"/>
        <v>44.1</v>
      </c>
      <c r="F32" s="58">
        <v>75301.820000000007</v>
      </c>
      <c r="G32" s="28">
        <v>35805.24</v>
      </c>
      <c r="H32" s="16">
        <v>47.55</v>
      </c>
      <c r="I32" s="25">
        <f t="shared" si="1"/>
        <v>5084.5461199999991</v>
      </c>
    </row>
    <row r="33" spans="1:9" x14ac:dyDescent="0.25">
      <c r="A33" s="19" t="s">
        <v>54</v>
      </c>
      <c r="B33" s="34" t="s">
        <v>55</v>
      </c>
      <c r="C33" s="36">
        <f>C34+C35+C36</f>
        <v>18738.17252</v>
      </c>
      <c r="D33" s="36">
        <f>D34+D35+D36</f>
        <v>5387.4507199999998</v>
      </c>
      <c r="E33" s="24">
        <f>ROUND(D33/C33*100,2)</f>
        <v>28.75</v>
      </c>
      <c r="F33" s="35">
        <v>25596.880000000001</v>
      </c>
      <c r="G33" s="35">
        <v>9282.7999999999993</v>
      </c>
      <c r="H33" s="22">
        <v>36.270000000000003</v>
      </c>
      <c r="I33" s="25">
        <f t="shared" si="1"/>
        <v>3895.3492799999995</v>
      </c>
    </row>
    <row r="34" spans="1:9" x14ac:dyDescent="0.25">
      <c r="A34" s="26" t="s">
        <v>56</v>
      </c>
      <c r="B34" s="27" t="s">
        <v>57</v>
      </c>
      <c r="C34" s="30">
        <v>0</v>
      </c>
      <c r="D34" s="30">
        <v>0</v>
      </c>
      <c r="E34" s="18">
        <v>0</v>
      </c>
      <c r="F34" s="28">
        <v>0</v>
      </c>
      <c r="G34" s="28">
        <v>0</v>
      </c>
      <c r="H34" s="16">
        <v>0</v>
      </c>
      <c r="I34" s="25">
        <f t="shared" si="1"/>
        <v>0</v>
      </c>
    </row>
    <row r="35" spans="1:9" ht="30" x14ac:dyDescent="0.25">
      <c r="A35" s="26" t="s">
        <v>58</v>
      </c>
      <c r="B35" s="27" t="s">
        <v>59</v>
      </c>
      <c r="C35" s="29">
        <v>13506.221</v>
      </c>
      <c r="D35" s="30">
        <v>4960.7476399999996</v>
      </c>
      <c r="E35" s="18">
        <f t="shared" ref="E35:E47" si="3">ROUND(D35/C35*100,2)</f>
        <v>36.729999999999997</v>
      </c>
      <c r="F35" s="58">
        <v>22860.58</v>
      </c>
      <c r="G35" s="28">
        <v>8160.92</v>
      </c>
      <c r="H35" s="16">
        <v>35.700000000000003</v>
      </c>
      <c r="I35" s="25">
        <f t="shared" si="1"/>
        <v>3200.1723600000005</v>
      </c>
    </row>
    <row r="36" spans="1:9" ht="30" x14ac:dyDescent="0.25">
      <c r="A36" s="26" t="s">
        <v>60</v>
      </c>
      <c r="B36" s="27" t="s">
        <v>61</v>
      </c>
      <c r="C36" s="29">
        <v>5231.9515199999996</v>
      </c>
      <c r="D36" s="30">
        <v>426.70308</v>
      </c>
      <c r="E36" s="18">
        <f t="shared" si="3"/>
        <v>8.16</v>
      </c>
      <c r="F36" s="58">
        <v>2736.3</v>
      </c>
      <c r="G36" s="28">
        <v>1121.8800000000001</v>
      </c>
      <c r="H36" s="16">
        <v>41</v>
      </c>
      <c r="I36" s="25">
        <f t="shared" si="1"/>
        <v>695.17692000000011</v>
      </c>
    </row>
    <row r="37" spans="1:9" x14ac:dyDescent="0.25">
      <c r="A37" s="19" t="s">
        <v>62</v>
      </c>
      <c r="B37" s="34" t="s">
        <v>63</v>
      </c>
      <c r="C37" s="36">
        <f>SUM(C38:C42)</f>
        <v>2052697.2267500001</v>
      </c>
      <c r="D37" s="36">
        <f>SUM(D38:D42)</f>
        <v>1054607.1980599998</v>
      </c>
      <c r="E37" s="24">
        <f t="shared" si="3"/>
        <v>51.38</v>
      </c>
      <c r="F37" s="35">
        <v>2263215.8100000005</v>
      </c>
      <c r="G37" s="35">
        <v>1187955.53</v>
      </c>
      <c r="H37" s="22">
        <v>52.49</v>
      </c>
      <c r="I37" s="25">
        <f t="shared" si="1"/>
        <v>133348.33194000018</v>
      </c>
    </row>
    <row r="38" spans="1:9" x14ac:dyDescent="0.25">
      <c r="A38" s="26" t="s">
        <v>64</v>
      </c>
      <c r="B38" s="27" t="s">
        <v>65</v>
      </c>
      <c r="C38" s="29">
        <v>757831.03</v>
      </c>
      <c r="D38" s="30">
        <v>346820.29800000001</v>
      </c>
      <c r="E38" s="18">
        <f t="shared" si="3"/>
        <v>45.76</v>
      </c>
      <c r="F38" s="58">
        <v>792585.06</v>
      </c>
      <c r="G38" s="28">
        <v>379180.72</v>
      </c>
      <c r="H38" s="16">
        <v>47.84</v>
      </c>
      <c r="I38" s="25">
        <f t="shared" si="1"/>
        <v>32360.421999999962</v>
      </c>
    </row>
    <row r="39" spans="1:9" x14ac:dyDescent="0.25">
      <c r="A39" s="26" t="s">
        <v>66</v>
      </c>
      <c r="B39" s="27" t="s">
        <v>67</v>
      </c>
      <c r="C39" s="29">
        <v>865913.36375000002</v>
      </c>
      <c r="D39" s="30">
        <v>494316.04619999998</v>
      </c>
      <c r="E39" s="18">
        <f t="shared" si="3"/>
        <v>57.09</v>
      </c>
      <c r="F39" s="58">
        <v>976026.7</v>
      </c>
      <c r="G39" s="28">
        <v>558658.76</v>
      </c>
      <c r="H39" s="16">
        <v>57.24</v>
      </c>
      <c r="I39" s="25">
        <f t="shared" si="1"/>
        <v>64342.713800000027</v>
      </c>
    </row>
    <row r="40" spans="1:9" x14ac:dyDescent="0.25">
      <c r="A40" s="26" t="s">
        <v>68</v>
      </c>
      <c r="B40" s="37" t="s">
        <v>69</v>
      </c>
      <c r="C40" s="29">
        <v>258623.36804</v>
      </c>
      <c r="D40" s="30">
        <v>140639.73920000001</v>
      </c>
      <c r="E40" s="18">
        <f t="shared" si="3"/>
        <v>54.38</v>
      </c>
      <c r="F40" s="58">
        <v>304411.40000000002</v>
      </c>
      <c r="G40" s="28">
        <v>165558.99</v>
      </c>
      <c r="H40" s="16">
        <v>54.39</v>
      </c>
      <c r="I40" s="25">
        <f t="shared" si="1"/>
        <v>24919.25079999998</v>
      </c>
    </row>
    <row r="41" spans="1:9" x14ac:dyDescent="0.25">
      <c r="A41" s="26" t="s">
        <v>70</v>
      </c>
      <c r="B41" s="27" t="s">
        <v>71</v>
      </c>
      <c r="C41" s="29">
        <v>28857.212960000001</v>
      </c>
      <c r="D41" s="30">
        <v>13548.3462</v>
      </c>
      <c r="E41" s="18">
        <f t="shared" si="3"/>
        <v>46.95</v>
      </c>
      <c r="F41" s="58">
        <v>33890.39</v>
      </c>
      <c r="G41" s="28">
        <v>14502.51</v>
      </c>
      <c r="H41" s="16">
        <v>42.79</v>
      </c>
      <c r="I41" s="25">
        <f t="shared" si="1"/>
        <v>954.16380000000026</v>
      </c>
    </row>
    <row r="42" spans="1:9" x14ac:dyDescent="0.25">
      <c r="A42" s="26" t="s">
        <v>72</v>
      </c>
      <c r="B42" s="27" t="s">
        <v>73</v>
      </c>
      <c r="C42" s="29">
        <v>141472.25200000001</v>
      </c>
      <c r="D42" s="30">
        <v>59282.768459999999</v>
      </c>
      <c r="E42" s="18">
        <f t="shared" si="3"/>
        <v>41.9</v>
      </c>
      <c r="F42" s="58">
        <v>156302.26</v>
      </c>
      <c r="G42" s="28">
        <v>70054.55</v>
      </c>
      <c r="H42" s="16">
        <v>44.82</v>
      </c>
      <c r="I42" s="25">
        <f t="shared" si="1"/>
        <v>10771.781540000004</v>
      </c>
    </row>
    <row r="43" spans="1:9" ht="42.75" x14ac:dyDescent="0.25">
      <c r="A43" s="19" t="s">
        <v>74</v>
      </c>
      <c r="B43" s="34" t="s">
        <v>75</v>
      </c>
      <c r="C43" s="36">
        <f>SUM(C44:C45)</f>
        <v>372204.3566</v>
      </c>
      <c r="D43" s="36">
        <f>SUM(D44:D45)</f>
        <v>186370.50744000002</v>
      </c>
      <c r="E43" s="24">
        <f t="shared" si="3"/>
        <v>50.07</v>
      </c>
      <c r="F43" s="35">
        <v>467324.10000000003</v>
      </c>
      <c r="G43" s="35">
        <v>218406.68</v>
      </c>
      <c r="H43" s="22">
        <v>46.74</v>
      </c>
      <c r="I43" s="25">
        <f t="shared" si="1"/>
        <v>32036.172559999977</v>
      </c>
    </row>
    <row r="44" spans="1:9" x14ac:dyDescent="0.25">
      <c r="A44" s="26" t="s">
        <v>76</v>
      </c>
      <c r="B44" s="27" t="s">
        <v>77</v>
      </c>
      <c r="C44" s="29">
        <v>268504.17405999999</v>
      </c>
      <c r="D44" s="30">
        <v>137081.99381000001</v>
      </c>
      <c r="E44" s="18">
        <f t="shared" si="3"/>
        <v>51.05</v>
      </c>
      <c r="F44" s="58">
        <v>338460.08</v>
      </c>
      <c r="G44" s="28">
        <v>156947.72</v>
      </c>
      <c r="H44" s="16">
        <v>46.37</v>
      </c>
      <c r="I44" s="25">
        <f t="shared" si="1"/>
        <v>19865.726189999987</v>
      </c>
    </row>
    <row r="45" spans="1:9" ht="30" x14ac:dyDescent="0.25">
      <c r="A45" s="26" t="s">
        <v>78</v>
      </c>
      <c r="B45" s="27" t="s">
        <v>79</v>
      </c>
      <c r="C45" s="29">
        <v>103700.18253999999</v>
      </c>
      <c r="D45" s="30">
        <v>49288.513630000001</v>
      </c>
      <c r="E45" s="18">
        <f t="shared" si="3"/>
        <v>47.53</v>
      </c>
      <c r="F45" s="58">
        <v>128864.02</v>
      </c>
      <c r="G45" s="28">
        <v>61458.96</v>
      </c>
      <c r="H45" s="16">
        <v>47.69</v>
      </c>
      <c r="I45" s="25">
        <f t="shared" si="1"/>
        <v>12170.446369999998</v>
      </c>
    </row>
    <row r="46" spans="1:9" x14ac:dyDescent="0.25">
      <c r="A46" s="38">
        <v>1000</v>
      </c>
      <c r="B46" s="34" t="s">
        <v>80</v>
      </c>
      <c r="C46" s="36">
        <f>SUM(C47:C51)</f>
        <v>111384.42422</v>
      </c>
      <c r="D46" s="36">
        <f>SUM(D47:D51)</f>
        <v>67527.803199999995</v>
      </c>
      <c r="E46" s="24">
        <f t="shared" si="3"/>
        <v>60.63</v>
      </c>
      <c r="F46" s="35">
        <v>113302.37</v>
      </c>
      <c r="G46" s="35">
        <v>62574.43</v>
      </c>
      <c r="H46" s="22">
        <v>55.23</v>
      </c>
      <c r="I46" s="25">
        <f t="shared" si="1"/>
        <v>-4953.3731999999945</v>
      </c>
    </row>
    <row r="47" spans="1:9" x14ac:dyDescent="0.25">
      <c r="A47" s="39">
        <v>1001</v>
      </c>
      <c r="B47" s="27" t="s">
        <v>81</v>
      </c>
      <c r="C47" s="29">
        <v>12600</v>
      </c>
      <c r="D47" s="30">
        <v>6224.0388499999999</v>
      </c>
      <c r="E47" s="18">
        <f t="shared" si="3"/>
        <v>49.4</v>
      </c>
      <c r="F47" s="58">
        <v>15405</v>
      </c>
      <c r="G47" s="28">
        <v>7165.05</v>
      </c>
      <c r="H47" s="16">
        <v>46.51</v>
      </c>
      <c r="I47" s="25">
        <f t="shared" si="1"/>
        <v>941.01115000000027</v>
      </c>
    </row>
    <row r="48" spans="1:9" x14ac:dyDescent="0.25">
      <c r="A48" s="39">
        <v>1002</v>
      </c>
      <c r="B48" s="27" t="s">
        <v>82</v>
      </c>
      <c r="C48" s="29">
        <v>0</v>
      </c>
      <c r="D48" s="30">
        <v>0</v>
      </c>
      <c r="E48" s="18">
        <v>0</v>
      </c>
      <c r="F48" s="58">
        <v>0</v>
      </c>
      <c r="G48" s="28">
        <v>0</v>
      </c>
      <c r="H48" s="16">
        <v>0</v>
      </c>
      <c r="I48" s="25">
        <f t="shared" si="1"/>
        <v>0</v>
      </c>
    </row>
    <row r="49" spans="1:9" x14ac:dyDescent="0.25">
      <c r="A49" s="39">
        <v>1003</v>
      </c>
      <c r="B49" s="27" t="s">
        <v>83</v>
      </c>
      <c r="C49" s="29">
        <v>93307.524220000007</v>
      </c>
      <c r="D49" s="30">
        <v>58921.982940000002</v>
      </c>
      <c r="E49" s="18">
        <f t="shared" ref="E49:E59" si="4">ROUND(D49/C49*100,2)</f>
        <v>63.15</v>
      </c>
      <c r="F49" s="58">
        <v>52952.84</v>
      </c>
      <c r="G49" s="28">
        <v>27246.69</v>
      </c>
      <c r="H49" s="16">
        <v>51.45</v>
      </c>
      <c r="I49" s="25">
        <f t="shared" si="1"/>
        <v>-31675.292940000003</v>
      </c>
    </row>
    <row r="50" spans="1:9" x14ac:dyDescent="0.25">
      <c r="A50" s="39">
        <v>1004</v>
      </c>
      <c r="B50" s="27" t="s">
        <v>84</v>
      </c>
      <c r="C50" s="29">
        <v>3923</v>
      </c>
      <c r="D50" s="30">
        <v>1710.20739</v>
      </c>
      <c r="E50" s="18">
        <f t="shared" si="4"/>
        <v>43.59</v>
      </c>
      <c r="F50" s="58">
        <v>41690.83</v>
      </c>
      <c r="G50" s="28">
        <v>26915.57</v>
      </c>
      <c r="H50" s="16">
        <v>64.56</v>
      </c>
      <c r="I50" s="25">
        <f t="shared" si="1"/>
        <v>25205.36261</v>
      </c>
    </row>
    <row r="51" spans="1:9" x14ac:dyDescent="0.25">
      <c r="A51" s="39">
        <v>1006</v>
      </c>
      <c r="B51" s="27" t="s">
        <v>85</v>
      </c>
      <c r="C51" s="29">
        <v>1553.9</v>
      </c>
      <c r="D51" s="30">
        <v>671.57402000000002</v>
      </c>
      <c r="E51" s="18">
        <f t="shared" si="4"/>
        <v>43.22</v>
      </c>
      <c r="F51" s="58">
        <v>3253.7</v>
      </c>
      <c r="G51" s="28">
        <v>1247.1199999999999</v>
      </c>
      <c r="H51" s="16">
        <v>38.33</v>
      </c>
      <c r="I51" s="25">
        <f t="shared" si="1"/>
        <v>575.54597999999987</v>
      </c>
    </row>
    <row r="52" spans="1:9" x14ac:dyDescent="0.25">
      <c r="A52" s="39">
        <v>1100</v>
      </c>
      <c r="B52" s="34" t="s">
        <v>86</v>
      </c>
      <c r="C52" s="36">
        <f>SUM(C53:C56)</f>
        <v>548610.68352999992</v>
      </c>
      <c r="D52" s="36">
        <f>SUM(D53:D56)</f>
        <v>186003.01679999998</v>
      </c>
      <c r="E52" s="24">
        <f t="shared" si="4"/>
        <v>33.9</v>
      </c>
      <c r="F52" s="35">
        <v>482759.49</v>
      </c>
      <c r="G52" s="35">
        <v>220409.66999999998</v>
      </c>
      <c r="H52" s="22">
        <v>45.66</v>
      </c>
      <c r="I52" s="25">
        <f t="shared" si="1"/>
        <v>34406.653200000001</v>
      </c>
    </row>
    <row r="53" spans="1:9" x14ac:dyDescent="0.25">
      <c r="A53" s="39">
        <v>1101</v>
      </c>
      <c r="B53" s="27" t="s">
        <v>87</v>
      </c>
      <c r="C53" s="29">
        <v>353543.69313000003</v>
      </c>
      <c r="D53" s="30">
        <v>92688.104609999995</v>
      </c>
      <c r="E53" s="18">
        <f t="shared" si="4"/>
        <v>26.22</v>
      </c>
      <c r="F53" s="58">
        <v>253061.72</v>
      </c>
      <c r="G53" s="28">
        <v>104255.81</v>
      </c>
      <c r="H53" s="16">
        <v>41.2</v>
      </c>
      <c r="I53" s="25">
        <f t="shared" si="1"/>
        <v>11567.705390000003</v>
      </c>
    </row>
    <row r="54" spans="1:9" x14ac:dyDescent="0.25">
      <c r="A54" s="39">
        <v>1102</v>
      </c>
      <c r="B54" s="27" t="s">
        <v>88</v>
      </c>
      <c r="C54" s="29">
        <v>80922.839479999995</v>
      </c>
      <c r="D54" s="30">
        <v>36151.465649999998</v>
      </c>
      <c r="E54" s="18">
        <f t="shared" si="4"/>
        <v>44.67</v>
      </c>
      <c r="F54" s="58">
        <v>100542.41</v>
      </c>
      <c r="G54" s="28">
        <v>48005.71</v>
      </c>
      <c r="H54" s="16">
        <v>47.75</v>
      </c>
      <c r="I54" s="25">
        <f t="shared" si="1"/>
        <v>11854.244350000001</v>
      </c>
    </row>
    <row r="55" spans="1:9" x14ac:dyDescent="0.25">
      <c r="A55" s="39">
        <v>1103</v>
      </c>
      <c r="B55" s="27" t="s">
        <v>89</v>
      </c>
      <c r="C55" s="29">
        <v>102022.37692</v>
      </c>
      <c r="D55" s="30">
        <v>52087.265789999998</v>
      </c>
      <c r="E55" s="18">
        <f t="shared" si="4"/>
        <v>51.05</v>
      </c>
      <c r="F55" s="58">
        <v>114001.42</v>
      </c>
      <c r="G55" s="28">
        <v>61140.2</v>
      </c>
      <c r="H55" s="16">
        <v>53.63</v>
      </c>
      <c r="I55" s="25">
        <f t="shared" si="1"/>
        <v>9052.9342099999994</v>
      </c>
    </row>
    <row r="56" spans="1:9" ht="30" x14ac:dyDescent="0.25">
      <c r="A56" s="39">
        <v>1105</v>
      </c>
      <c r="B56" s="27" t="s">
        <v>90</v>
      </c>
      <c r="C56" s="29">
        <v>12121.773999999999</v>
      </c>
      <c r="D56" s="30">
        <v>5076.1807500000004</v>
      </c>
      <c r="E56" s="18">
        <f t="shared" si="4"/>
        <v>41.88</v>
      </c>
      <c r="F56" s="58">
        <v>15153.94</v>
      </c>
      <c r="G56" s="28">
        <v>7007.95</v>
      </c>
      <c r="H56" s="16">
        <v>46.25</v>
      </c>
      <c r="I56" s="25">
        <f t="shared" si="1"/>
        <v>1931.7692499999994</v>
      </c>
    </row>
    <row r="57" spans="1:9" ht="42.75" x14ac:dyDescent="0.25">
      <c r="A57" s="39">
        <v>1300</v>
      </c>
      <c r="B57" s="34" t="s">
        <v>91</v>
      </c>
      <c r="C57" s="36">
        <f>SUM(C58)</f>
        <v>3</v>
      </c>
      <c r="D57" s="36">
        <f>SUM(D58)</f>
        <v>0</v>
      </c>
      <c r="E57" s="24">
        <v>0</v>
      </c>
      <c r="F57" s="35">
        <v>6522</v>
      </c>
      <c r="G57" s="35">
        <v>0</v>
      </c>
      <c r="H57" s="22">
        <v>0</v>
      </c>
      <c r="I57" s="25">
        <f t="shared" si="1"/>
        <v>0</v>
      </c>
    </row>
    <row r="58" spans="1:9" ht="30" x14ac:dyDescent="0.25">
      <c r="A58" s="39">
        <v>1301</v>
      </c>
      <c r="B58" s="27" t="s">
        <v>92</v>
      </c>
      <c r="C58" s="30">
        <v>3</v>
      </c>
      <c r="D58" s="30">
        <v>0</v>
      </c>
      <c r="E58" s="18">
        <v>0</v>
      </c>
      <c r="F58" s="28">
        <v>6522</v>
      </c>
      <c r="G58" s="28">
        <v>0</v>
      </c>
      <c r="H58" s="16">
        <v>0</v>
      </c>
      <c r="I58" s="25">
        <f t="shared" si="1"/>
        <v>0</v>
      </c>
    </row>
    <row r="59" spans="1:9" x14ac:dyDescent="0.25">
      <c r="A59" s="39"/>
      <c r="B59" s="34" t="s">
        <v>93</v>
      </c>
      <c r="C59" s="41">
        <f>C10+C19+C23+C28+C33+C37+C43+C46+C52+C57</f>
        <v>4296608.7704999996</v>
      </c>
      <c r="D59" s="41">
        <f>D10+D19+D23+D28+D33+D37+D43+D46+D52+D57</f>
        <v>1916701.0547259999</v>
      </c>
      <c r="E59" s="24">
        <f t="shared" ref="E59" si="5">ROUND(D59/C59*100,2)</f>
        <v>44.61</v>
      </c>
      <c r="F59" s="40">
        <v>4580528.3600000003</v>
      </c>
      <c r="G59" s="40">
        <v>2107661.63</v>
      </c>
      <c r="H59" s="22">
        <v>46.01</v>
      </c>
      <c r="I59" s="25">
        <f>G59-D59</f>
        <v>190960.57527399994</v>
      </c>
    </row>
    <row r="60" spans="1:9" x14ac:dyDescent="0.25">
      <c r="A60" s="2"/>
      <c r="B60" s="2"/>
      <c r="C60" s="57"/>
      <c r="D60" s="57"/>
      <c r="E60" s="57"/>
      <c r="F60" s="57"/>
      <c r="G60" s="57"/>
      <c r="H60" s="57"/>
    </row>
  </sheetData>
  <mergeCells count="10">
    <mergeCell ref="D1:E1"/>
    <mergeCell ref="G1:H1"/>
    <mergeCell ref="A2:I2"/>
    <mergeCell ref="A3:I3"/>
    <mergeCell ref="A4:I4"/>
    <mergeCell ref="A6:A7"/>
    <mergeCell ref="B6:B7"/>
    <mergeCell ref="C6:E6"/>
    <mergeCell ref="F6:H6"/>
    <mergeCell ref="I6:I7"/>
  </mergeCells>
  <printOptions horizontalCentered="1"/>
  <pageMargins left="0.11811023622047245" right="0" top="0.35433070866141736" bottom="0.35433070866141736" header="0.31496062992125984" footer="0.31496062992125984"/>
  <pageSetup paperSize="9" scale="65" fitToHeight="0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01.07.2026</vt:lpstr>
      <vt:lpstr>'на 01.07.2026'!Заголовки_для_печати</vt:lpstr>
      <vt:lpstr>'на 01.07.2026'!Область_печати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2026-07-21T03:23:15Z</dcterms:modified>
</cp:coreProperties>
</file>