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heckCompatibility="1" defaultThemeVersion="124226"/>
  <mc:AlternateContent xmlns:mc="http://schemas.openxmlformats.org/markup-compatibility/2006">
    <mc:Choice Requires="x15">
      <x15ac:absPath xmlns:x15ac="http://schemas.microsoft.com/office/spreadsheetml/2010/11/ac" url="J:\groups\gorfo\год 2026\Отчет по исполнению МБ\1 квартал\"/>
    </mc:Choice>
  </mc:AlternateContent>
  <bookViews>
    <workbookView xWindow="0" yWindow="0" windowWidth="23040" windowHeight="8040"/>
  </bookViews>
  <sheets>
    <sheet name="Роспись доходов" sheetId="1" r:id="rId1"/>
  </sheets>
  <definedNames>
    <definedName name="LAST_CELL" localSheetId="0">'Роспись доходов'!#REF!</definedName>
    <definedName name="_xlnm.Print_Titles" localSheetId="0">'Роспись доходов'!$10:$11</definedName>
    <definedName name="_xlnm.Print_Area" localSheetId="0">'Роспись доходов'!$A$1:$F$337</definedName>
  </definedNames>
  <calcPr calcId="162913"/>
</workbook>
</file>

<file path=xl/calcChain.xml><?xml version="1.0" encoding="utf-8"?>
<calcChain xmlns="http://schemas.openxmlformats.org/spreadsheetml/2006/main">
  <c r="F33" i="1" l="1"/>
  <c r="F30" i="1"/>
  <c r="F94" i="1"/>
  <c r="E203" i="1"/>
  <c r="D203" i="1"/>
  <c r="E178" i="1"/>
  <c r="E181" i="1"/>
  <c r="E170" i="1"/>
  <c r="D170" i="1"/>
  <c r="E50" i="1" l="1"/>
  <c r="F24" i="1"/>
  <c r="F23" i="1"/>
  <c r="E328" i="1"/>
  <c r="D328" i="1"/>
  <c r="F311" i="1"/>
  <c r="F310" i="1"/>
  <c r="F308" i="1"/>
  <c r="D298" i="1"/>
  <c r="F253" i="1"/>
  <c r="F247" i="1"/>
  <c r="F245" i="1"/>
  <c r="F305" i="1" l="1"/>
  <c r="E271" i="1"/>
  <c r="E237" i="1"/>
  <c r="D181" i="1"/>
  <c r="E189" i="1"/>
  <c r="D189" i="1"/>
  <c r="E55" i="1" l="1"/>
  <c r="E20" i="1"/>
  <c r="D20" i="1"/>
  <c r="E15" i="1" l="1"/>
  <c r="D15" i="1"/>
  <c r="F264" i="1" l="1"/>
  <c r="E14" i="1"/>
  <c r="D14" i="1"/>
  <c r="E167" i="1"/>
  <c r="E202" i="1" l="1"/>
  <c r="E303" i="1" l="1"/>
  <c r="F312" i="1"/>
  <c r="F267" i="1"/>
  <c r="F265" i="1"/>
  <c r="F263" i="1"/>
  <c r="F262" i="1"/>
  <c r="F261" i="1"/>
  <c r="F260" i="1"/>
  <c r="F257" i="1"/>
  <c r="F255" i="1"/>
  <c r="F252" i="1"/>
  <c r="F250" i="1"/>
  <c r="F249" i="1"/>
  <c r="F248" i="1"/>
  <c r="F244" i="1"/>
  <c r="F243" i="1"/>
  <c r="F241" i="1"/>
  <c r="F242" i="1"/>
  <c r="F238" i="1"/>
  <c r="F239" i="1"/>
  <c r="F208" i="1"/>
  <c r="F209" i="1"/>
  <c r="F210" i="1"/>
  <c r="F211" i="1"/>
  <c r="D192" i="1"/>
  <c r="D191" i="1" s="1"/>
  <c r="E192" i="1"/>
  <c r="E191" i="1" s="1"/>
  <c r="D173" i="1"/>
  <c r="E173" i="1"/>
  <c r="E153" i="1"/>
  <c r="D153" i="1"/>
  <c r="E149" i="1"/>
  <c r="D149" i="1"/>
  <c r="E112" i="1"/>
  <c r="D112" i="1"/>
  <c r="D93" i="1"/>
  <c r="E93" i="1"/>
  <c r="D68" i="1"/>
  <c r="E70" i="1"/>
  <c r="D70" i="1"/>
  <c r="E53" i="1"/>
  <c r="D53" i="1"/>
  <c r="E47" i="1"/>
  <c r="D47" i="1"/>
  <c r="F319" i="1"/>
  <c r="E318" i="1"/>
  <c r="E317" i="1" s="1"/>
  <c r="D318" i="1"/>
  <c r="D317" i="1" s="1"/>
  <c r="D237" i="1"/>
  <c r="D67" i="1" l="1"/>
  <c r="F317" i="1"/>
  <c r="F318" i="1"/>
  <c r="D303" i="1" l="1"/>
  <c r="F316" i="1"/>
  <c r="F314" i="1"/>
  <c r="F309" i="1"/>
  <c r="F256" i="1"/>
  <c r="E200" i="1" l="1"/>
  <c r="D200" i="1"/>
  <c r="E197" i="1"/>
  <c r="E196" i="1" s="1"/>
  <c r="D197" i="1"/>
  <c r="D196" i="1" s="1"/>
  <c r="E195" i="1" l="1"/>
  <c r="E186" i="1"/>
  <c r="E185" i="1" s="1"/>
  <c r="E184" i="1" s="1"/>
  <c r="E177" i="1" s="1"/>
  <c r="D186" i="1"/>
  <c r="D185" i="1" s="1"/>
  <c r="D184" i="1" s="1"/>
  <c r="D178" i="1" l="1"/>
  <c r="D177" i="1" s="1"/>
  <c r="E163" i="1"/>
  <c r="E162" i="1" s="1"/>
  <c r="D163" i="1"/>
  <c r="F166" i="1"/>
  <c r="E158" i="1"/>
  <c r="D158" i="1"/>
  <c r="E122" i="1"/>
  <c r="D122" i="1"/>
  <c r="E107" i="1"/>
  <c r="E110" i="1"/>
  <c r="D110" i="1"/>
  <c r="D107" i="1"/>
  <c r="E101" i="1"/>
  <c r="D101" i="1"/>
  <c r="F16" i="1"/>
  <c r="F18" i="1"/>
  <c r="F19" i="1"/>
  <c r="F21" i="1"/>
  <c r="F22" i="1"/>
  <c r="F25" i="1"/>
  <c r="F27" i="1"/>
  <c r="F28" i="1"/>
  <c r="F29" i="1"/>
  <c r="F38" i="1"/>
  <c r="F40" i="1"/>
  <c r="F42" i="1"/>
  <c r="F44" i="1"/>
  <c r="F48" i="1"/>
  <c r="F51" i="1"/>
  <c r="F56" i="1"/>
  <c r="F58" i="1"/>
  <c r="F61" i="1"/>
  <c r="F64" i="1"/>
  <c r="F66" i="1"/>
  <c r="F69" i="1"/>
  <c r="F75" i="1"/>
  <c r="F77" i="1"/>
  <c r="F80" i="1"/>
  <c r="F81" i="1"/>
  <c r="F83" i="1"/>
  <c r="F86" i="1"/>
  <c r="F89" i="1"/>
  <c r="F91" i="1"/>
  <c r="F96" i="1"/>
  <c r="F98" i="1"/>
  <c r="F103" i="1"/>
  <c r="F105" i="1"/>
  <c r="F118" i="1"/>
  <c r="F119" i="1"/>
  <c r="F120" i="1"/>
  <c r="F125" i="1"/>
  <c r="F129" i="1"/>
  <c r="F132" i="1"/>
  <c r="F137" i="1"/>
  <c r="F138" i="1"/>
  <c r="F141" i="1"/>
  <c r="F142" i="1"/>
  <c r="F145" i="1"/>
  <c r="F146" i="1"/>
  <c r="F148" i="1"/>
  <c r="F152" i="1"/>
  <c r="F154" i="1"/>
  <c r="F157" i="1"/>
  <c r="F161" i="1"/>
  <c r="F164" i="1"/>
  <c r="F168" i="1"/>
  <c r="F174" i="1"/>
  <c r="F176" i="1"/>
  <c r="F216" i="1"/>
  <c r="F218" i="1"/>
  <c r="F220" i="1"/>
  <c r="F223" i="1"/>
  <c r="F224" i="1"/>
  <c r="F227" i="1"/>
  <c r="F229" i="1"/>
  <c r="F231" i="1"/>
  <c r="F233" i="1"/>
  <c r="F235" i="1"/>
  <c r="F240" i="1"/>
  <c r="F246" i="1"/>
  <c r="F251" i="1"/>
  <c r="F254" i="1"/>
  <c r="F258" i="1"/>
  <c r="F259" i="1"/>
  <c r="F266" i="1"/>
  <c r="F268" i="1"/>
  <c r="F272" i="1"/>
  <c r="F273" i="1"/>
  <c r="F274" i="1"/>
  <c r="F275" i="1"/>
  <c r="F276" i="1"/>
  <c r="F277" i="1"/>
  <c r="F278" i="1"/>
  <c r="F279" i="1"/>
  <c r="F280" i="1"/>
  <c r="F281" i="1"/>
  <c r="F282" i="1"/>
  <c r="F283" i="1"/>
  <c r="F284" i="1"/>
  <c r="F285" i="1"/>
  <c r="F286" i="1"/>
  <c r="F287" i="1"/>
  <c r="F288" i="1"/>
  <c r="F290" i="1"/>
  <c r="F292" i="1"/>
  <c r="F294" i="1"/>
  <c r="F297" i="1"/>
  <c r="F299" i="1"/>
  <c r="F301" i="1"/>
  <c r="F304" i="1"/>
  <c r="F306" i="1"/>
  <c r="F307" i="1"/>
  <c r="F313" i="1"/>
  <c r="F315" i="1"/>
  <c r="F323" i="1"/>
  <c r="F324" i="1"/>
  <c r="F329" i="1"/>
  <c r="F332" i="1"/>
  <c r="F333" i="1"/>
  <c r="F334" i="1"/>
  <c r="F335" i="1"/>
  <c r="F336" i="1"/>
  <c r="E106" i="1" l="1"/>
  <c r="D106" i="1"/>
  <c r="D167" i="1"/>
  <c r="E97" i="1"/>
  <c r="D97" i="1"/>
  <c r="F167" i="1" l="1"/>
  <c r="F97" i="1"/>
  <c r="E331" i="1"/>
  <c r="D331" i="1"/>
  <c r="D330" i="1" s="1"/>
  <c r="D327" i="1"/>
  <c r="D326" i="1" s="1"/>
  <c r="D325" i="1" s="1"/>
  <c r="E322" i="1"/>
  <c r="D322" i="1"/>
  <c r="D302" i="1"/>
  <c r="E300" i="1"/>
  <c r="D300" i="1"/>
  <c r="E298" i="1"/>
  <c r="E296" i="1"/>
  <c r="D296" i="1"/>
  <c r="E291" i="1"/>
  <c r="D291" i="1"/>
  <c r="D230" i="1"/>
  <c r="E228" i="1"/>
  <c r="D228" i="1"/>
  <c r="E222" i="1"/>
  <c r="D222" i="1"/>
  <c r="D121" i="1"/>
  <c r="D128" i="1"/>
  <c r="D131" i="1"/>
  <c r="D130" i="1" s="1"/>
  <c r="D136" i="1"/>
  <c r="D135" i="1" s="1"/>
  <c r="D140" i="1"/>
  <c r="D139" i="1" s="1"/>
  <c r="D295" i="1" l="1"/>
  <c r="F222" i="1"/>
  <c r="F322" i="1"/>
  <c r="D127" i="1"/>
  <c r="F296" i="1"/>
  <c r="F228" i="1"/>
  <c r="F237" i="1"/>
  <c r="F300" i="1"/>
  <c r="F298" i="1"/>
  <c r="F291" i="1"/>
  <c r="E121" i="1"/>
  <c r="F121" i="1" s="1"/>
  <c r="F122" i="1"/>
  <c r="E327" i="1"/>
  <c r="F328" i="1"/>
  <c r="E302" i="1"/>
  <c r="F302" i="1" s="1"/>
  <c r="F303" i="1"/>
  <c r="E330" i="1"/>
  <c r="F330" i="1" s="1"/>
  <c r="F331" i="1"/>
  <c r="F93" i="1"/>
  <c r="E234" i="1"/>
  <c r="D234" i="1"/>
  <c r="E230" i="1"/>
  <c r="F230" i="1" s="1"/>
  <c r="E226" i="1"/>
  <c r="F158" i="1"/>
  <c r="F234" i="1" l="1"/>
  <c r="E326" i="1"/>
  <c r="F327" i="1"/>
  <c r="E295" i="1"/>
  <c r="F295" i="1" s="1"/>
  <c r="E325" i="1" l="1"/>
  <c r="F325" i="1" s="1"/>
  <c r="F326" i="1"/>
  <c r="E321" i="1"/>
  <c r="E320" i="1" s="1"/>
  <c r="D321" i="1"/>
  <c r="D320" i="1" s="1"/>
  <c r="D271" i="1"/>
  <c r="D270" i="1" s="1"/>
  <c r="E289" i="1"/>
  <c r="D289" i="1"/>
  <c r="E293" i="1"/>
  <c r="D293" i="1"/>
  <c r="E236" i="1"/>
  <c r="D236" i="1"/>
  <c r="E232" i="1"/>
  <c r="D232" i="1"/>
  <c r="D226" i="1"/>
  <c r="F226" i="1" s="1"/>
  <c r="E221" i="1"/>
  <c r="D221" i="1"/>
  <c r="E219" i="1"/>
  <c r="D219" i="1"/>
  <c r="E217" i="1"/>
  <c r="D217" i="1"/>
  <c r="E215" i="1"/>
  <c r="D215" i="1"/>
  <c r="D172" i="1"/>
  <c r="D169" i="1" s="1"/>
  <c r="D162" i="1"/>
  <c r="E156" i="1"/>
  <c r="D156" i="1"/>
  <c r="E151" i="1"/>
  <c r="D151" i="1"/>
  <c r="E147" i="1"/>
  <c r="D147" i="1"/>
  <c r="E144" i="1"/>
  <c r="D144" i="1"/>
  <c r="D143" i="1" s="1"/>
  <c r="E140" i="1"/>
  <c r="E136" i="1"/>
  <c r="E131" i="1"/>
  <c r="E128" i="1"/>
  <c r="F128" i="1" s="1"/>
  <c r="E117" i="1"/>
  <c r="D117" i="1"/>
  <c r="D116" i="1" s="1"/>
  <c r="E104" i="1"/>
  <c r="E100" i="1" s="1"/>
  <c r="E99" i="1" s="1"/>
  <c r="D104" i="1"/>
  <c r="F101" i="1"/>
  <c r="E92" i="1"/>
  <c r="D92" i="1"/>
  <c r="E90" i="1"/>
  <c r="D90" i="1"/>
  <c r="E88" i="1"/>
  <c r="D88" i="1"/>
  <c r="D87" i="1" s="1"/>
  <c r="E85" i="1"/>
  <c r="D85" i="1"/>
  <c r="D84" i="1" s="1"/>
  <c r="E82" i="1"/>
  <c r="D82" i="1"/>
  <c r="E79" i="1"/>
  <c r="D79" i="1"/>
  <c r="D78" i="1" s="1"/>
  <c r="E76" i="1"/>
  <c r="D76" i="1"/>
  <c r="E74" i="1"/>
  <c r="D74" i="1"/>
  <c r="E68" i="1"/>
  <c r="E67" i="1" s="1"/>
  <c r="E65" i="1"/>
  <c r="D65" i="1"/>
  <c r="E63" i="1"/>
  <c r="D63" i="1"/>
  <c r="E60" i="1"/>
  <c r="D60" i="1"/>
  <c r="E57" i="1"/>
  <c r="D57" i="1"/>
  <c r="D55" i="1"/>
  <c r="D50" i="1"/>
  <c r="E43" i="1"/>
  <c r="D43" i="1"/>
  <c r="E41" i="1"/>
  <c r="D41" i="1"/>
  <c r="E39" i="1"/>
  <c r="D39" i="1"/>
  <c r="E37" i="1"/>
  <c r="D37" i="1"/>
  <c r="F20" i="1"/>
  <c r="F215" i="1" l="1"/>
  <c r="F43" i="1"/>
  <c r="F82" i="1"/>
  <c r="D100" i="1"/>
  <c r="D99" i="1" s="1"/>
  <c r="F57" i="1"/>
  <c r="F153" i="1"/>
  <c r="F232" i="1"/>
  <c r="F50" i="1"/>
  <c r="F219" i="1"/>
  <c r="F63" i="1"/>
  <c r="F76" i="1"/>
  <c r="F39" i="1"/>
  <c r="F151" i="1"/>
  <c r="F74" i="1"/>
  <c r="F217" i="1"/>
  <c r="F104" i="1"/>
  <c r="F156" i="1"/>
  <c r="F236" i="1"/>
  <c r="F37" i="1"/>
  <c r="D269" i="1"/>
  <c r="F47" i="1"/>
  <c r="F147" i="1"/>
  <c r="F293" i="1"/>
  <c r="F60" i="1"/>
  <c r="F41" i="1"/>
  <c r="F55" i="1"/>
  <c r="F65" i="1"/>
  <c r="F90" i="1"/>
  <c r="F221" i="1"/>
  <c r="F289" i="1"/>
  <c r="F92" i="1"/>
  <c r="E139" i="1"/>
  <c r="F139" i="1" s="1"/>
  <c r="F140" i="1"/>
  <c r="E87" i="1"/>
  <c r="F87" i="1" s="1"/>
  <c r="F88" i="1"/>
  <c r="E143" i="1"/>
  <c r="F143" i="1" s="1"/>
  <c r="F144" i="1"/>
  <c r="E270" i="1"/>
  <c r="F270" i="1" s="1"/>
  <c r="F271" i="1"/>
  <c r="F321" i="1"/>
  <c r="E116" i="1"/>
  <c r="F116" i="1" s="1"/>
  <c r="F117" i="1"/>
  <c r="F162" i="1"/>
  <c r="F163" i="1"/>
  <c r="F67" i="1"/>
  <c r="F68" i="1"/>
  <c r="E84" i="1"/>
  <c r="F84" i="1" s="1"/>
  <c r="F85" i="1"/>
  <c r="E78" i="1"/>
  <c r="F78" i="1" s="1"/>
  <c r="F79" i="1"/>
  <c r="E130" i="1"/>
  <c r="F130" i="1" s="1"/>
  <c r="F131" i="1"/>
  <c r="E172" i="1"/>
  <c r="E169" i="1" s="1"/>
  <c r="F173" i="1"/>
  <c r="E135" i="1"/>
  <c r="F135" i="1" s="1"/>
  <c r="F136" i="1"/>
  <c r="F14" i="1"/>
  <c r="F15" i="1"/>
  <c r="D13" i="1"/>
  <c r="D115" i="1"/>
  <c r="D114" i="1" s="1"/>
  <c r="D73" i="1"/>
  <c r="D72" i="1" s="1"/>
  <c r="D134" i="1"/>
  <c r="D133" i="1" s="1"/>
  <c r="D225" i="1"/>
  <c r="E225" i="1"/>
  <c r="E214" i="1"/>
  <c r="D214" i="1"/>
  <c r="D46" i="1"/>
  <c r="D45" i="1" s="1"/>
  <c r="E62" i="1"/>
  <c r="D62" i="1"/>
  <c r="D59" i="1" s="1"/>
  <c r="D36" i="1"/>
  <c r="D35" i="1" s="1"/>
  <c r="E36" i="1"/>
  <c r="E46" i="1"/>
  <c r="E45" i="1" s="1"/>
  <c r="D213" i="1" l="1"/>
  <c r="F225" i="1"/>
  <c r="F320" i="1"/>
  <c r="F214" i="1"/>
  <c r="E73" i="1"/>
  <c r="E72" i="1" s="1"/>
  <c r="F72" i="1" s="1"/>
  <c r="E115" i="1"/>
  <c r="F115" i="1" s="1"/>
  <c r="E134" i="1"/>
  <c r="E133" i="1" s="1"/>
  <c r="F99" i="1"/>
  <c r="F100" i="1"/>
  <c r="F169" i="1"/>
  <c r="F172" i="1"/>
  <c r="E59" i="1"/>
  <c r="F59" i="1" s="1"/>
  <c r="F62" i="1"/>
  <c r="F45" i="1"/>
  <c r="F46" i="1"/>
  <c r="E35" i="1"/>
  <c r="F35" i="1" s="1"/>
  <c r="F36" i="1"/>
  <c r="E127" i="1"/>
  <c r="F127" i="1" s="1"/>
  <c r="E13" i="1"/>
  <c r="E269" i="1"/>
  <c r="F269" i="1" s="1"/>
  <c r="F73" i="1" l="1"/>
  <c r="D212" i="1"/>
  <c r="E213" i="1"/>
  <c r="F134" i="1"/>
  <c r="F13" i="1"/>
  <c r="E114" i="1"/>
  <c r="F114" i="1" s="1"/>
  <c r="E212" i="1" l="1"/>
  <c r="F212" i="1" s="1"/>
  <c r="F213" i="1"/>
  <c r="E12" i="1"/>
  <c r="E337" i="1" l="1"/>
  <c r="F133" i="1" l="1"/>
  <c r="F203" i="1"/>
  <c r="D202" i="1"/>
  <c r="F202" i="1" s="1"/>
  <c r="D195" i="1" l="1"/>
  <c r="F195" i="1" s="1"/>
  <c r="D12" i="1" l="1"/>
  <c r="F12" i="1" s="1"/>
  <c r="D337" i="1" l="1"/>
  <c r="F337" i="1" s="1"/>
</calcChain>
</file>

<file path=xl/sharedStrings.xml><?xml version="1.0" encoding="utf-8"?>
<sst xmlns="http://schemas.openxmlformats.org/spreadsheetml/2006/main" count="1047" uniqueCount="601">
  <si>
    <t>Гл. администратор</t>
  </si>
  <si>
    <t>КВД</t>
  </si>
  <si>
    <t>Наименование кода</t>
  </si>
  <si>
    <t>000</t>
  </si>
  <si>
    <t>10000000000000000</t>
  </si>
  <si>
    <t>НАЛОГОВЫЕ И НЕНАЛОГОВЫЕ ДОХОДЫ</t>
  </si>
  <si>
    <t>182</t>
  </si>
  <si>
    <t>10100000000000000</t>
  </si>
  <si>
    <t>НАЛОГИ НА ПРИБЫЛЬ, ДОХОДЫ</t>
  </si>
  <si>
    <t>10101000000000110</t>
  </si>
  <si>
    <t>Налог на прибыль организаций</t>
  </si>
  <si>
    <t>10101010000000110</t>
  </si>
  <si>
    <t>Налог на прибыль организаций, зачисляемый в бюджеты бюджетной системы Российской Федерации по соответствующим ставкам</t>
  </si>
  <si>
    <t>10101012020000110</t>
  </si>
  <si>
    <t>10102000010000110</t>
  </si>
  <si>
    <t>Налог на доходы физических лиц</t>
  </si>
  <si>
    <t>10102010010000110</t>
  </si>
  <si>
    <t>10102020010000110</t>
  </si>
  <si>
    <t>10102030010000110</t>
  </si>
  <si>
    <t>10102080010000110</t>
  </si>
  <si>
    <t>10300000000000000</t>
  </si>
  <si>
    <t>НАЛОГИ НА ТОВАРЫ (РАБОТЫ, УСЛУГИ), РЕАЛИЗУЕМЫЕ НА ТЕРРИТОРИИ РОССИЙСКОЙ ФЕДЕРАЦИИ</t>
  </si>
  <si>
    <t>10302000010000110</t>
  </si>
  <si>
    <t>Акцизы по подакцизным товарам (продукции), производимым на территории Российской Федерации</t>
  </si>
  <si>
    <t>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</si>
  <si>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</si>
  <si>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10302231010000110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</si>
  <si>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</si>
  <si>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</si>
  <si>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</si>
  <si>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10302241010000110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</si>
  <si>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</si>
  <si>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</si>
  <si>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</si>
  <si>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10302251010000110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</si>
  <si>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</si>
  <si>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</si>
  <si>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</si>
  <si>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10302261010000110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</si>
  <si>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</si>
  <si>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10500000000000000</t>
  </si>
  <si>
    <t>НАЛОГИ НА СОВОКУПНЫЙ ДОХОД</t>
  </si>
  <si>
    <t>10501000000000110</t>
  </si>
  <si>
    <t>Налог, взимаемый в связи с применением упрощенной системы налогообложения</t>
  </si>
  <si>
    <t>10501010010000110</t>
  </si>
  <si>
    <t>Налог, взимаемый с налогоплательщиков, выбравших в качестве объекта налогообложения доходы</t>
  </si>
  <si>
    <t>10501011010000110</t>
  </si>
  <si>
    <t>10501020010000110</t>
  </si>
  <si>
    <t>Налог, взимаемый с налогоплательщиков, выбравших в качестве объекта налогообложения доходы, уменьшенные на величину расходов</t>
  </si>
  <si>
    <t>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</si>
  <si>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</si>
  <si>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10503000010000110</t>
  </si>
  <si>
    <t>Единый сельскохозяйственный налог</t>
  </si>
  <si>
    <t>10503010010000110</t>
  </si>
  <si>
    <t>10504000020000110</t>
  </si>
  <si>
    <t>Налог, взимаемый в связи с применением патентной системы налогообложения</t>
  </si>
  <si>
    <t>10504010020000110</t>
  </si>
  <si>
    <t>Налог, взимаемый в связи с применением патентной системы налогообложения, зачисляемый в бюджеты городских округов</t>
  </si>
  <si>
    <t>10600000000000000</t>
  </si>
  <si>
    <t>НАЛОГИ НА ИМУЩЕСТВО</t>
  </si>
  <si>
    <t>10601000000000110</t>
  </si>
  <si>
    <t>Налог на имущество физических лиц</t>
  </si>
  <si>
    <t>10601020040000110</t>
  </si>
  <si>
    <t>Налог на имущество физических лиц, взимаемый по ставкам, применяемым к объектам налогообложения, расположенным в границах городских округов</t>
  </si>
  <si>
    <t>10606000000000110</t>
  </si>
  <si>
    <t>Земельный налог</t>
  </si>
  <si>
    <t>10606030000000110</t>
  </si>
  <si>
    <t>Земельный налог с организаций</t>
  </si>
  <si>
    <t>10606032040000110</t>
  </si>
  <si>
    <t>Земельный налог с организаций, обладающих земельным участком, расположенным в границах городских округов</t>
  </si>
  <si>
    <t>10606040000000110</t>
  </si>
  <si>
    <t>Земельный налог с физических лиц</t>
  </si>
  <si>
    <t>10606042040000110</t>
  </si>
  <si>
    <t>Земельный налог с физических лиц, обладающих земельным участком, расположенным в границах городских округов</t>
  </si>
  <si>
    <t>10800000000000000</t>
  </si>
  <si>
    <t>ГОСУДАРСТВЕННАЯ ПОШЛИНА</t>
  </si>
  <si>
    <t>10803000010000110</t>
  </si>
  <si>
    <t>Государственная пошлина по делам, рассматриваемым в судах общей юрисдикции, мировыми судьями</t>
  </si>
  <si>
    <t>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</si>
  <si>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</si>
  <si>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013</t>
  </si>
  <si>
    <t>11100000000000000</t>
  </si>
  <si>
    <t>ДОХОДЫ ОТ ИСПОЛЬЗОВАНИЯ ИМУЩЕСТВА, НАХОДЯЩЕГОСЯ В ГОСУДАРСТВЕННОЙ И МУНИЦИПАЛЬНОЙ СОБСТВЕННОСТИ</t>
  </si>
  <si>
    <t>11105000000000120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</si>
  <si>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</si>
  <si>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907</t>
  </si>
  <si>
    <t>11105010000000120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</si>
  <si>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</si>
  <si>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11105012040000120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</si>
  <si>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</si>
  <si>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11105020000000120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</si>
  <si>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</si>
  <si>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11105024040000120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</si>
  <si>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</si>
  <si>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11105030000000120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</si>
  <si>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</si>
  <si>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11105034040000120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</si>
  <si>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</si>
  <si>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018</t>
  </si>
  <si>
    <t>11105070000000120</t>
  </si>
  <si>
    <t>Доходы от сдачи в аренду имущества, составляющего государственную (муниципальную) казну (за исключением земельных участков)</t>
  </si>
  <si>
    <t>11105074040000120</t>
  </si>
  <si>
    <t>Доходы от сдачи в аренду имущества, составляющего казну городских округов (за исключением земельных участков)</t>
  </si>
  <si>
    <t>11105300000000120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</si>
  <si>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</si>
  <si>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11105310000000120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</si>
  <si>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</si>
  <si>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11107000000000120</t>
  </si>
  <si>
    <t>Платежи от государственных и муниципальных унитарных предприятий</t>
  </si>
  <si>
    <t>11107010000000120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</si>
  <si>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</si>
  <si>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11107014040000120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</si>
  <si>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</si>
  <si>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11109000000000120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</si>
  <si>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</si>
  <si>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11109040000000120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</si>
  <si>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</si>
  <si>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11109044040000120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</si>
  <si>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</si>
  <si>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11200000000000000</t>
  </si>
  <si>
    <t>ПЛАТЕЖИ ПРИ ПОЛЬЗОВАНИИ ПРИРОДНЫМИ РЕСУРСАМИ</t>
  </si>
  <si>
    <t>048</t>
  </si>
  <si>
    <t>11201000010000120</t>
  </si>
  <si>
    <t>Плата за негативное воздействие на окружающую среду</t>
  </si>
  <si>
    <t>11201010010000120</t>
  </si>
  <si>
    <t>Плата за выбросы загрязняющих веществ в атмосферный воздух стационарными объектами</t>
  </si>
  <si>
    <t>11201010016000120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</si>
  <si>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</si>
  <si>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11201030010000120</t>
  </si>
  <si>
    <t>Плата за сбросы загрязняющих веществ в водные объекты</t>
  </si>
  <si>
    <t>11201030016000120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</si>
  <si>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</si>
  <si>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11300000000000000</t>
  </si>
  <si>
    <t>ДОХОДЫ ОТ ОКАЗАНИЯ ПЛАТНЫХ УСЛУГ И КОМПЕНСАЦИИ ЗАТРАТ ГОСУДАРСТВА</t>
  </si>
  <si>
    <t>11302000000000130</t>
  </si>
  <si>
    <t>Доходы от компенсации затрат государства</t>
  </si>
  <si>
    <t>11302060000000130</t>
  </si>
  <si>
    <t>Доходы, поступающие в порядке возмещения расходов, понесенных в связи с эксплуатацией имущества</t>
  </si>
  <si>
    <t>11302064040000130</t>
  </si>
  <si>
    <t>Доходы, поступающие в порядке возмещения расходов, понесенных в связи с эксплуатацией имущества городских округов</t>
  </si>
  <si>
    <t>11400000000000000</t>
  </si>
  <si>
    <t>ДОХОДЫ ОТ ПРОДАЖИ МАТЕРИАЛЬНЫХ И НЕМАТЕРИАЛЬНЫХ АКТИВОВ</t>
  </si>
  <si>
    <t>11401000000000410</t>
  </si>
  <si>
    <t>Доходы от продажи квартир</t>
  </si>
  <si>
    <t>11401040040000410</t>
  </si>
  <si>
    <t>Доходы от продажи квартир, находящихся в собственности городских округов</t>
  </si>
  <si>
    <t>11600000000000000</t>
  </si>
  <si>
    <t>ШТРАФЫ, САНКЦИИ, ВОЗМЕЩЕНИЕ УЩЕРБА</t>
  </si>
  <si>
    <t>11601000010000140</t>
  </si>
  <si>
    <t>Административные штрафы, установленные Кодексом Российской Федерации об административных правонарушениях</t>
  </si>
  <si>
    <t>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</si>
  <si>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</si>
  <si>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</si>
  <si>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</si>
  <si>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006</t>
  </si>
  <si>
    <t>439</t>
  </si>
  <si>
    <t>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</si>
  <si>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</si>
  <si>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</si>
  <si>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</si>
  <si>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</si>
  <si>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</si>
  <si>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</si>
  <si>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</si>
  <si>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11601080010000140</t>
  </si>
  <si>
    <t>11601083010000140</t>
  </si>
  <si>
    <t>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</si>
  <si>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</si>
  <si>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</si>
  <si>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</si>
  <si>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11601150010000140</t>
  </si>
  <si>
    <t>11601153010000140</t>
  </si>
  <si>
    <t>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</si>
  <si>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</si>
  <si>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</si>
  <si>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</si>
  <si>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</si>
  <si>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</si>
  <si>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</si>
  <si>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</si>
  <si>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</si>
  <si>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</si>
  <si>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</si>
  <si>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</si>
  <si>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11602000020000140</t>
  </si>
  <si>
    <t>Административные штрафы, установленные законами субъектов Российской Федерации об административных правонарушениях</t>
  </si>
  <si>
    <t>11602020020000140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</si>
  <si>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</si>
  <si>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11607000000000140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</si>
  <si>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</si>
  <si>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</si>
  <si>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</si>
  <si>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11607090040000140</t>
  </si>
  <si>
    <t>11611064010000140</t>
  </si>
  <si>
    <t>20000000000000000</t>
  </si>
  <si>
    <t>БЕЗВОЗМЕЗДНЫЕ ПОСТУПЛЕНИЯ</t>
  </si>
  <si>
    <t>005</t>
  </si>
  <si>
    <t>20200000000000000</t>
  </si>
  <si>
    <t>БЕЗВОЗМЕЗДНЫЕ ПОСТУПЛЕНИЯ ОТ ДРУГИХ БЮДЖЕТОВ БЮДЖЕТНОЙ СИСТЕМЫ РОССИЙСКОЙ ФЕДЕРАЦИИ</t>
  </si>
  <si>
    <t>20210000000000150</t>
  </si>
  <si>
    <t>Дотации бюджетам бюджетной системы Российской Федерации</t>
  </si>
  <si>
    <t>20215001000000150</t>
  </si>
  <si>
    <t>Дотации на выравнивание бюджетной обеспеченности</t>
  </si>
  <si>
    <t>20215001040000150</t>
  </si>
  <si>
    <t>Дотации бюджетам городских округов на выравнивание бюджетной обеспеченности из бюджета субъекта Российской Федерации</t>
  </si>
  <si>
    <t>20215002000000150</t>
  </si>
  <si>
    <t>Дотации бюджетам на поддержку мер по обеспечению сбалансированности бюджетов</t>
  </si>
  <si>
    <t>20215002040000150</t>
  </si>
  <si>
    <t>Дотации бюджетам городских округов на поддержку мер по обеспечению сбалансированности бюджетов</t>
  </si>
  <si>
    <t>20215010000000150</t>
  </si>
  <si>
    <t>Дотации бюджетам, связанные с особым режимом безопасного функционирования закрытых административно-территориальных образований</t>
  </si>
  <si>
    <t>20215010040000150</t>
  </si>
  <si>
    <t>Дотации бюджетам городских округов, связанные с особым режимом безопасного функционирования закрытых административно-территориальных образований</t>
  </si>
  <si>
    <t>20219999000000150</t>
  </si>
  <si>
    <t>Прочие дотации</t>
  </si>
  <si>
    <t>20219999040000150</t>
  </si>
  <si>
    <t>Прочие дотации бюджетам городских округов</t>
  </si>
  <si>
    <t>20219999042722150</t>
  </si>
  <si>
    <t>20220000000000150</t>
  </si>
  <si>
    <t>Субсидии бюджетам бюджетной системы Российской Федерации (межбюджетные субсидии)</t>
  </si>
  <si>
    <t>20225304000000150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</si>
  <si>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</si>
  <si>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20225304040000150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</si>
  <si>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</si>
  <si>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20225519000000150</t>
  </si>
  <si>
    <t>Субсидии бюджетам на поддержку отрасли культуры</t>
  </si>
  <si>
    <t>20225519040000150</t>
  </si>
  <si>
    <t>Субсидии бюджетам городских округов на поддержку отрасли культуры</t>
  </si>
  <si>
    <t>20225555000000150</t>
  </si>
  <si>
    <t>Субсидии бюджетам на реализацию программ формирования современной городской среды</t>
  </si>
  <si>
    <t>20225555040000150</t>
  </si>
  <si>
    <t>Субсидии бюджетам городских округов на реализацию программ формирования современной городской среды</t>
  </si>
  <si>
    <t>20229999000000150</t>
  </si>
  <si>
    <t>Прочие субсидии</t>
  </si>
  <si>
    <t>20229999040000150</t>
  </si>
  <si>
    <t>Прочие субсидии бюджетам городских округов</t>
  </si>
  <si>
    <t>20229999047397150</t>
  </si>
  <si>
    <t>20229999047456150</t>
  </si>
  <si>
    <t>20229999047488150</t>
  </si>
  <si>
    <t>20229999047563150</t>
  </si>
  <si>
    <t>20230000000000150</t>
  </si>
  <si>
    <t>Субвенции бюджетам бюджетной системы Российской Федерации</t>
  </si>
  <si>
    <t>20230024000000150</t>
  </si>
  <si>
    <t>Субвенции местным бюджетам на выполнение передаваемых полномочий субъектов Российской Федерации</t>
  </si>
  <si>
    <t>20230024040000150</t>
  </si>
  <si>
    <t>Субвенции бюджетам городских округов на выполнение передаваемых полномочий субъектов Российской Федерации</t>
  </si>
  <si>
    <t>20230024040289150</t>
  </si>
  <si>
    <t>20230024047408150</t>
  </si>
  <si>
    <t>20230024047409150</t>
  </si>
  <si>
    <t>20230024047429150</t>
  </si>
  <si>
    <t>20230024047514150</t>
  </si>
  <si>
    <t>20230024047518150</t>
  </si>
  <si>
    <t>20230024047519150</t>
  </si>
  <si>
    <t>20230024047552150</t>
  </si>
  <si>
    <t>20230024047554150</t>
  </si>
  <si>
    <t>20230024047564150</t>
  </si>
  <si>
    <t>20230024047566150</t>
  </si>
  <si>
    <t>20230024047570150</t>
  </si>
  <si>
    <t>20230024047587150</t>
  </si>
  <si>
    <t>20230024047588150</t>
  </si>
  <si>
    <t>20230024047604150</t>
  </si>
  <si>
    <t>20230024047649150</t>
  </si>
  <si>
    <t>20230024047846150</t>
  </si>
  <si>
    <t>20230029000000150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</si>
  <si>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</si>
  <si>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20230029040000150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</si>
  <si>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</si>
  <si>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20235120000000150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</si>
  <si>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</si>
  <si>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20235120040000150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</si>
  <si>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</si>
  <si>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20700000000000000</t>
  </si>
  <si>
    <t>ПРОЧИЕ БЕЗВОЗМЕЗДНЫЕ ПОСТУПЛЕНИЯ</t>
  </si>
  <si>
    <t>20704000040000150</t>
  </si>
  <si>
    <t>Прочие безвозмездные поступления в бюджеты городских округов</t>
  </si>
  <si>
    <t>20704050040000150</t>
  </si>
  <si>
    <t>ИТОГО:</t>
  </si>
  <si>
    <t>ЗАТО г. Зеленогорск</t>
  </si>
  <si>
    <t>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</si>
  <si>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</si>
  <si>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11109080040000120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</si>
  <si>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</si>
  <si>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11402000000000000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</si>
  <si>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</si>
  <si>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11402040040000410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</si>
  <si>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</si>
  <si>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11402043040000410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</si>
  <si>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</si>
  <si>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10101120010000110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</si>
  <si>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</si>
  <si>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10101130010000110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</si>
  <si>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</si>
  <si>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10102130010000110</t>
  </si>
  <si>
    <t>10102140010000110</t>
  </si>
  <si>
    <t>11105312040000120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</si>
  <si>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t>
  </si>
  <si>
    <t>Средства, получаемые от передачи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в залог, в доверительное управление</t>
  </si>
  <si>
    <t>11108000000000120</t>
  </si>
  <si>
    <t>Средства, получаемые от передачи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залог, в доверительное управление</t>
  </si>
  <si>
    <t>11108040040000120</t>
  </si>
  <si>
    <t>20229999047582150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</si>
  <si>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</si>
  <si>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</si>
  <si>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</si>
  <si>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</si>
  <si>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</si>
  <si>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Платежи, уплачиваемые в целях возмещения вреда, причиняемого автомобильным дорогам местного значения тяжеловесными транспортными средствами</t>
  </si>
  <si>
    <t>20225750000000150</t>
  </si>
  <si>
    <t>Субсидии бюджетам на реализацию мероприятий по модернизации школьных систем образования</t>
  </si>
  <si>
    <t>20225750040000150</t>
  </si>
  <si>
    <t>Субсидии бюджетам городских округов на реализацию мероприятий по модернизации школьных систем образования</t>
  </si>
  <si>
    <t>20229999047583150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</si>
  <si>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иналога,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</si>
  <si>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</si>
  <si>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</si>
  <si>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</si>
  <si>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11611000010000140</t>
  </si>
  <si>
    <t>11302990000000130</t>
  </si>
  <si>
    <t>Прочие доходы от компенсации затрат государства</t>
  </si>
  <si>
    <t>11302994040000130</t>
  </si>
  <si>
    <t>Прочие доходы от компенсации затрат бюджетов городских округов</t>
  </si>
  <si>
    <t>20219999042724150</t>
  </si>
  <si>
    <t>20225497000000150</t>
  </si>
  <si>
    <t>Субсидии бюджетам на реализацию мероприятий по обеспечению жильем молодых семей</t>
  </si>
  <si>
    <t>20225497040000150</t>
  </si>
  <si>
    <t>Субсидии бюджетам городских округов на реализацию мероприятий по обеспечению жильем молодых семей</t>
  </si>
  <si>
    <t>20229999049112150</t>
  </si>
  <si>
    <t>20229999049116150</t>
  </si>
  <si>
    <t>20235082000000150</t>
  </si>
  <si>
    <t>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</si>
  <si>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20235082040000150</t>
  </si>
  <si>
    <t>20240000000000150</t>
  </si>
  <si>
    <t>Иные межбюджетные трансферты</t>
  </si>
  <si>
    <t>20245050000000150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</si>
  <si>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</si>
  <si>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20245050040000150</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</si>
  <si>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</si>
  <si>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20245179000000150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</si>
  <si>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</si>
  <si>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20245179040000150</t>
  </si>
  <si>
    <t>Межбюджетные трансферты,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</si>
  <si>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20245303000000150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</si>
  <si>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</si>
  <si>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20245303040000150</t>
  </si>
  <si>
    <t>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</si>
  <si>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20249999000000150</t>
  </si>
  <si>
    <t>Прочие межбюджетные трансферты, передаваемые бюджетам</t>
  </si>
  <si>
    <t>20249999040000150</t>
  </si>
  <si>
    <t>Прочие межбюджетные трансферты, передаваемые бюджетам городских округов</t>
  </si>
  <si>
    <t>20249999040853150</t>
  </si>
  <si>
    <t>20249999041024150</t>
  </si>
  <si>
    <t>Иные межбюджетные трансферты бюджетам муниципальных образований на финансовое обеспечение (возмещение) расходов на увеличение размеров оплаты труда отдельным категориям работников бюджетной сферы Красноярского края по министерству финансов Красноярского края в рамках непрограммных расходов</t>
  </si>
  <si>
    <t>20249999045559150</t>
  </si>
  <si>
    <t>20249999047555150</t>
  </si>
  <si>
    <t>Иные межбюджетные трансферты бюджетам муниципальных образований на реализацию мероприятий по неспецифической профилактике инфекций, передающихся иксодовыми клещами, путем организации и проведения акарицидных обработок наиболее посещаемых населением участков территории природных очагов клещевых инфекций в рамках комплекса процессных мероприятий «Профилактика заболеваний и формирование здорового образа жизни. Обеспечение первичной медико-санитарной помощи, паллиативной помощи» государственной программы Красноярского края «Развитие здравоохранения»</t>
  </si>
  <si>
    <t>20249999047691150</t>
  </si>
  <si>
    <t>Иные межбюджетные трансферты бюджетам муниципальных образований на мероприятия по постановке на государственный кадастровый учет с одновременной регистрацией прав собственности муниципальных образований на объекты недвижимости в рамках ведомственного проекта «Развитие земельно-имущественных отношений муниципальных образований края» государственной программы Красноярского края «Создание условий для обеспечения жильем граждан и формирование комфортной городской среды»</t>
  </si>
  <si>
    <t>019</t>
  </si>
  <si>
    <t>21800000000000000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</si>
  <si>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</si>
  <si>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21800000000000150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</si>
  <si>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</si>
  <si>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21800000040000150</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</si>
  <si>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</si>
  <si>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21804000040000150</t>
  </si>
  <si>
    <t>Доходы бюджетов городских округов от возврата организациями остатков субсидий прошлых лет</t>
  </si>
  <si>
    <t>21804010040000150</t>
  </si>
  <si>
    <t>Доходы бюджетов городских округов от возврата бюджетными учреждениями остатков субсидий прошлых лет</t>
  </si>
  <si>
    <t>21900000000000000</t>
  </si>
  <si>
    <t>ВОЗВРАТ ОСТАТКОВ СУБСИДИЙ, СУБВЕНЦИЙ И ИНЫХ МЕЖБЮДЖЕТНЫХ ТРАНСФЕРТОВ, ИМЕЮЩИХ ЦЕЛЕВОЕ НАЗНАЧЕНИЕ, ПРОШЛЫХ ЛЕТ</t>
  </si>
  <si>
    <t>21900000040000150</t>
  </si>
  <si>
    <t>Возврат остатков субсидий, субвенций и иных межбюджетных трансфертов, имеющих целевое назначение, прошлых лет из бюджетов городских округов</t>
  </si>
  <si>
    <t>21925304040000150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</si>
  <si>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t>
  </si>
  <si>
    <t>21945050040000150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</si>
  <si>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городских округов</t>
  </si>
  <si>
    <t>21945179040000150</t>
  </si>
  <si>
    <t>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t>
  </si>
  <si>
    <t>21945303040000150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</si>
  <si>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t>
  </si>
  <si>
    <t>21960010040000150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</si>
  <si>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</si>
  <si>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Приложение № 1</t>
  </si>
  <si>
    <t>к постановлению Администрации</t>
  </si>
  <si>
    <t>План</t>
  </si>
  <si>
    <t>Исполнено</t>
  </si>
  <si>
    <t>% исполнения</t>
  </si>
  <si>
    <t>(рублей)</t>
  </si>
  <si>
    <t>10102040010000110</t>
  </si>
  <si>
    <t>-</t>
  </si>
  <si>
    <t>10102210010000110</t>
  </si>
  <si>
    <t>10102230010000110</t>
  </si>
  <si>
    <t>10502000020000110</t>
  </si>
  <si>
    <t>Единый налог на вмененный доход для отдельных видов деятельности</t>
  </si>
  <si>
    <t>10502010020000110</t>
  </si>
  <si>
    <t>11201010012100120</t>
  </si>
  <si>
    <t>Плата за выбросы загрязняющих веществ в атмосферный воздух стационарными объектами (пени по соответсвующему платежу)</t>
  </si>
  <si>
    <t>11201040010000120</t>
  </si>
  <si>
    <t>Плата за размещение отходов производства и потребления</t>
  </si>
  <si>
    <t>11201041012100120</t>
  </si>
  <si>
    <t>Плата  за размещение отходов производства (пени по соответсвующему платежу)</t>
  </si>
  <si>
    <t>11201041010000120</t>
  </si>
  <si>
    <t>11201041016000120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</si>
  <si>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</si>
  <si>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11204040040000120</t>
  </si>
  <si>
    <t>Плата за использование лесов, расположенных на землях иных категорий, находящихся в собственности городских округов</t>
  </si>
  <si>
    <t>11204041040000120</t>
  </si>
  <si>
    <t>Плата за использование лесов, расположенных на землях иных категорий, находящихся в собственности городских округов,вчасти платы по договору купли-продажи лесных насаждений</t>
  </si>
  <si>
    <t>11201042010000120</t>
  </si>
  <si>
    <t>11201042016000120</t>
  </si>
  <si>
    <t>Плата за размещение твердых коммунальных услуг</t>
  </si>
  <si>
    <t>Плата за размещение твердых коммунальных услуг (федеральные государственные органы, Банк России, органы управления государственными внебюджетными фондами Российской Федерации)</t>
  </si>
  <si>
    <t xml:space="preserve">Плата за размещение отходов производства </t>
  </si>
  <si>
    <t>014</t>
  </si>
  <si>
    <t>075</t>
  </si>
  <si>
    <t>120</t>
  </si>
  <si>
    <t>11610032040000140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</si>
  <si>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</si>
  <si>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11610100000000140</t>
  </si>
  <si>
    <t>11610100040000140</t>
  </si>
  <si>
    <t>11610123010000140</t>
  </si>
  <si>
    <t>188</t>
  </si>
  <si>
    <t>11610123010041140</t>
  </si>
  <si>
    <t>11610000000000140</t>
  </si>
  <si>
    <t>11700000000000000</t>
  </si>
  <si>
    <t>Прочие неналоговые доходы</t>
  </si>
  <si>
    <t>11701000000000180</t>
  </si>
  <si>
    <t>Невыясненные поступления</t>
  </si>
  <si>
    <t>11701040040000180</t>
  </si>
  <si>
    <t>Невясненные поступления, зачисляемые в бюджеты городских округов</t>
  </si>
  <si>
    <t>11705000000000180</t>
  </si>
  <si>
    <t>11705040040000180</t>
  </si>
  <si>
    <t>Платежи в целях возмещения причиненного ущерба (убытков)</t>
  </si>
  <si>
    <t>Денежные взыскания, налагаемые в возмещение ущерба, причиненного в результате незаконного или нецелевого использования бюджетных средств</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</si>
  <si>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округов)</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</si>
  <si>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</si>
  <si>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</si>
  <si>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20229999047575150</t>
  </si>
  <si>
    <t>20229999047668150</t>
  </si>
  <si>
    <t>20249999047418150</t>
  </si>
  <si>
    <t>20249999047641150</t>
  </si>
  <si>
    <t>20249999047745150</t>
  </si>
  <si>
    <t xml:space="preserve">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</si>
  <si>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</si>
  <si>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</si>
  <si>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Прочие неналоговые доходы бюджетов городских округов</t>
  </si>
  <si>
    <t>Иные межбюджетные трансферты бюджетам муниципальных образований на осуществление расходов, направленных на реализацию мероприятий по поддержке местных инициатив, в рамках ведомственного проекта «Вовлечение населения в решение вопросов местного значения» государственной программы Красноярского края «Поддержка комплексного развития территорий и содействие развитию местного самоуправления»</t>
  </si>
  <si>
    <t>Инициативные платежи</t>
  </si>
  <si>
    <t>11715000000000150</t>
  </si>
  <si>
    <t>11715020040000150</t>
  </si>
  <si>
    <t>Инициативные платежи, зачисляемые в бюджеты городских округов</t>
  </si>
  <si>
    <t>20229999042650150</t>
  </si>
  <si>
    <t>20229999042654150</t>
  </si>
  <si>
    <t>Субсидии бюджетам муниципальных образований на выполнение требований федеральных стандартов спортивной подготовки в рамках ведомственного проекта «Развитие спорта высших достижений и системы подготовки спортивного резерва» государственной программы Красноярского края «Развитие физической культуры и спорта»</t>
  </si>
  <si>
    <t>Субсидии бюджетам муниципальных образований на развитие детско-юношеского спорта в рамках ведомственного проекта «Развитие спорта высших достижений и системы подготовки спортивного резерва» государственной программы Красноярского края «Развитие физической культуры и спорта»</t>
  </si>
  <si>
    <t>Субсидии бюджетам муниципальных образований на проведение мероприятий, направленных на обеспечение безопасного участия детей в дорожном движении, в рамках регионального проекта «Безопасность дорожного движения» государственной программы Красноярского края «Развитие транспортной системы»</t>
  </si>
  <si>
    <t>20229999047398150</t>
  </si>
  <si>
    <t>20229999047413150</t>
  </si>
  <si>
    <t>20229999047436150</t>
  </si>
  <si>
    <t>Субсидии бюджетам муниципальных образований на приобретение специализированных транспортных средств для перевозки инвалидов, спортивного оборудования, инвентаря, экипировки для занятий физической культурой и спортом лиц с ограниченными возможностями здоровья и инвалидов в муниципальных физкультурно-спортивных организациях в рамках ведомственного проекта «Развитие спорта высших достижений и системы подготовки спортивного резерва» государственной программы Красноярского края «Развитие физической культуры и спорта»</t>
  </si>
  <si>
    <t>20229999047437150</t>
  </si>
  <si>
    <t>20229999047470150</t>
  </si>
  <si>
    <t>Субсидии бюджетам муниципальных образований на приобретение специального оборудования, сырья и расходных материалов для муниципальных домов ремесел и муниципальных клубных формирований по ремеслам, а также на обеспечение их участия в региональных, федеральных, международных фестивалях (мероприятиях), выставках, ярмарках, смотрах, конкурсах по художественным народным ремеслам в рамках ведомственного проекта «Развитие искусства и творчества» государственной программы Красноярского края «Развитие культуры»</t>
  </si>
  <si>
    <t>20229999047476150</t>
  </si>
  <si>
    <t>Субсидии бюджетам муниципальных образований для постоянно действующих коллективов самодеятельного художественного творчества Красноярского края (любительских творческих коллективов) на поддержку творческих фестивалей и конкурсов, в том числе для детей и молодежи, в рамках ведомственного проекта «Развитие искусства и творчества» государственной программы Красноярского края «Развитие культуры»</t>
  </si>
  <si>
    <t>20229999047482150</t>
  </si>
  <si>
    <t>20229999047553150</t>
  </si>
  <si>
    <t>20229999047571150</t>
  </si>
  <si>
    <t>Субсидии бюджетам муниципальных образований на финансирование расходов по капитальному ремонту, реконструкции находящихся в муниципальной собственности объектов коммунальной инфраструктуры, источников тепловой энергии и тепловых сетей, объектов электросетевого хозяйства и источников электрической энергии, а также на приобретение технологического оборудования, спецтехники для обеспечения функционирования систем теплоснабжения, электроснабжения, водоснабжения, водоотведения и очистки сточных вод в рамках ведомственного проекта «Модернизация, реконструкция и капитальный ремонт объектов коммунальной инфраструктуры муниципальных образований» государственной программы Красноярского края «Реформирование и модернизация жилищно-коммунального хозяйства»</t>
  </si>
  <si>
    <t>20229999047579150</t>
  </si>
  <si>
    <t>Субсидии бюджетам муниципальных образований на реализацию муниципальных программ (подпрограмм) поддержки социально ориентированных некоммерческих организаций в рамках комплекса процессных мероприятий «Обеспечение реализации общественных и гражданских инициатив и поддержка институтов гражданского общества» государственной программы Красноярского края «Укрепление единства российской нации, реализация государственной национальной политики и содействие развитию институтов гражданского общества»</t>
  </si>
  <si>
    <t>20229999047661150</t>
  </si>
  <si>
    <t>Субсидии бюджетам муниципальных образований на реализацию муниципальных программ развития субъектов малого и среднего предпринимательства в целях реализации инвестиционных проектов субъектами малого и среднего предпринимательства в приоритетных отраслях в рамках ведомственного проекта «Развитие субъектов малого и среднего предпринимательства» государственной программы Красноярского края «Развитие промышленности, энергетики, малого и среднего предпринимательства и инновационной деятельности»</t>
  </si>
  <si>
    <t>Субсидии бюджетам муниципальных образований на оснащение мест для занятий физической культурой на открытом воздухе и проведения тестирования населения в соответствии с требованиями Всероссийского физкультурно-спортивного комплекса «Готов к труду и обороне» (ГТО) в рамках ведомственного проекта «Развитие физической культуры и массового спорта» государственной программы Красноярского края «Развитие физической культуры и спорта»</t>
  </si>
  <si>
    <t>20229999047674150</t>
  </si>
  <si>
    <t>20229999047675150</t>
  </si>
  <si>
    <t>20229999047840150</t>
  </si>
  <si>
    <t>Субсидии бюджетам муниципальных образований на приобретение автономных дымовых пожарных извещателей отдельным категориям граждан в целях оснащения ими жилых помещений в рамках ведомственного проекта «Предупреждение, спасение, помощь населению в чрезвычайных ситуациях» государственной программы Красноярского края «Защита от чрезвычайных ситуаций природного и техногенного характера и обеспечение безопасности населения»</t>
  </si>
  <si>
    <t>20229999049114150</t>
  </si>
  <si>
    <t>20249999047463150</t>
  </si>
  <si>
    <t>Иные межбюджетные трансферты бюджетам муниципальных образований на обустройство мест (площадок) накопления отходов потребления и (или) приобретение контейнерного оборудования в рамках ведомственного проекта «Повышение уровня экологической безопасности» государственной программы Красноярского края «Охрана окружающей среды»</t>
  </si>
  <si>
    <t>20400000000000000</t>
  </si>
  <si>
    <t>20404000040000150</t>
  </si>
  <si>
    <t>20404099040000150</t>
  </si>
  <si>
    <t>Прочие безвозмездные поступления от негосударственных организаций в бюджеты городских округов</t>
  </si>
  <si>
    <t>Безвозмездные поступления от негосударственных организаций в бюджеты городских округов</t>
  </si>
  <si>
    <t>БЕЗВОЗМЕЗДНЫЕ ПОСТУПЛЕНИЯ ОТ НЕГОСУДАРСТВЕННЫХ ОРГАНИЗАЦИЙ</t>
  </si>
  <si>
    <t>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</si>
  <si>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и налога, превышающей 312 тысяч рублей, относящейся к части налоговой базы, превышающей 2,4 миллиона рублей и составляющей не более 5 миллионов рублей)</t>
  </si>
  <si>
    <t>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</si>
  <si>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</si>
  <si>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10501012010000110</t>
  </si>
  <si>
    <t>Налог, взимаемый с налогоплательщиков, выбравших в качестве объекта налогообложения доходы (за налоговые периоды, истекшие до 1 января 2011 года)</t>
  </si>
  <si>
    <t>10807000010000110</t>
  </si>
  <si>
    <t>10807150010000110</t>
  </si>
  <si>
    <t>Государственная пошлина за государственную регистрацию, а также за совершение прочих юридически значимых действий</t>
  </si>
  <si>
    <t>Государственная пошлина за выдачу разрешения на установку рекламной конструкции</t>
  </si>
  <si>
    <t>11601110010000140</t>
  </si>
  <si>
    <t>11601113010000140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</si>
  <si>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</si>
  <si>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</si>
  <si>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906</t>
  </si>
  <si>
    <t>11601154010000140</t>
  </si>
  <si>
    <t>ПРОЧИЕ НЕНАЛОГОВЫЕ ДОХОДЫ</t>
  </si>
  <si>
    <t>11715020040202150</t>
  </si>
  <si>
    <t>20229999047694150</t>
  </si>
  <si>
    <t>Субсидии бюджетам муниципальных образований на выполнение работ по устройству мемориальных объектов на территории кладбищ, на которых расположены захоронения Героев Советского Союза, по министерству строительства и жилищно-коммунального хозяйства Красноярского края в рамках непрограммных расходов</t>
  </si>
  <si>
    <t>10101014050000110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</si>
  <si>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</si>
  <si>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</si>
  <si>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и налога, превышающей 702 тысячи рублей, относящейся к части налоговой базы, превышающей 5 миллионов рублей и составляющей не более 20 миллионов рублей)</t>
  </si>
  <si>
    <t>10102160010000110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</si>
  <si>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</si>
  <si>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11610129010000140</t>
  </si>
  <si>
    <t xml:space="preserve">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</si>
  <si>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(иные штрафы)</t>
  </si>
  <si>
    <t>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</si>
  <si>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</si>
  <si>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Платежи, уплачиваемые в целях возмещения вреда</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</si>
  <si>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</si>
  <si>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Инициативные платежи, зачисляемые в бюджеты городских округов (проект "Аллея памяти ветеранов боевых действий" - поступления от физических лиц)</t>
  </si>
  <si>
    <t>11715020040402150</t>
  </si>
  <si>
    <t>Инициативные платежи, зачисляемые в бюджеты городских округов (проект «Музыка без границ» - поступления от физических лиц)</t>
  </si>
  <si>
    <t>11715020040502150</t>
  </si>
  <si>
    <t>Инициативные платежи, зачисляемые в бюджеты городских округов (проект «КомфортМасс» - поступления от физических лиц)</t>
  </si>
  <si>
    <t>11715020040602150</t>
  </si>
  <si>
    <t>Прочие дотации бюджетам городских округов (на частичную компенсацию расходов на оплату труда работников муниципальных учреждений)</t>
  </si>
  <si>
    <t>Прочие дотации бюджетам городских округов (на частичную компенсацию расходов на повышение размеров оплаты труда работникам бюджетной сферы Красноярского края)</t>
  </si>
  <si>
    <t>Прочие субсидии бюджетам городских округов (на частичное финансирование (возмещение) расходов муниципальных образований края на выплаты врачам (включая санитарных врачей), фельдшерам (в случае отсутствия врачей), медицинским сестрам диетическим, медицинским сестрам (медицинским братьям), медицинским сестрам – специалистам по оказанию медицинской помощи обучающимся (медицинским братьям – специалистам по оказанию медицинской помощи обучающимся), шеф-поварам, старшим воспитателям муниципальных загородных оздоровительных лагерей, оплату услуг по санитарно-эпидемиологической оценке обстановки муниципальных загородных оздоровительных лагерей, оказанных на договорной основе, в случае отсутствия в муниципальных загородных оздоровительных лагерях санитарных врачей)</t>
  </si>
  <si>
    <t>Прочие субсидии бюджетам городских округов (на частичное финансирование (возмещение) расходов на содержание единых дежурно-диспетчерских служб муниципальных образований Красноярского края)</t>
  </si>
  <si>
    <t>Прочие субсидии бюджетам городских округов (на модернизацию и укрепление материально-технической базы муниципальных физкультурно-спортивных организаций и муниципальных образовательных организаций, осуществляющих деятельность в области физической культуры и спорта)</t>
  </si>
  <si>
    <t>Прочие субсидии бюджетам городских округов (на развитие системы патриотического воспитания в рамках деятельности муниципальных молодежных центров)</t>
  </si>
  <si>
    <t>20229999047454150</t>
  </si>
  <si>
    <t>Прочие субсидии бюджетам городских округов (на поддержку деятельности муниципальных молодежных центров)</t>
  </si>
  <si>
    <t>20229999047457150</t>
  </si>
  <si>
    <t>Прочие субсидии бюджетам городских округов (на реализацию отдельных мероприятий муниципальных программ, подпрограмм молодежной политики)</t>
  </si>
  <si>
    <t>Прочие субсидии городских округов (на создание условий для предоставления горячего питания обучающимся общеобразовательных организаций)</t>
  </si>
  <si>
    <t>Прочие субсидии бюджетам городских округов (на комплектование книжных фондов библиотек муниципальных образований Красноярского края)</t>
  </si>
  <si>
    <t>Прочие субсидии городских округов (на финансирование (возмещение) расходов, направленных на сохранение и развитие материально-технической базы муниципальных загородных оздоровительных лагерей)</t>
  </si>
  <si>
    <t>Прочие субсидии городских округов (на проведение мероприятий по обеспечению антитеррористической защищенности объектов образования)</t>
  </si>
  <si>
    <t>20229999047559150</t>
  </si>
  <si>
    <t>Прочие субсидии бюджетам городских округов (на приведение зданий и сооружений общеобразовательных организаций в соответствие с требованиями законодательства)</t>
  </si>
  <si>
    <t>Прочие субсидии бюджетам городских округов (на строительство, и (или) реконструкцию, и (или) ремонт (включая расходы, связанные с разработкой проектной документации, проведением экспертизы проектной документации) объектов электроснабжения, водоснабжения, находящихся в собственности муниципальных образований, для обеспечения подключения садоводческих, огороднических некоммерческих товариществ к источникам электроснабжения, водоснабжения)</t>
  </si>
  <si>
    <t>Прочие субсидии бюджетам городских округов (на приведение зданий и сооружений организаций, реализующих образовательные программы дошкольного образования, в соответствие с требованиями законодательства)</t>
  </si>
  <si>
    <t>Прочие субсидии бюджетам городских округов (на софинансирование организации и обеспечения бесплатным двухразовым питанием обучающихся с ограниченными возможностями здоровья, в том числе одновременно являющихся инвалидами (детьми-инвалидами), в муниципальных общеобразовательных организациях)</t>
  </si>
  <si>
    <t>Прочие субсидии бюджетам городских округов (на реализацию муниципальных программ развития субъектов малого и среднего предпринимательства в целях предоставления грантовой поддержки на начало ведения предпринимательской деятельности, развития социального предпринимательства)</t>
  </si>
  <si>
    <t>Прочие субсидии бюджетам городских округов (на осуществление (возмещение) расходов, направленных на развитие и повышение качества работы муниципальных учреждений)</t>
  </si>
  <si>
    <t>Прочие субсидии бюджетам городских округов (на реализацию мероприятий, направленных на повышение безопасности дорожного движения, за счет средств дорожного фонда Красноярского края)</t>
  </si>
  <si>
    <t>Прочие субсидии бюджетам городских округов (на осуществление дорожной деятельности в целях решения задач социально-экономического развития территорий за счет средств дорожного фонда Красноярского края)</t>
  </si>
  <si>
    <t>Прочие субсидии бюджетам городских округов (на капитальный ремонт и ремонт автомобильных дорог общего пользования местного значения за счет средств дорожного фонда Красноярского края)</t>
  </si>
  <si>
    <t>Субвенции бюджетам городских округов на выполнение передаваемых полномочий субъектов Российской Федерации (на организацию и осуществление деятельности по опеке и попечительству в отношении совершеннолетних граждан, по защите имущественных прав безвестно отсутствующих граждан, а также в сфере патронажа (в соответствии с Законом края от 11 июля 2019 года № 7-2988))</t>
  </si>
  <si>
    <t>Субвенции бюджетам городских округов на выполнение передаваемых полномочий субъектов Российской Федерации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t>
  </si>
  <si>
    <t>Субвенции бюджетам городских округов на выполнение передаваемых полномочий субъектов Российской Федерации (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t>
  </si>
  <si>
    <t>Субвенции бюджетам городских округов на выполнение передаваемых полномочий субъектов Российской Федерации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(в соответствии с Законом края от 30 января 2014 года № 6-2056))</t>
  </si>
  <si>
    <t>Субвенции бюджетам городских округов на выполнение передаваемых полномочий субъектов Российской Федерации (на выполнение государственных полномочий по созданию и обеспечению деятельности административных комиссий (в соответствии с Законом края от 23 апреля 2009 года № 8-3170))</t>
  </si>
  <si>
    <t>Субвенции бюджетам городских округов на выполнение передаваемых полномочий субъектов Российской Федерации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(в соответствии с Законом края от 13 июня 2013 года № 4-1402))</t>
  </si>
  <si>
    <t>Субвенции бюджетам городских округов на выполнение передаваемых полномочий субъектов Российской Федерации (на осуществление государственных полномочий в области архивного дела, переданных органам местного самоуправления Красноярского края (в соответствии с Законом края от 21 декабря 2010 года № 11-5564))</t>
  </si>
  <si>
    <t>Субвенции бюджетам городских округов на выполнение передаваемых полномочий субъектов Российской Федерации (на осуществление государственных полномочий по организации и осуществлению деятельности по опеке и попечительству (в соответствии с Законом края от 20 декабря 2007 года № 4-1089))</t>
  </si>
  <si>
    <t>Субвенции бюджетам городских округов на выполнение передаваемых полномочий субъектов Российской Федерации ( на исполнение государственных полномочий по осуществлению присмотра и ухода за детьми-инвалидами, детьми-сиротами и детьми, оставшимися без попечения родителей, а также за детьми с туберкулезной интоксикацией, обучающимися в муниципальных образовательных организациях, реализующих образовательную программу дошкольного образования, без взимания родительской платы (в соответствии с Законом края от 27 декабря 2005 года № 17-4379))</t>
  </si>
  <si>
    <t>Субвенции бюджетам городских округов на выполнение передаваемых полномочий субъектов Российской Федерации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t>
  </si>
  <si>
    <t>Субвенции бюджетам городских округов на выполнение передаваемых полномочий субъектов Российской Федерации (на обеспечение бесплатным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(в соответствии с Законом края от 27 декабря 2005 года № 17-4377))</t>
  </si>
  <si>
    <t>Субвенции бюджетам городских округов на выполнение передаваемых полномочий субъектов Российской Федерации (на реализацию отдельных мер по обеспечению ограничения платы граждан за коммунальные услуги (в соответствии с Законом края от 1 декабря 2014 года № 7-2839))</t>
  </si>
  <si>
    <t>Субвенции бюджетам городских округов на выполнение передаваемых полномочий субъектов Российской Федерации (на обеспечение жилыми помещениями детей-сирот и детей, оставшихся без попечения родителей, лиц из числа детей-сирот и детей, оставшихся без попечения родителей, лиц,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 соответствии с Законом края от 24 декабря 2009 года № 9-4225))</t>
  </si>
  <si>
    <t>Субвенции бюджетам городских округов на выполнение передаваемых полномочий субъектов Российской Федерации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t>
  </si>
  <si>
    <t>Субвенции бюджетам городских округов на выполнение передаваемых полномочий субъектов Российской Федерации (на осуществление государственных полномочий по созданию и обеспечению деятельности комиссий по делам несовершеннолетних и защите их прав (в соответствии с Законом края от 26 декабря 2006 года № 21-5589))</t>
  </si>
  <si>
    <t>Субвенции бюджетам городских округов на выполнение передаваемых полномочий субъектов Российской Федерации (на осуществление государственных полномочий по организации и обеспечению отдыха и оздоровления детей (в соответствии с Законом края от 19 апреля 2018 года № 5-1533))</t>
  </si>
  <si>
    <t>Субвенции бюджетам городских округов на выполнение передаваемых полномочий субъектов Российской Федерации (на осуществление отдельных государственных полномочий по обеспечению предоставления мер социальной поддержки гражданам, достигшим возраста 21 года и старше, имевшим в соответствии с федеральным законодательством статус детей-сирот, детей, оставшихся без попечения родителей, лиц из числа детей-сирот и детей, оставшихся без попечения родителей (в соответствии с Законом края от 8 июля 2021 года № 11-5284))</t>
  </si>
  <si>
    <t>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</si>
  <si>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Прочие межбюджетные трансферты, передаваемые бюджетам городских округов (на финансовое обеспечение (возмещение) расходов, связанных с предоставлением мер социальной поддержки в сфере дошкольного и общего образования детям из семей лиц, принимающих (принимавших) участие в специальной военной операции, и (или) лиц, выполняющих (выполнявших) задачи по отражению вооруженного вторжения на территорию Российской Федерации)</t>
  </si>
  <si>
    <t>Прочие межбюджетные трансферты, передаваемые бюджетам городских округов (на выполнение требований федеральных стандартов спортивной подготовки)</t>
  </si>
  <si>
    <t>20249999042650150</t>
  </si>
  <si>
    <t>Прочие межбюджетные трансферты, передаваемые бюджетам городских округов (на оснащение общеобразовательных организаций средствами обучения и воспитания для реализации учебных предметов)</t>
  </si>
  <si>
    <t>Прочие межбюджетные трансферты, передаваемые бюджетам городских округов (на обеспечение первичных мер пожарной безопасности)</t>
  </si>
  <si>
    <t>20249999047412150</t>
  </si>
  <si>
    <t>Прочие межбюджетные трансферты, передаваемые бюджетам городских округов (на поддержку физкультурно-спортивных клубов по месту жительства)</t>
  </si>
  <si>
    <t>Прочие межбюджетные трансферты, передаваемые бюджетам городских округов (на реализацию мероприятий по неспецифической профилактике инфекций, передающихся иксодовыми клещами, путем организации и проведения акарицидных обработок наиболее посещаемых населением участков территории природных очагов клещевых инфекций)</t>
  </si>
  <si>
    <t>Прочие межбюджетные трансферты, передаваемые бюджетам городских округов (на осуществление расходов, направленных на реализацию мероприятий по поддержке местных инициатив)</t>
  </si>
  <si>
    <t>Прочие межбюджетные трансферты, передаваемые бюджетам городских округов (за содействие развитию налогового потенциала)</t>
  </si>
  <si>
    <t>10102200010000110</t>
  </si>
  <si>
    <t>10501022010000110</t>
  </si>
  <si>
    <t>11607010000000140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</si>
  <si>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</si>
  <si>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заключенным муниципальным органом, казенным учреждением городского округа</t>
  </si>
  <si>
    <t>11610129019000140</t>
  </si>
  <si>
    <t>031</t>
  </si>
  <si>
    <t>11611050010000140</t>
  </si>
  <si>
    <t>11715020040102150</t>
  </si>
  <si>
    <t>11715020040201150</t>
  </si>
  <si>
    <t>Инициативные платежи, зачисляемые в бюджеты городских округов (проект "Безопасный двор" - поступления от юридических лиц (индивидуальных предпринимателей))</t>
  </si>
  <si>
    <t>Инициативные платежи, зачисляемые в бюджеты городских округов (проект "Безопасный двор" - поступления от физических лиц)</t>
  </si>
  <si>
    <t>11715020040302150</t>
  </si>
  <si>
    <t>Инициативные платежи, зачисляемые в бюджеты городских округов (проект "Комфортная поликлиника" - поступления от физических лиц)</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</si>
  <si>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</si>
  <si>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Налог на прибыль организаций, зачисляемый в бюджеты субъектов Российской Федерации</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</si>
  <si>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</si>
  <si>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 (сумма платежа</t>
  </si>
  <si>
    <t>Инициативные платежи, зачисляемые в бюджеты городских округов (проект  "Территория спорта - 2 этап" - поступления от физических лиц)</t>
  </si>
  <si>
    <t>017</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</si>
  <si>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причененного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</si>
  <si>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Доходы бюджета городского округа за первый квартал 2026 года </t>
  </si>
  <si>
    <t xml:space="preserve">     от  24.04.2026  №  81-п</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</si>
</sst>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numFmts>
  <fonts count="11" x14ac:knownFonts="1">
    <font>
      <sz val="10"/>
      <name val="Arial"/>
    </font>
    <font>
      <sz val="11"/>
      <color theme="1"/>
      <name val="Calibri"/>
      <family val="2"/>
      <charset val="204"/>
      <scheme val="minor"/>
    </font>
    <font>
      <sz val="10"/>
      <name val="Arial Cyr"/>
    </font>
    <font>
      <b/>
      <sz val="12"/>
      <name val="Arial Cyr"/>
    </font>
    <font>
      <b/>
      <sz val="12"/>
      <name val="Times New Roman"/>
      <family val="1"/>
      <charset val="204"/>
    </font>
    <font>
      <sz val="12"/>
      <name val="Times New Roman"/>
      <family val="1"/>
      <charset val="204"/>
    </font>
    <font>
      <sz val="11"/>
      <color theme="0"/>
      <name val="Calibri"/>
      <family val="2"/>
      <charset val="204"/>
      <scheme val="minor"/>
    </font>
    <font>
      <sz val="10"/>
      <name val="Helv"/>
      <charset val="204"/>
    </font>
    <font>
      <b/>
      <sz val="13"/>
      <name val="Times New Roman"/>
      <family val="1"/>
      <charset val="204"/>
    </font>
    <font>
      <sz val="13"/>
      <name val="Times New Roman"/>
      <family val="1"/>
      <charset val="204"/>
    </font>
    <font>
      <b/>
      <sz val="18"/>
      <name val="Times New Roman"/>
      <family val="1"/>
      <charset val="204"/>
    </font>
  </fonts>
  <fills count="21">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s>
  <cellStyleXfs count="20">
    <xf numFmtId="0" fontId="0" fillId="0" borderId="0"/>
    <xf numFmtId="0" fontId="1" fillId="2"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3"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6" fillId="4" borderId="0" applyNumberFormat="0" applyBorder="0" applyAlignment="0" applyProtection="0"/>
    <xf numFmtId="0" fontId="6" fillId="7"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7" fillId="0" borderId="0"/>
  </cellStyleXfs>
  <cellXfs count="26">
    <xf numFmtId="0" fontId="0" fillId="0" borderId="0" xfId="0"/>
    <xf numFmtId="0" fontId="3" fillId="0" borderId="0" xfId="0" applyFont="1" applyBorder="1" applyAlignment="1" applyProtection="1">
      <alignment vertical="center"/>
    </xf>
    <xf numFmtId="49" fontId="2" fillId="0" borderId="0" xfId="0" applyNumberFormat="1" applyFont="1" applyBorder="1" applyAlignment="1" applyProtection="1">
      <alignment horizontal="right"/>
    </xf>
    <xf numFmtId="0" fontId="4" fillId="0" borderId="0" xfId="0" applyFont="1" applyBorder="1" applyAlignment="1" applyProtection="1">
      <alignment vertical="center"/>
    </xf>
    <xf numFmtId="0" fontId="5" fillId="0" borderId="0" xfId="0" applyFont="1" applyBorder="1" applyAlignment="1" applyProtection="1">
      <alignment horizontal="right" vertical="center"/>
    </xf>
    <xf numFmtId="0" fontId="5" fillId="0" borderId="0" xfId="0" applyFont="1" applyBorder="1" applyAlignment="1" applyProtection="1">
      <alignment vertical="center"/>
    </xf>
    <xf numFmtId="0" fontId="5" fillId="0" borderId="0" xfId="0" applyFont="1" applyAlignment="1">
      <alignment vertical="center"/>
    </xf>
    <xf numFmtId="49" fontId="8" fillId="0" borderId="1" xfId="0" applyNumberFormat="1" applyFont="1" applyBorder="1" applyAlignment="1" applyProtection="1">
      <alignment horizontal="center" vertical="center" wrapText="1"/>
    </xf>
    <xf numFmtId="49" fontId="8" fillId="20" borderId="1" xfId="0" applyNumberFormat="1" applyFont="1" applyFill="1" applyBorder="1" applyAlignment="1" applyProtection="1">
      <alignment horizontal="left" vertical="center" wrapText="1"/>
    </xf>
    <xf numFmtId="4" fontId="8" fillId="20" borderId="1" xfId="0" applyNumberFormat="1" applyFont="1" applyFill="1" applyBorder="1" applyAlignment="1" applyProtection="1">
      <alignment horizontal="right" vertical="center" wrapText="1"/>
    </xf>
    <xf numFmtId="49" fontId="9" fillId="0" borderId="1" xfId="0" applyNumberFormat="1" applyFont="1" applyBorder="1" applyAlignment="1" applyProtection="1">
      <alignment horizontal="center" vertical="center" wrapText="1"/>
    </xf>
    <xf numFmtId="49" fontId="9" fillId="20" borderId="1" xfId="0" applyNumberFormat="1" applyFont="1" applyFill="1" applyBorder="1" applyAlignment="1" applyProtection="1">
      <alignment horizontal="left" vertical="center" wrapText="1"/>
    </xf>
    <xf numFmtId="4" fontId="9" fillId="20" borderId="1" xfId="0" applyNumberFormat="1" applyFont="1" applyFill="1" applyBorder="1" applyAlignment="1" applyProtection="1">
      <alignment horizontal="right" vertical="center" wrapText="1"/>
    </xf>
    <xf numFmtId="164" fontId="9" fillId="20" borderId="1" xfId="0" applyNumberFormat="1" applyFont="1" applyFill="1" applyBorder="1" applyAlignment="1" applyProtection="1">
      <alignment horizontal="left" vertical="center" wrapText="1"/>
    </xf>
    <xf numFmtId="164" fontId="8" fillId="20" borderId="1" xfId="0" applyNumberFormat="1" applyFont="1" applyFill="1" applyBorder="1" applyAlignment="1" applyProtection="1">
      <alignment horizontal="left" vertical="center" wrapText="1"/>
    </xf>
    <xf numFmtId="4" fontId="9" fillId="0" borderId="1" xfId="0" applyNumberFormat="1" applyFont="1" applyBorder="1" applyAlignment="1" applyProtection="1">
      <alignment horizontal="right" vertical="center" wrapText="1"/>
    </xf>
    <xf numFmtId="4" fontId="9" fillId="0" borderId="2" xfId="0" applyNumberFormat="1" applyFont="1" applyBorder="1" applyAlignment="1" applyProtection="1">
      <alignment horizontal="right" vertical="center" wrapText="1"/>
    </xf>
    <xf numFmtId="0" fontId="9" fillId="0" borderId="1" xfId="19" applyNumberFormat="1" applyFont="1" applyFill="1" applyBorder="1" applyAlignment="1">
      <alignment horizontal="left" vertical="top" wrapText="1"/>
    </xf>
    <xf numFmtId="0" fontId="5" fillId="0" borderId="0" xfId="0" applyFont="1" applyBorder="1" applyAlignment="1" applyProtection="1">
      <alignment horizontal="right"/>
    </xf>
    <xf numFmtId="0" fontId="5" fillId="0" borderId="0" xfId="0" applyFont="1" applyAlignment="1">
      <alignment horizontal="right"/>
    </xf>
    <xf numFmtId="0" fontId="4" fillId="0" borderId="1" xfId="0" applyFont="1" applyBorder="1" applyAlignment="1" applyProtection="1">
      <alignment horizontal="center" vertical="center" wrapText="1"/>
    </xf>
    <xf numFmtId="49" fontId="4" fillId="0" borderId="1" xfId="0" applyNumberFormat="1" applyFont="1" applyBorder="1" applyAlignment="1" applyProtection="1">
      <alignment horizontal="center" vertical="center" wrapText="1"/>
    </xf>
    <xf numFmtId="4" fontId="4" fillId="0" borderId="1" xfId="0" applyNumberFormat="1" applyFont="1" applyBorder="1" applyAlignment="1" applyProtection="1">
      <alignment horizontal="right" vertical="center" wrapText="1"/>
    </xf>
    <xf numFmtId="49" fontId="4" fillId="0" borderId="1" xfId="0" applyNumberFormat="1" applyFont="1" applyBorder="1" applyAlignment="1" applyProtection="1">
      <alignment horizontal="left" vertical="center" wrapText="1"/>
    </xf>
    <xf numFmtId="0" fontId="10" fillId="0" borderId="0" xfId="0" applyFont="1" applyBorder="1" applyAlignment="1" applyProtection="1">
      <alignment horizontal="center"/>
    </xf>
    <xf numFmtId="0" fontId="4" fillId="0" borderId="0" xfId="0" applyFont="1" applyBorder="1" applyAlignment="1" applyProtection="1">
      <alignment horizontal="center"/>
    </xf>
  </cellXfs>
  <cellStyles count="20">
    <cellStyle name="20% - Акцент1" xfId="1"/>
    <cellStyle name="20% - Акцент2" xfId="2"/>
    <cellStyle name="20% - Акцент3" xfId="3"/>
    <cellStyle name="20% - Акцент4" xfId="4"/>
    <cellStyle name="20% - Акцент5" xfId="5"/>
    <cellStyle name="20% - Акцент6" xfId="6"/>
    <cellStyle name="40% - Акцент1" xfId="7"/>
    <cellStyle name="40% - Акцент2" xfId="8"/>
    <cellStyle name="40% - Акцент3" xfId="9"/>
    <cellStyle name="40% - Акцент4" xfId="10"/>
    <cellStyle name="40% - Акцент5" xfId="11"/>
    <cellStyle name="40% - Акцент6" xfId="12"/>
    <cellStyle name="60% - Акцент1" xfId="13"/>
    <cellStyle name="60% - Акцент2" xfId="14"/>
    <cellStyle name="60% - Акцент3" xfId="15"/>
    <cellStyle name="60% - Акцент4" xfId="16"/>
    <cellStyle name="60% - Акцент5" xfId="17"/>
    <cellStyle name="60% - Акцент6" xfId="18"/>
    <cellStyle name="Обычный" xfId="0" builtinId="0"/>
    <cellStyle name="Обычный_Лист1" xfId="1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7"/>
  <sheetViews>
    <sheetView showGridLines="0" tabSelected="1" view="pageBreakPreview" zoomScaleNormal="100" zoomScaleSheetLayoutView="100" workbookViewId="0">
      <selection activeCell="A5" sqref="A5"/>
    </sheetView>
  </sheetViews>
  <sheetFormatPr defaultRowHeight="12.75" customHeight="1" x14ac:dyDescent="0.25"/>
  <cols>
    <col min="1" max="1" width="18" customWidth="1"/>
    <col min="2" max="2" width="27" customWidth="1"/>
    <col min="3" max="3" width="101.21875" customWidth="1"/>
    <col min="4" max="4" width="21.21875" customWidth="1"/>
    <col min="5" max="5" width="20.44140625" customWidth="1"/>
    <col min="6" max="6" width="13.77734375" customWidth="1"/>
  </cols>
  <sheetData>
    <row r="1" spans="1:6" ht="12.75" customHeight="1" x14ac:dyDescent="0.3">
      <c r="A1" s="18" t="s">
        <v>382</v>
      </c>
      <c r="B1" s="18"/>
      <c r="C1" s="18"/>
      <c r="D1" s="18"/>
      <c r="E1" s="18"/>
      <c r="F1" s="18"/>
    </row>
    <row r="2" spans="1:6" ht="17.399999999999999" customHeight="1" x14ac:dyDescent="0.3">
      <c r="A2" s="19" t="s">
        <v>383</v>
      </c>
      <c r="B2" s="19"/>
      <c r="C2" s="19"/>
      <c r="D2" s="19"/>
      <c r="E2" s="19"/>
      <c r="F2" s="19"/>
    </row>
    <row r="3" spans="1:6" ht="17.399999999999999" customHeight="1" x14ac:dyDescent="0.3">
      <c r="A3" s="19" t="s">
        <v>277</v>
      </c>
      <c r="B3" s="19"/>
      <c r="C3" s="19"/>
      <c r="D3" s="19"/>
      <c r="E3" s="19"/>
      <c r="F3" s="19"/>
    </row>
    <row r="4" spans="1:6" ht="15.75" customHeight="1" x14ac:dyDescent="0.3">
      <c r="A4" s="19" t="s">
        <v>600</v>
      </c>
      <c r="B4" s="19"/>
      <c r="C4" s="19"/>
      <c r="D4" s="19"/>
      <c r="E4" s="19"/>
      <c r="F4" s="19"/>
    </row>
    <row r="5" spans="1:6" ht="12.6" customHeight="1" x14ac:dyDescent="0.25">
      <c r="A5" s="4"/>
      <c r="B5" s="4"/>
      <c r="C5" s="5"/>
      <c r="D5" s="6"/>
      <c r="E5" s="6"/>
      <c r="F5" s="6"/>
    </row>
    <row r="6" spans="1:6" ht="13.2" hidden="1" customHeight="1" x14ac:dyDescent="0.25">
      <c r="B6" s="1"/>
      <c r="C6" s="1"/>
      <c r="D6" s="1"/>
      <c r="E6" s="1"/>
      <c r="F6" s="2"/>
    </row>
    <row r="7" spans="1:6" ht="13.8" customHeight="1" x14ac:dyDescent="0.25">
      <c r="B7" s="1"/>
      <c r="C7" s="1"/>
      <c r="D7" s="1"/>
      <c r="E7" s="1"/>
      <c r="F7" s="2"/>
    </row>
    <row r="8" spans="1:6" ht="22.2" customHeight="1" x14ac:dyDescent="0.4">
      <c r="A8" s="24" t="s">
        <v>599</v>
      </c>
      <c r="B8" s="25"/>
      <c r="C8" s="25"/>
      <c r="D8" s="25"/>
      <c r="E8" s="25"/>
      <c r="F8" s="25"/>
    </row>
    <row r="9" spans="1:6" ht="13.65" customHeight="1" x14ac:dyDescent="0.25">
      <c r="A9" s="3"/>
      <c r="B9" s="1"/>
      <c r="C9" s="1"/>
      <c r="D9" s="1"/>
      <c r="E9" s="1"/>
      <c r="F9" s="4" t="s">
        <v>387</v>
      </c>
    </row>
    <row r="10" spans="1:6" ht="17.25" customHeight="1" x14ac:dyDescent="0.25">
      <c r="A10" s="20" t="s">
        <v>0</v>
      </c>
      <c r="B10" s="20" t="s">
        <v>1</v>
      </c>
      <c r="C10" s="20" t="s">
        <v>2</v>
      </c>
      <c r="D10" s="20" t="s">
        <v>384</v>
      </c>
      <c r="E10" s="20" t="s">
        <v>385</v>
      </c>
      <c r="F10" s="20" t="s">
        <v>386</v>
      </c>
    </row>
    <row r="11" spans="1:6" ht="27.75" customHeight="1" x14ac:dyDescent="0.25">
      <c r="A11" s="21"/>
      <c r="B11" s="21"/>
      <c r="C11" s="23"/>
      <c r="D11" s="22"/>
      <c r="E11" s="22"/>
      <c r="F11" s="22"/>
    </row>
    <row r="12" spans="1:6" ht="27" customHeight="1" x14ac:dyDescent="0.25">
      <c r="A12" s="7" t="s">
        <v>3</v>
      </c>
      <c r="B12" s="7" t="s">
        <v>4</v>
      </c>
      <c r="C12" s="8" t="s">
        <v>5</v>
      </c>
      <c r="D12" s="9">
        <f>D13+D35+D45+D59+D67+D72+D99+D114+D127+D133+D195</f>
        <v>1242555024.1300001</v>
      </c>
      <c r="E12" s="9">
        <f>E13+E35+E45+E59+E67+E72+E99+E114+E127+E133+E195</f>
        <v>278341390.65000004</v>
      </c>
      <c r="F12" s="9">
        <f>ROUND(E12/D12*100,2)</f>
        <v>22.4</v>
      </c>
    </row>
    <row r="13" spans="1:6" ht="30" customHeight="1" x14ac:dyDescent="0.25">
      <c r="A13" s="7" t="s">
        <v>6</v>
      </c>
      <c r="B13" s="7" t="s">
        <v>7</v>
      </c>
      <c r="C13" s="8" t="s">
        <v>8</v>
      </c>
      <c r="D13" s="9">
        <f>D14+D20</f>
        <v>965390500</v>
      </c>
      <c r="E13" s="9">
        <f t="shared" ref="E13" si="0">E14+E20</f>
        <v>228495657.42000002</v>
      </c>
      <c r="F13" s="9">
        <f t="shared" ref="F13:F91" si="1">ROUND(E13/D13*100,2)</f>
        <v>23.67</v>
      </c>
    </row>
    <row r="14" spans="1:6" ht="26.4" customHeight="1" x14ac:dyDescent="0.25">
      <c r="A14" s="7" t="s">
        <v>6</v>
      </c>
      <c r="B14" s="7" t="s">
        <v>9</v>
      </c>
      <c r="C14" s="8" t="s">
        <v>10</v>
      </c>
      <c r="D14" s="9">
        <f>D15+D18+D19</f>
        <v>329751400</v>
      </c>
      <c r="E14" s="9">
        <f>E15+E18+E19</f>
        <v>112865921.44</v>
      </c>
      <c r="F14" s="9">
        <f t="shared" si="1"/>
        <v>34.229999999999997</v>
      </c>
    </row>
    <row r="15" spans="1:6" ht="46.8" customHeight="1" x14ac:dyDescent="0.25">
      <c r="A15" s="7" t="s">
        <v>6</v>
      </c>
      <c r="B15" s="7" t="s">
        <v>11</v>
      </c>
      <c r="C15" s="8" t="s">
        <v>12</v>
      </c>
      <c r="D15" s="9">
        <f>D16+D17</f>
        <v>329751400</v>
      </c>
      <c r="E15" s="9">
        <f>E16+E17</f>
        <v>112865921.44</v>
      </c>
      <c r="F15" s="9">
        <f t="shared" si="1"/>
        <v>34.229999999999997</v>
      </c>
    </row>
    <row r="16" spans="1:6" ht="40.799999999999997" customHeight="1" x14ac:dyDescent="0.25">
      <c r="A16" s="10" t="s">
        <v>6</v>
      </c>
      <c r="B16" s="10" t="s">
        <v>13</v>
      </c>
      <c r="C16" s="11" t="s">
        <v>593</v>
      </c>
      <c r="D16" s="12">
        <v>329751400</v>
      </c>
      <c r="E16" s="12">
        <v>112865921.44</v>
      </c>
      <c r="F16" s="12">
        <f t="shared" si="1"/>
        <v>34.229999999999997</v>
      </c>
    </row>
    <row r="17" spans="1:6" ht="77.400000000000006" hidden="1" customHeight="1" x14ac:dyDescent="0.25">
      <c r="A17" s="10" t="s">
        <v>6</v>
      </c>
      <c r="B17" s="10" t="s">
        <v>507</v>
      </c>
      <c r="C17" s="11" t="s">
        <v>508</v>
      </c>
      <c r="D17" s="12"/>
      <c r="E17" s="12"/>
      <c r="F17" s="12" t="s">
        <v>389</v>
      </c>
    </row>
    <row r="18" spans="1:6" ht="119.4" hidden="1" customHeight="1" x14ac:dyDescent="0.25">
      <c r="A18" s="10" t="s">
        <v>6</v>
      </c>
      <c r="B18" s="10" t="s">
        <v>288</v>
      </c>
      <c r="C18" s="13" t="s">
        <v>289</v>
      </c>
      <c r="D18" s="12"/>
      <c r="E18" s="12"/>
      <c r="F18" s="12" t="e">
        <f t="shared" si="1"/>
        <v>#DIV/0!</v>
      </c>
    </row>
    <row r="19" spans="1:6" ht="114" hidden="1" customHeight="1" x14ac:dyDescent="0.25">
      <c r="A19" s="10" t="s">
        <v>6</v>
      </c>
      <c r="B19" s="10" t="s">
        <v>290</v>
      </c>
      <c r="C19" s="13" t="s">
        <v>291</v>
      </c>
      <c r="D19" s="12"/>
      <c r="E19" s="12"/>
      <c r="F19" s="12" t="e">
        <f t="shared" si="1"/>
        <v>#DIV/0!</v>
      </c>
    </row>
    <row r="20" spans="1:6" ht="26.1" customHeight="1" x14ac:dyDescent="0.25">
      <c r="A20" s="7" t="s">
        <v>6</v>
      </c>
      <c r="B20" s="7" t="s">
        <v>14</v>
      </c>
      <c r="C20" s="8" t="s">
        <v>15</v>
      </c>
      <c r="D20" s="9">
        <f>D21+D22+D25+D27+D28+D29+D23+D24+D26+D30+D31+D32+D33+D34</f>
        <v>635639100</v>
      </c>
      <c r="E20" s="9">
        <f>E21+E22+E25+E27+E28+E29+E23+E24+E26+E30+E31+E32+E33+E34</f>
        <v>115629735.98000002</v>
      </c>
      <c r="F20" s="9">
        <f t="shared" si="1"/>
        <v>18.190000000000001</v>
      </c>
    </row>
    <row r="21" spans="1:6" ht="199.8" customHeight="1" x14ac:dyDescent="0.25">
      <c r="A21" s="10" t="s">
        <v>6</v>
      </c>
      <c r="B21" s="10" t="s">
        <v>16</v>
      </c>
      <c r="C21" s="13" t="s">
        <v>594</v>
      </c>
      <c r="D21" s="12">
        <v>414651700</v>
      </c>
      <c r="E21" s="12">
        <v>67506085.150000006</v>
      </c>
      <c r="F21" s="12">
        <f t="shared" si="1"/>
        <v>16.28</v>
      </c>
    </row>
    <row r="22" spans="1:6" ht="141.30000000000001" customHeight="1" x14ac:dyDescent="0.25">
      <c r="A22" s="10" t="s">
        <v>6</v>
      </c>
      <c r="B22" s="10" t="s">
        <v>17</v>
      </c>
      <c r="C22" s="13" t="s">
        <v>312</v>
      </c>
      <c r="D22" s="12">
        <v>1875700</v>
      </c>
      <c r="E22" s="12">
        <v>49551.85</v>
      </c>
      <c r="F22" s="12">
        <f t="shared" si="1"/>
        <v>2.64</v>
      </c>
    </row>
    <row r="23" spans="1:6" ht="129.6" customHeight="1" x14ac:dyDescent="0.25">
      <c r="A23" s="10" t="s">
        <v>6</v>
      </c>
      <c r="B23" s="10" t="s">
        <v>487</v>
      </c>
      <c r="C23" s="13" t="s">
        <v>488</v>
      </c>
      <c r="D23" s="12">
        <v>566400</v>
      </c>
      <c r="E23" s="12">
        <v>101400</v>
      </c>
      <c r="F23" s="12">
        <f t="shared" si="1"/>
        <v>17.899999999999999</v>
      </c>
    </row>
    <row r="24" spans="1:6" ht="116.4" customHeight="1" x14ac:dyDescent="0.25">
      <c r="A24" s="10" t="s">
        <v>6</v>
      </c>
      <c r="B24" s="10" t="s">
        <v>509</v>
      </c>
      <c r="C24" s="13" t="s">
        <v>510</v>
      </c>
      <c r="D24" s="12">
        <v>91600</v>
      </c>
      <c r="E24" s="12">
        <v>595888.69999999995</v>
      </c>
      <c r="F24" s="12">
        <f t="shared" si="1"/>
        <v>650.53</v>
      </c>
    </row>
    <row r="25" spans="1:6" ht="112.2" customHeight="1" x14ac:dyDescent="0.25">
      <c r="A25" s="10" t="s">
        <v>6</v>
      </c>
      <c r="B25" s="10" t="s">
        <v>18</v>
      </c>
      <c r="C25" s="11" t="s">
        <v>313</v>
      </c>
      <c r="D25" s="12">
        <v>6365300</v>
      </c>
      <c r="E25" s="12">
        <v>143364.06</v>
      </c>
      <c r="F25" s="12">
        <f t="shared" si="1"/>
        <v>2.25</v>
      </c>
    </row>
    <row r="26" spans="1:6" ht="0.6" hidden="1" customHeight="1" x14ac:dyDescent="0.25">
      <c r="A26" s="10" t="s">
        <v>6</v>
      </c>
      <c r="B26" s="10" t="s">
        <v>388</v>
      </c>
      <c r="C26" s="11" t="s">
        <v>442</v>
      </c>
      <c r="D26" s="12"/>
      <c r="E26" s="12"/>
      <c r="F26" s="12" t="s">
        <v>389</v>
      </c>
    </row>
    <row r="27" spans="1:6" ht="267.60000000000002" customHeight="1" x14ac:dyDescent="0.25">
      <c r="A27" s="10" t="s">
        <v>6</v>
      </c>
      <c r="B27" s="10" t="s">
        <v>19</v>
      </c>
      <c r="C27" s="11" t="s">
        <v>519</v>
      </c>
      <c r="D27" s="12">
        <v>2479200</v>
      </c>
      <c r="E27" s="12">
        <v>358991.34</v>
      </c>
      <c r="F27" s="12">
        <f t="shared" si="1"/>
        <v>14.48</v>
      </c>
    </row>
    <row r="28" spans="1:6" ht="102" customHeight="1" x14ac:dyDescent="0.25">
      <c r="A28" s="10" t="s">
        <v>6</v>
      </c>
      <c r="B28" s="10" t="s">
        <v>292</v>
      </c>
      <c r="C28" s="11" t="s">
        <v>314</v>
      </c>
      <c r="D28" s="12">
        <v>1699400</v>
      </c>
      <c r="E28" s="12">
        <v>825186.3</v>
      </c>
      <c r="F28" s="12">
        <f t="shared" si="1"/>
        <v>48.56</v>
      </c>
    </row>
    <row r="29" spans="1:6" ht="97.8" customHeight="1" x14ac:dyDescent="0.25">
      <c r="A29" s="10" t="s">
        <v>6</v>
      </c>
      <c r="B29" s="10" t="s">
        <v>293</v>
      </c>
      <c r="C29" s="11" t="s">
        <v>315</v>
      </c>
      <c r="D29" s="12">
        <v>5232500</v>
      </c>
      <c r="E29" s="12">
        <v>1834824.26</v>
      </c>
      <c r="F29" s="12">
        <f t="shared" si="1"/>
        <v>35.07</v>
      </c>
    </row>
    <row r="30" spans="1:6" ht="237" customHeight="1" x14ac:dyDescent="0.25">
      <c r="A30" s="10" t="s">
        <v>6</v>
      </c>
      <c r="B30" s="10" t="s">
        <v>489</v>
      </c>
      <c r="C30" s="11" t="s">
        <v>490</v>
      </c>
      <c r="D30" s="12">
        <v>619800</v>
      </c>
      <c r="E30" s="12">
        <v>2295228.7599999998</v>
      </c>
      <c r="F30" s="12">
        <f t="shared" si="1"/>
        <v>370.32</v>
      </c>
    </row>
    <row r="31" spans="1:6" ht="237" customHeight="1" x14ac:dyDescent="0.25">
      <c r="A31" s="10" t="s">
        <v>6</v>
      </c>
      <c r="B31" s="10" t="s">
        <v>511</v>
      </c>
      <c r="C31" s="11" t="s">
        <v>512</v>
      </c>
      <c r="D31" s="12">
        <v>0</v>
      </c>
      <c r="E31" s="12">
        <v>1715729.81</v>
      </c>
      <c r="F31" s="12" t="s">
        <v>389</v>
      </c>
    </row>
    <row r="32" spans="1:6" ht="72.599999999999994" customHeight="1" x14ac:dyDescent="0.25">
      <c r="A32" s="10" t="s">
        <v>6</v>
      </c>
      <c r="B32" s="10" t="s">
        <v>578</v>
      </c>
      <c r="C32" s="11" t="s">
        <v>595</v>
      </c>
      <c r="D32" s="12">
        <v>0</v>
      </c>
      <c r="E32" s="12">
        <v>21233.43</v>
      </c>
      <c r="F32" s="12" t="s">
        <v>389</v>
      </c>
    </row>
    <row r="33" spans="1:6" ht="63.6" customHeight="1" x14ac:dyDescent="0.25">
      <c r="A33" s="10" t="s">
        <v>6</v>
      </c>
      <c r="B33" s="10" t="s">
        <v>390</v>
      </c>
      <c r="C33" s="11" t="s">
        <v>443</v>
      </c>
      <c r="D33" s="12">
        <v>202057500</v>
      </c>
      <c r="E33" s="12">
        <v>40182560.579999998</v>
      </c>
      <c r="F33" s="12">
        <f t="shared" si="1"/>
        <v>19.89</v>
      </c>
    </row>
    <row r="34" spans="1:6" ht="63.6" customHeight="1" x14ac:dyDescent="0.25">
      <c r="A34" s="10" t="s">
        <v>6</v>
      </c>
      <c r="B34" s="10" t="s">
        <v>391</v>
      </c>
      <c r="C34" s="11" t="s">
        <v>444</v>
      </c>
      <c r="D34" s="12">
        <v>0</v>
      </c>
      <c r="E34" s="12">
        <v>-308.26</v>
      </c>
      <c r="F34" s="12" t="s">
        <v>389</v>
      </c>
    </row>
    <row r="35" spans="1:6" ht="46.2" customHeight="1" x14ac:dyDescent="0.25">
      <c r="A35" s="7" t="s">
        <v>6</v>
      </c>
      <c r="B35" s="7" t="s">
        <v>20</v>
      </c>
      <c r="C35" s="8" t="s">
        <v>21</v>
      </c>
      <c r="D35" s="9">
        <f>D36</f>
        <v>77403700</v>
      </c>
      <c r="E35" s="9">
        <f t="shared" ref="E35" si="2">E36</f>
        <v>17632593.380000003</v>
      </c>
      <c r="F35" s="9">
        <f t="shared" si="1"/>
        <v>22.78</v>
      </c>
    </row>
    <row r="36" spans="1:6" ht="42.6" customHeight="1" x14ac:dyDescent="0.25">
      <c r="A36" s="7" t="s">
        <v>6</v>
      </c>
      <c r="B36" s="7" t="s">
        <v>22</v>
      </c>
      <c r="C36" s="8" t="s">
        <v>23</v>
      </c>
      <c r="D36" s="9">
        <f>D37+D39+D41+D43</f>
        <v>77403700</v>
      </c>
      <c r="E36" s="9">
        <f t="shared" ref="E36" si="3">E37+E39+E41+E43</f>
        <v>17632593.380000003</v>
      </c>
      <c r="F36" s="9">
        <f t="shared" si="1"/>
        <v>22.78</v>
      </c>
    </row>
    <row r="37" spans="1:6" ht="67.650000000000006" customHeight="1" x14ac:dyDescent="0.25">
      <c r="A37" s="7" t="s">
        <v>6</v>
      </c>
      <c r="B37" s="7" t="s">
        <v>24</v>
      </c>
      <c r="C37" s="8" t="s">
        <v>25</v>
      </c>
      <c r="D37" s="9">
        <f>D38</f>
        <v>40092600</v>
      </c>
      <c r="E37" s="9">
        <f t="shared" ref="E37" si="4">E38</f>
        <v>8756708.8000000007</v>
      </c>
      <c r="F37" s="9">
        <f t="shared" si="1"/>
        <v>21.84</v>
      </c>
    </row>
    <row r="38" spans="1:6" ht="99.6" customHeight="1" x14ac:dyDescent="0.25">
      <c r="A38" s="10" t="s">
        <v>6</v>
      </c>
      <c r="B38" s="10" t="s">
        <v>26</v>
      </c>
      <c r="C38" s="13" t="s">
        <v>27</v>
      </c>
      <c r="D38" s="12">
        <v>40092600</v>
      </c>
      <c r="E38" s="12">
        <v>8756708.8000000007</v>
      </c>
      <c r="F38" s="12">
        <f t="shared" si="1"/>
        <v>21.84</v>
      </c>
    </row>
    <row r="39" spans="1:6" ht="76.2" customHeight="1" x14ac:dyDescent="0.25">
      <c r="A39" s="7" t="s">
        <v>6</v>
      </c>
      <c r="B39" s="7" t="s">
        <v>28</v>
      </c>
      <c r="C39" s="14" t="s">
        <v>29</v>
      </c>
      <c r="D39" s="9">
        <f>D40</f>
        <v>190300</v>
      </c>
      <c r="E39" s="9">
        <f t="shared" ref="E39" si="5">E40</f>
        <v>39656.28</v>
      </c>
      <c r="F39" s="9">
        <f t="shared" si="1"/>
        <v>20.84</v>
      </c>
    </row>
    <row r="40" spans="1:6" ht="116.4" customHeight="1" x14ac:dyDescent="0.25">
      <c r="A40" s="10" t="s">
        <v>6</v>
      </c>
      <c r="B40" s="10" t="s">
        <v>30</v>
      </c>
      <c r="C40" s="13" t="s">
        <v>31</v>
      </c>
      <c r="D40" s="12">
        <v>190300</v>
      </c>
      <c r="E40" s="12">
        <v>39656.28</v>
      </c>
      <c r="F40" s="12">
        <f t="shared" si="1"/>
        <v>20.84</v>
      </c>
    </row>
    <row r="41" spans="1:6" ht="66" customHeight="1" x14ac:dyDescent="0.25">
      <c r="A41" s="7" t="s">
        <v>6</v>
      </c>
      <c r="B41" s="7" t="s">
        <v>32</v>
      </c>
      <c r="C41" s="8" t="s">
        <v>33</v>
      </c>
      <c r="D41" s="9">
        <f>D42</f>
        <v>40082200</v>
      </c>
      <c r="E41" s="9">
        <f t="shared" ref="E41" si="6">E42</f>
        <v>9700892.0899999999</v>
      </c>
      <c r="F41" s="9">
        <f t="shared" si="1"/>
        <v>24.2</v>
      </c>
    </row>
    <row r="42" spans="1:6" ht="91.2" customHeight="1" x14ac:dyDescent="0.25">
      <c r="A42" s="10" t="s">
        <v>6</v>
      </c>
      <c r="B42" s="10" t="s">
        <v>34</v>
      </c>
      <c r="C42" s="13" t="s">
        <v>35</v>
      </c>
      <c r="D42" s="12">
        <v>40082200</v>
      </c>
      <c r="E42" s="12">
        <v>9700892.0899999999</v>
      </c>
      <c r="F42" s="12">
        <f t="shared" si="1"/>
        <v>24.2</v>
      </c>
    </row>
    <row r="43" spans="1:6" ht="65.400000000000006" customHeight="1" x14ac:dyDescent="0.25">
      <c r="A43" s="7" t="s">
        <v>6</v>
      </c>
      <c r="B43" s="7" t="s">
        <v>36</v>
      </c>
      <c r="C43" s="8" t="s">
        <v>37</v>
      </c>
      <c r="D43" s="9">
        <f>D44</f>
        <v>-2961400</v>
      </c>
      <c r="E43" s="9">
        <f t="shared" ref="E43" si="7">E44</f>
        <v>-864663.79</v>
      </c>
      <c r="F43" s="9">
        <f t="shared" si="1"/>
        <v>29.2</v>
      </c>
    </row>
    <row r="44" spans="1:6" ht="96.6" customHeight="1" x14ac:dyDescent="0.25">
      <c r="A44" s="10" t="s">
        <v>6</v>
      </c>
      <c r="B44" s="10" t="s">
        <v>38</v>
      </c>
      <c r="C44" s="13" t="s">
        <v>39</v>
      </c>
      <c r="D44" s="12">
        <v>-2961400</v>
      </c>
      <c r="E44" s="12">
        <v>-864663.79</v>
      </c>
      <c r="F44" s="12">
        <f t="shared" si="1"/>
        <v>29.2</v>
      </c>
    </row>
    <row r="45" spans="1:6" ht="26.4" customHeight="1" x14ac:dyDescent="0.25">
      <c r="A45" s="7" t="s">
        <v>6</v>
      </c>
      <c r="B45" s="7" t="s">
        <v>40</v>
      </c>
      <c r="C45" s="8" t="s">
        <v>41</v>
      </c>
      <c r="D45" s="9">
        <f>D46+D55+D57</f>
        <v>98211000</v>
      </c>
      <c r="E45" s="9">
        <f>E46+E55+E57+E53</f>
        <v>8728830.8599999994</v>
      </c>
      <c r="F45" s="9">
        <f t="shared" si="1"/>
        <v>8.89</v>
      </c>
    </row>
    <row r="46" spans="1:6" ht="28.8" customHeight="1" x14ac:dyDescent="0.25">
      <c r="A46" s="7" t="s">
        <v>6</v>
      </c>
      <c r="B46" s="7" t="s">
        <v>42</v>
      </c>
      <c r="C46" s="8" t="s">
        <v>43</v>
      </c>
      <c r="D46" s="9">
        <f>D47+D50</f>
        <v>90271100</v>
      </c>
      <c r="E46" s="9">
        <f t="shared" ref="E46" si="8">E47+E50</f>
        <v>9961314.5800000001</v>
      </c>
      <c r="F46" s="9">
        <f t="shared" si="1"/>
        <v>11.03</v>
      </c>
    </row>
    <row r="47" spans="1:6" ht="36" customHeight="1" x14ac:dyDescent="0.25">
      <c r="A47" s="7" t="s">
        <v>6</v>
      </c>
      <c r="B47" s="7" t="s">
        <v>44</v>
      </c>
      <c r="C47" s="8" t="s">
        <v>45</v>
      </c>
      <c r="D47" s="9">
        <f>D48+D49</f>
        <v>59863400</v>
      </c>
      <c r="E47" s="9">
        <f>E48+E49</f>
        <v>4721691.43</v>
      </c>
      <c r="F47" s="9">
        <f t="shared" si="1"/>
        <v>7.89</v>
      </c>
    </row>
    <row r="48" spans="1:6" ht="37.200000000000003" customHeight="1" x14ac:dyDescent="0.25">
      <c r="A48" s="10" t="s">
        <v>6</v>
      </c>
      <c r="B48" s="10" t="s">
        <v>46</v>
      </c>
      <c r="C48" s="11" t="s">
        <v>45</v>
      </c>
      <c r="D48" s="12">
        <v>59863400</v>
      </c>
      <c r="E48" s="12">
        <v>4721691.43</v>
      </c>
      <c r="F48" s="12">
        <f t="shared" si="1"/>
        <v>7.89</v>
      </c>
    </row>
    <row r="49" spans="1:6" ht="41.4" hidden="1" customHeight="1" x14ac:dyDescent="0.25">
      <c r="A49" s="10" t="s">
        <v>6</v>
      </c>
      <c r="B49" s="10" t="s">
        <v>491</v>
      </c>
      <c r="C49" s="11" t="s">
        <v>492</v>
      </c>
      <c r="D49" s="12">
        <v>0</v>
      </c>
      <c r="E49" s="12">
        <v>0</v>
      </c>
      <c r="F49" s="12" t="s">
        <v>389</v>
      </c>
    </row>
    <row r="50" spans="1:6" ht="39" customHeight="1" x14ac:dyDescent="0.25">
      <c r="A50" s="7" t="s">
        <v>6</v>
      </c>
      <c r="B50" s="7" t="s">
        <v>47</v>
      </c>
      <c r="C50" s="8" t="s">
        <v>48</v>
      </c>
      <c r="D50" s="9">
        <f>D51</f>
        <v>30407700</v>
      </c>
      <c r="E50" s="9">
        <f>E51+E52</f>
        <v>5239623.1500000004</v>
      </c>
      <c r="F50" s="9">
        <f t="shared" si="1"/>
        <v>17.23</v>
      </c>
    </row>
    <row r="51" spans="1:6" ht="57" customHeight="1" x14ac:dyDescent="0.25">
      <c r="A51" s="10" t="s">
        <v>6</v>
      </c>
      <c r="B51" s="10" t="s">
        <v>49</v>
      </c>
      <c r="C51" s="11" t="s">
        <v>50</v>
      </c>
      <c r="D51" s="12">
        <v>30407700</v>
      </c>
      <c r="E51" s="12">
        <v>5172123.1500000004</v>
      </c>
      <c r="F51" s="12">
        <f t="shared" si="1"/>
        <v>17.010000000000002</v>
      </c>
    </row>
    <row r="52" spans="1:6" ht="55.8" customHeight="1" x14ac:dyDescent="0.25">
      <c r="A52" s="10" t="s">
        <v>6</v>
      </c>
      <c r="B52" s="10" t="s">
        <v>579</v>
      </c>
      <c r="C52" s="11" t="s">
        <v>592</v>
      </c>
      <c r="D52" s="12">
        <v>0</v>
      </c>
      <c r="E52" s="12">
        <v>67500</v>
      </c>
      <c r="F52" s="12" t="s">
        <v>389</v>
      </c>
    </row>
    <row r="53" spans="1:6" ht="0.6" hidden="1" customHeight="1" x14ac:dyDescent="0.25">
      <c r="A53" s="7" t="s">
        <v>6</v>
      </c>
      <c r="B53" s="7" t="s">
        <v>392</v>
      </c>
      <c r="C53" s="8" t="s">
        <v>393</v>
      </c>
      <c r="D53" s="9">
        <f>SUM(D54)</f>
        <v>0</v>
      </c>
      <c r="E53" s="9">
        <f>SUM(E54)</f>
        <v>0</v>
      </c>
      <c r="F53" s="12" t="s">
        <v>389</v>
      </c>
    </row>
    <row r="54" spans="1:6" ht="25.2" hidden="1" customHeight="1" x14ac:dyDescent="0.25">
      <c r="A54" s="10" t="s">
        <v>6</v>
      </c>
      <c r="B54" s="10" t="s">
        <v>394</v>
      </c>
      <c r="C54" s="11" t="s">
        <v>393</v>
      </c>
      <c r="D54" s="12"/>
      <c r="E54" s="12"/>
      <c r="F54" s="9" t="s">
        <v>389</v>
      </c>
    </row>
    <row r="55" spans="1:6" ht="33.6" customHeight="1" x14ac:dyDescent="0.25">
      <c r="A55" s="7" t="s">
        <v>6</v>
      </c>
      <c r="B55" s="7" t="s">
        <v>51</v>
      </c>
      <c r="C55" s="8" t="s">
        <v>52</v>
      </c>
      <c r="D55" s="9">
        <f>D56</f>
        <v>412000</v>
      </c>
      <c r="E55" s="9">
        <f>E56</f>
        <v>950637</v>
      </c>
      <c r="F55" s="9">
        <f t="shared" si="1"/>
        <v>230.74</v>
      </c>
    </row>
    <row r="56" spans="1:6" ht="27.6" customHeight="1" x14ac:dyDescent="0.25">
      <c r="A56" s="10" t="s">
        <v>6</v>
      </c>
      <c r="B56" s="10" t="s">
        <v>53</v>
      </c>
      <c r="C56" s="11" t="s">
        <v>52</v>
      </c>
      <c r="D56" s="12">
        <v>412000</v>
      </c>
      <c r="E56" s="12">
        <v>950637</v>
      </c>
      <c r="F56" s="12">
        <f t="shared" si="1"/>
        <v>230.74</v>
      </c>
    </row>
    <row r="57" spans="1:6" ht="22.8" customHeight="1" x14ac:dyDescent="0.25">
      <c r="A57" s="7" t="s">
        <v>6</v>
      </c>
      <c r="B57" s="7" t="s">
        <v>54</v>
      </c>
      <c r="C57" s="8" t="s">
        <v>55</v>
      </c>
      <c r="D57" s="9">
        <f>D58</f>
        <v>7527900</v>
      </c>
      <c r="E57" s="9">
        <f t="shared" ref="E57" si="9">E58</f>
        <v>-2183120.7200000002</v>
      </c>
      <c r="F57" s="9">
        <f t="shared" si="1"/>
        <v>-29</v>
      </c>
    </row>
    <row r="58" spans="1:6" ht="45" customHeight="1" x14ac:dyDescent="0.25">
      <c r="A58" s="10" t="s">
        <v>6</v>
      </c>
      <c r="B58" s="10" t="s">
        <v>56</v>
      </c>
      <c r="C58" s="11" t="s">
        <v>57</v>
      </c>
      <c r="D58" s="12">
        <v>7527900</v>
      </c>
      <c r="E58" s="12">
        <v>-2183120.7200000002</v>
      </c>
      <c r="F58" s="12">
        <f t="shared" si="1"/>
        <v>-29</v>
      </c>
    </row>
    <row r="59" spans="1:6" ht="24" customHeight="1" x14ac:dyDescent="0.25">
      <c r="A59" s="7" t="s">
        <v>6</v>
      </c>
      <c r="B59" s="7" t="s">
        <v>58</v>
      </c>
      <c r="C59" s="8" t="s">
        <v>59</v>
      </c>
      <c r="D59" s="9">
        <f>D60+D62</f>
        <v>29292000</v>
      </c>
      <c r="E59" s="9">
        <f t="shared" ref="E59" si="10">E60+E62</f>
        <v>3998812.8499999996</v>
      </c>
      <c r="F59" s="9">
        <f t="shared" si="1"/>
        <v>13.65</v>
      </c>
    </row>
    <row r="60" spans="1:6" ht="25.8" customHeight="1" x14ac:dyDescent="0.25">
      <c r="A60" s="7" t="s">
        <v>6</v>
      </c>
      <c r="B60" s="7" t="s">
        <v>60</v>
      </c>
      <c r="C60" s="8" t="s">
        <v>61</v>
      </c>
      <c r="D60" s="9">
        <f>D61</f>
        <v>16944000</v>
      </c>
      <c r="E60" s="9">
        <f t="shared" ref="E60" si="11">E61</f>
        <v>840088.04</v>
      </c>
      <c r="F60" s="9">
        <f t="shared" si="1"/>
        <v>4.96</v>
      </c>
    </row>
    <row r="61" spans="1:6" ht="43.8" customHeight="1" x14ac:dyDescent="0.25">
      <c r="A61" s="10" t="s">
        <v>6</v>
      </c>
      <c r="B61" s="10" t="s">
        <v>62</v>
      </c>
      <c r="C61" s="11" t="s">
        <v>63</v>
      </c>
      <c r="D61" s="12">
        <v>16944000</v>
      </c>
      <c r="E61" s="12">
        <v>840088.04</v>
      </c>
      <c r="F61" s="12">
        <f t="shared" si="1"/>
        <v>4.96</v>
      </c>
    </row>
    <row r="62" spans="1:6" ht="27" customHeight="1" x14ac:dyDescent="0.25">
      <c r="A62" s="7" t="s">
        <v>6</v>
      </c>
      <c r="B62" s="7" t="s">
        <v>64</v>
      </c>
      <c r="C62" s="8" t="s">
        <v>65</v>
      </c>
      <c r="D62" s="9">
        <f>D63+D65</f>
        <v>12348000</v>
      </c>
      <c r="E62" s="9">
        <f t="shared" ref="E62" si="12">E63+E65</f>
        <v>3158724.8099999996</v>
      </c>
      <c r="F62" s="9">
        <f t="shared" si="1"/>
        <v>25.58</v>
      </c>
    </row>
    <row r="63" spans="1:6" ht="25.2" customHeight="1" x14ac:dyDescent="0.25">
      <c r="A63" s="7" t="s">
        <v>6</v>
      </c>
      <c r="B63" s="7" t="s">
        <v>66</v>
      </c>
      <c r="C63" s="8" t="s">
        <v>67</v>
      </c>
      <c r="D63" s="9">
        <f>D64</f>
        <v>10880000</v>
      </c>
      <c r="E63" s="9">
        <f t="shared" ref="E63" si="13">E64</f>
        <v>3087825.78</v>
      </c>
      <c r="F63" s="9">
        <f t="shared" si="1"/>
        <v>28.38</v>
      </c>
    </row>
    <row r="64" spans="1:6" ht="37.799999999999997" customHeight="1" x14ac:dyDescent="0.25">
      <c r="A64" s="10" t="s">
        <v>6</v>
      </c>
      <c r="B64" s="10" t="s">
        <v>68</v>
      </c>
      <c r="C64" s="11" t="s">
        <v>69</v>
      </c>
      <c r="D64" s="12">
        <v>10880000</v>
      </c>
      <c r="E64" s="12">
        <v>3087825.78</v>
      </c>
      <c r="F64" s="12">
        <f t="shared" si="1"/>
        <v>28.38</v>
      </c>
    </row>
    <row r="65" spans="1:6" ht="27" customHeight="1" x14ac:dyDescent="0.25">
      <c r="A65" s="7" t="s">
        <v>6</v>
      </c>
      <c r="B65" s="7" t="s">
        <v>70</v>
      </c>
      <c r="C65" s="8" t="s">
        <v>71</v>
      </c>
      <c r="D65" s="9">
        <f>D66</f>
        <v>1468000</v>
      </c>
      <c r="E65" s="9">
        <f t="shared" ref="E65" si="14">E66</f>
        <v>70899.03</v>
      </c>
      <c r="F65" s="9">
        <f t="shared" si="1"/>
        <v>4.83</v>
      </c>
    </row>
    <row r="66" spans="1:6" ht="38.4" customHeight="1" x14ac:dyDescent="0.25">
      <c r="A66" s="10" t="s">
        <v>6</v>
      </c>
      <c r="B66" s="10" t="s">
        <v>72</v>
      </c>
      <c r="C66" s="11" t="s">
        <v>73</v>
      </c>
      <c r="D66" s="12">
        <v>1468000</v>
      </c>
      <c r="E66" s="12">
        <v>70899.03</v>
      </c>
      <c r="F66" s="12">
        <f t="shared" si="1"/>
        <v>4.83</v>
      </c>
    </row>
    <row r="67" spans="1:6" ht="29.4" customHeight="1" x14ac:dyDescent="0.25">
      <c r="A67" s="7" t="s">
        <v>6</v>
      </c>
      <c r="B67" s="7" t="s">
        <v>74</v>
      </c>
      <c r="C67" s="8" t="s">
        <v>75</v>
      </c>
      <c r="D67" s="9">
        <f>D68+D70</f>
        <v>24010000</v>
      </c>
      <c r="E67" s="9">
        <f>E68+E70</f>
        <v>5899153.4100000001</v>
      </c>
      <c r="F67" s="9">
        <f t="shared" si="1"/>
        <v>24.57</v>
      </c>
    </row>
    <row r="68" spans="1:6" ht="39" customHeight="1" x14ac:dyDescent="0.25">
      <c r="A68" s="7" t="s">
        <v>6</v>
      </c>
      <c r="B68" s="7" t="s">
        <v>76</v>
      </c>
      <c r="C68" s="8" t="s">
        <v>77</v>
      </c>
      <c r="D68" s="9">
        <f>D69</f>
        <v>24010000</v>
      </c>
      <c r="E68" s="9">
        <f t="shared" ref="E68" si="15">E69</f>
        <v>5899153.4100000001</v>
      </c>
      <c r="F68" s="9">
        <f t="shared" si="1"/>
        <v>24.57</v>
      </c>
    </row>
    <row r="69" spans="1:6" ht="46.8" customHeight="1" x14ac:dyDescent="0.25">
      <c r="A69" s="10" t="s">
        <v>6</v>
      </c>
      <c r="B69" s="10" t="s">
        <v>78</v>
      </c>
      <c r="C69" s="11" t="s">
        <v>79</v>
      </c>
      <c r="D69" s="12">
        <v>24010000</v>
      </c>
      <c r="E69" s="12">
        <v>5899153.4100000001</v>
      </c>
      <c r="F69" s="12">
        <f t="shared" si="1"/>
        <v>24.57</v>
      </c>
    </row>
    <row r="70" spans="1:6" ht="40.200000000000003" hidden="1" customHeight="1" x14ac:dyDescent="0.25">
      <c r="A70" s="7" t="s">
        <v>98</v>
      </c>
      <c r="B70" s="7" t="s">
        <v>493</v>
      </c>
      <c r="C70" s="8" t="s">
        <v>495</v>
      </c>
      <c r="D70" s="9">
        <f>SUM(D71)</f>
        <v>0</v>
      </c>
      <c r="E70" s="9">
        <f>SUM(E71)</f>
        <v>0</v>
      </c>
      <c r="F70" s="9" t="s">
        <v>389</v>
      </c>
    </row>
    <row r="71" spans="1:6" ht="27.6" hidden="1" customHeight="1" x14ac:dyDescent="0.25">
      <c r="A71" s="10" t="s">
        <v>98</v>
      </c>
      <c r="B71" s="10" t="s">
        <v>494</v>
      </c>
      <c r="C71" s="11" t="s">
        <v>496</v>
      </c>
      <c r="D71" s="12"/>
      <c r="E71" s="12"/>
      <c r="F71" s="12" t="s">
        <v>389</v>
      </c>
    </row>
    <row r="72" spans="1:6" ht="41.4" customHeight="1" x14ac:dyDescent="0.25">
      <c r="A72" s="7" t="s">
        <v>3</v>
      </c>
      <c r="B72" s="7" t="s">
        <v>81</v>
      </c>
      <c r="C72" s="8" t="s">
        <v>82</v>
      </c>
      <c r="D72" s="9">
        <f>D73+D87+D90+D92+D84</f>
        <v>33545720</v>
      </c>
      <c r="E72" s="9">
        <f t="shared" ref="E72" si="16">E73+E87+E90+E92+E84</f>
        <v>9392665.290000001</v>
      </c>
      <c r="F72" s="9">
        <f t="shared" si="1"/>
        <v>28</v>
      </c>
    </row>
    <row r="73" spans="1:6" ht="80.400000000000006" customHeight="1" x14ac:dyDescent="0.25">
      <c r="A73" s="7" t="s">
        <v>3</v>
      </c>
      <c r="B73" s="7" t="s">
        <v>83</v>
      </c>
      <c r="C73" s="14" t="s">
        <v>84</v>
      </c>
      <c r="D73" s="9">
        <f>D74+D76+D78+D82</f>
        <v>26098530</v>
      </c>
      <c r="E73" s="9">
        <f>E74+E76+E78+E82</f>
        <v>6713097.5500000007</v>
      </c>
      <c r="F73" s="9">
        <f t="shared" si="1"/>
        <v>25.72</v>
      </c>
    </row>
    <row r="74" spans="1:6" ht="63.6" customHeight="1" x14ac:dyDescent="0.25">
      <c r="A74" s="7" t="s">
        <v>85</v>
      </c>
      <c r="B74" s="7" t="s">
        <v>86</v>
      </c>
      <c r="C74" s="8" t="s">
        <v>87</v>
      </c>
      <c r="D74" s="9">
        <f>D75</f>
        <v>18578900</v>
      </c>
      <c r="E74" s="9">
        <f t="shared" ref="E74" si="17">E75</f>
        <v>4458811.08</v>
      </c>
      <c r="F74" s="9">
        <f t="shared" si="1"/>
        <v>24</v>
      </c>
    </row>
    <row r="75" spans="1:6" ht="78.599999999999994" customHeight="1" x14ac:dyDescent="0.25">
      <c r="A75" s="10" t="s">
        <v>85</v>
      </c>
      <c r="B75" s="10" t="s">
        <v>88</v>
      </c>
      <c r="C75" s="13" t="s">
        <v>89</v>
      </c>
      <c r="D75" s="12">
        <v>18578900</v>
      </c>
      <c r="E75" s="12">
        <v>4458811.08</v>
      </c>
      <c r="F75" s="12">
        <f t="shared" si="1"/>
        <v>24</v>
      </c>
    </row>
    <row r="76" spans="1:6" ht="75" customHeight="1" x14ac:dyDescent="0.25">
      <c r="A76" s="7" t="s">
        <v>85</v>
      </c>
      <c r="B76" s="7" t="s">
        <v>90</v>
      </c>
      <c r="C76" s="14" t="s">
        <v>91</v>
      </c>
      <c r="D76" s="9">
        <f>D77</f>
        <v>4282410</v>
      </c>
      <c r="E76" s="9">
        <f t="shared" ref="E76" si="18">E77</f>
        <v>1475632.98</v>
      </c>
      <c r="F76" s="9">
        <f t="shared" si="1"/>
        <v>34.46</v>
      </c>
    </row>
    <row r="77" spans="1:6" ht="68.7" customHeight="1" x14ac:dyDescent="0.25">
      <c r="A77" s="10" t="s">
        <v>85</v>
      </c>
      <c r="B77" s="10" t="s">
        <v>92</v>
      </c>
      <c r="C77" s="11" t="s">
        <v>93</v>
      </c>
      <c r="D77" s="12">
        <v>4282410</v>
      </c>
      <c r="E77" s="12">
        <v>1475632.98</v>
      </c>
      <c r="F77" s="12">
        <f t="shared" si="1"/>
        <v>34.46</v>
      </c>
    </row>
    <row r="78" spans="1:6" ht="81" customHeight="1" x14ac:dyDescent="0.25">
      <c r="A78" s="7" t="s">
        <v>3</v>
      </c>
      <c r="B78" s="7" t="s">
        <v>94</v>
      </c>
      <c r="C78" s="14" t="s">
        <v>95</v>
      </c>
      <c r="D78" s="9">
        <f>D79</f>
        <v>616220</v>
      </c>
      <c r="E78" s="9">
        <f t="shared" ref="E78" si="19">E79</f>
        <v>243094.47</v>
      </c>
      <c r="F78" s="9">
        <f t="shared" si="1"/>
        <v>39.450000000000003</v>
      </c>
    </row>
    <row r="79" spans="1:6" ht="64.8" customHeight="1" x14ac:dyDescent="0.25">
      <c r="A79" s="7" t="s">
        <v>3</v>
      </c>
      <c r="B79" s="7" t="s">
        <v>96</v>
      </c>
      <c r="C79" s="8" t="s">
        <v>97</v>
      </c>
      <c r="D79" s="9">
        <f>D80+D81</f>
        <v>616220</v>
      </c>
      <c r="E79" s="9">
        <f t="shared" ref="E79" si="20">E80+E81</f>
        <v>243094.47</v>
      </c>
      <c r="F79" s="9">
        <f t="shared" si="1"/>
        <v>39.450000000000003</v>
      </c>
    </row>
    <row r="80" spans="1:6" ht="61.2" customHeight="1" x14ac:dyDescent="0.25">
      <c r="A80" s="10" t="s">
        <v>80</v>
      </c>
      <c r="B80" s="10" t="s">
        <v>96</v>
      </c>
      <c r="C80" s="11" t="s">
        <v>97</v>
      </c>
      <c r="D80" s="12">
        <v>616220</v>
      </c>
      <c r="E80" s="12">
        <v>243094.47</v>
      </c>
      <c r="F80" s="12">
        <f t="shared" si="1"/>
        <v>39.450000000000003</v>
      </c>
    </row>
    <row r="81" spans="1:6" ht="62.4" hidden="1" customHeight="1" x14ac:dyDescent="0.25">
      <c r="A81" s="10" t="s">
        <v>98</v>
      </c>
      <c r="B81" s="10" t="s">
        <v>96</v>
      </c>
      <c r="C81" s="11" t="s">
        <v>97</v>
      </c>
      <c r="D81" s="12"/>
      <c r="E81" s="12"/>
      <c r="F81" s="12" t="e">
        <f t="shared" si="1"/>
        <v>#DIV/0!</v>
      </c>
    </row>
    <row r="82" spans="1:6" ht="46.2" customHeight="1" x14ac:dyDescent="0.25">
      <c r="A82" s="7" t="s">
        <v>85</v>
      </c>
      <c r="B82" s="7" t="s">
        <v>99</v>
      </c>
      <c r="C82" s="8" t="s">
        <v>100</v>
      </c>
      <c r="D82" s="9">
        <f>D83</f>
        <v>2621000</v>
      </c>
      <c r="E82" s="9">
        <f t="shared" ref="E82" si="21">E83</f>
        <v>535559.02</v>
      </c>
      <c r="F82" s="9">
        <f t="shared" si="1"/>
        <v>20.43</v>
      </c>
    </row>
    <row r="83" spans="1:6" ht="41.4" customHeight="1" x14ac:dyDescent="0.25">
      <c r="A83" s="10" t="s">
        <v>85</v>
      </c>
      <c r="B83" s="10" t="s">
        <v>101</v>
      </c>
      <c r="C83" s="11" t="s">
        <v>102</v>
      </c>
      <c r="D83" s="12">
        <v>2621000</v>
      </c>
      <c r="E83" s="12">
        <v>535559.02</v>
      </c>
      <c r="F83" s="12">
        <f t="shared" si="1"/>
        <v>20.43</v>
      </c>
    </row>
    <row r="84" spans="1:6" ht="49.2" customHeight="1" x14ac:dyDescent="0.25">
      <c r="A84" s="7" t="s">
        <v>85</v>
      </c>
      <c r="B84" s="7" t="s">
        <v>103</v>
      </c>
      <c r="C84" s="8" t="s">
        <v>104</v>
      </c>
      <c r="D84" s="9">
        <f>D85</f>
        <v>39850</v>
      </c>
      <c r="E84" s="9">
        <f t="shared" ref="E84" si="22">E85</f>
        <v>39704.1</v>
      </c>
      <c r="F84" s="9">
        <f t="shared" si="1"/>
        <v>99.63</v>
      </c>
    </row>
    <row r="85" spans="1:6" ht="51" customHeight="1" x14ac:dyDescent="0.25">
      <c r="A85" s="7" t="s">
        <v>85</v>
      </c>
      <c r="B85" s="7" t="s">
        <v>105</v>
      </c>
      <c r="C85" s="8" t="s">
        <v>106</v>
      </c>
      <c r="D85" s="9">
        <f>D86</f>
        <v>39850</v>
      </c>
      <c r="E85" s="9">
        <f t="shared" ref="E85" si="23">E86</f>
        <v>39704.1</v>
      </c>
      <c r="F85" s="9">
        <f t="shared" si="1"/>
        <v>99.63</v>
      </c>
    </row>
    <row r="86" spans="1:6" ht="91.8" customHeight="1" x14ac:dyDescent="0.25">
      <c r="A86" s="10" t="s">
        <v>85</v>
      </c>
      <c r="B86" s="10" t="s">
        <v>294</v>
      </c>
      <c r="C86" s="13" t="s">
        <v>295</v>
      </c>
      <c r="D86" s="12">
        <v>39850</v>
      </c>
      <c r="E86" s="12">
        <v>39704.1</v>
      </c>
      <c r="F86" s="12">
        <f t="shared" si="1"/>
        <v>99.63</v>
      </c>
    </row>
    <row r="87" spans="1:6" ht="29.4" customHeight="1" x14ac:dyDescent="0.25">
      <c r="A87" s="7" t="s">
        <v>85</v>
      </c>
      <c r="B87" s="7" t="s">
        <v>107</v>
      </c>
      <c r="C87" s="8" t="s">
        <v>108</v>
      </c>
      <c r="D87" s="9">
        <f>D88</f>
        <v>44600</v>
      </c>
      <c r="E87" s="9">
        <f t="shared" ref="E87" si="24">E88</f>
        <v>0</v>
      </c>
      <c r="F87" s="9">
        <f t="shared" si="1"/>
        <v>0</v>
      </c>
    </row>
    <row r="88" spans="1:6" ht="51" customHeight="1" x14ac:dyDescent="0.25">
      <c r="A88" s="7" t="s">
        <v>85</v>
      </c>
      <c r="B88" s="7" t="s">
        <v>109</v>
      </c>
      <c r="C88" s="8" t="s">
        <v>110</v>
      </c>
      <c r="D88" s="9">
        <f>D89</f>
        <v>44600</v>
      </c>
      <c r="E88" s="9">
        <f t="shared" ref="E88" si="25">E89</f>
        <v>0</v>
      </c>
      <c r="F88" s="9">
        <f t="shared" si="1"/>
        <v>0</v>
      </c>
    </row>
    <row r="89" spans="1:6" ht="60.6" customHeight="1" x14ac:dyDescent="0.25">
      <c r="A89" s="10" t="s">
        <v>85</v>
      </c>
      <c r="B89" s="10" t="s">
        <v>111</v>
      </c>
      <c r="C89" s="11" t="s">
        <v>112</v>
      </c>
      <c r="D89" s="12">
        <v>44600</v>
      </c>
      <c r="E89" s="12">
        <v>0</v>
      </c>
      <c r="F89" s="12">
        <f t="shared" si="1"/>
        <v>0</v>
      </c>
    </row>
    <row r="90" spans="1:6" ht="78.599999999999994" hidden="1" customHeight="1" x14ac:dyDescent="0.25">
      <c r="A90" s="7" t="s">
        <v>85</v>
      </c>
      <c r="B90" s="7" t="s">
        <v>297</v>
      </c>
      <c r="C90" s="8" t="s">
        <v>296</v>
      </c>
      <c r="D90" s="9">
        <f>D91</f>
        <v>0</v>
      </c>
      <c r="E90" s="9">
        <f t="shared" ref="E90" si="26">E91</f>
        <v>0</v>
      </c>
      <c r="F90" s="9" t="e">
        <f t="shared" si="1"/>
        <v>#DIV/0!</v>
      </c>
    </row>
    <row r="91" spans="1:6" ht="88.2" hidden="1" customHeight="1" x14ac:dyDescent="0.25">
      <c r="A91" s="10" t="s">
        <v>85</v>
      </c>
      <c r="B91" s="10" t="s">
        <v>299</v>
      </c>
      <c r="C91" s="11" t="s">
        <v>298</v>
      </c>
      <c r="D91" s="12"/>
      <c r="E91" s="12"/>
      <c r="F91" s="12" t="e">
        <f t="shared" si="1"/>
        <v>#DIV/0!</v>
      </c>
    </row>
    <row r="92" spans="1:6" ht="78.599999999999994" customHeight="1" x14ac:dyDescent="0.25">
      <c r="A92" s="7" t="s">
        <v>3</v>
      </c>
      <c r="B92" s="7" t="s">
        <v>113</v>
      </c>
      <c r="C92" s="14" t="s">
        <v>114</v>
      </c>
      <c r="D92" s="9">
        <f>D93+D97</f>
        <v>7362740</v>
      </c>
      <c r="E92" s="9">
        <f>E93+E97</f>
        <v>2639863.6399999997</v>
      </c>
      <c r="F92" s="9">
        <f t="shared" ref="F92:F176" si="27">ROUND(E92/D92*100,2)</f>
        <v>35.85</v>
      </c>
    </row>
    <row r="93" spans="1:6" ht="85.8" customHeight="1" x14ac:dyDescent="0.25">
      <c r="A93" s="7" t="s">
        <v>85</v>
      </c>
      <c r="B93" s="7" t="s">
        <v>115</v>
      </c>
      <c r="C93" s="14" t="s">
        <v>116</v>
      </c>
      <c r="D93" s="9">
        <f>D96+D95+D94</f>
        <v>6162740</v>
      </c>
      <c r="E93" s="9">
        <f>E96+E95+E94</f>
        <v>1538873.47</v>
      </c>
      <c r="F93" s="9">
        <f t="shared" si="27"/>
        <v>24.97</v>
      </c>
    </row>
    <row r="94" spans="1:6" ht="66" customHeight="1" x14ac:dyDescent="0.25">
      <c r="A94" s="10" t="s">
        <v>80</v>
      </c>
      <c r="B94" s="10" t="s">
        <v>117</v>
      </c>
      <c r="C94" s="13" t="s">
        <v>118</v>
      </c>
      <c r="D94" s="12">
        <v>1062740</v>
      </c>
      <c r="E94" s="12">
        <v>195675</v>
      </c>
      <c r="F94" s="12">
        <f t="shared" si="27"/>
        <v>18.41</v>
      </c>
    </row>
    <row r="95" spans="1:6" ht="76.2" hidden="1" customHeight="1" x14ac:dyDescent="0.25">
      <c r="A95" s="10" t="s">
        <v>98</v>
      </c>
      <c r="B95" s="10" t="s">
        <v>117</v>
      </c>
      <c r="C95" s="13" t="s">
        <v>118</v>
      </c>
      <c r="D95" s="12"/>
      <c r="E95" s="12"/>
      <c r="F95" s="12" t="s">
        <v>389</v>
      </c>
    </row>
    <row r="96" spans="1:6" ht="63.75" customHeight="1" x14ac:dyDescent="0.25">
      <c r="A96" s="10" t="s">
        <v>85</v>
      </c>
      <c r="B96" s="10" t="s">
        <v>117</v>
      </c>
      <c r="C96" s="11" t="s">
        <v>118</v>
      </c>
      <c r="D96" s="12">
        <v>5100000</v>
      </c>
      <c r="E96" s="12">
        <v>1343198.47</v>
      </c>
      <c r="F96" s="12">
        <f t="shared" si="27"/>
        <v>26.34</v>
      </c>
    </row>
    <row r="97" spans="1:6" ht="94.8" customHeight="1" x14ac:dyDescent="0.25">
      <c r="A97" s="7" t="s">
        <v>98</v>
      </c>
      <c r="B97" s="7" t="s">
        <v>278</v>
      </c>
      <c r="C97" s="14" t="s">
        <v>279</v>
      </c>
      <c r="D97" s="9">
        <f>SUM(D98)</f>
        <v>1200000</v>
      </c>
      <c r="E97" s="9">
        <f t="shared" ref="E97" si="28">SUM(E98)</f>
        <v>1100990.17</v>
      </c>
      <c r="F97" s="9">
        <f t="shared" si="27"/>
        <v>91.75</v>
      </c>
    </row>
    <row r="98" spans="1:6" ht="81.599999999999994" customHeight="1" x14ac:dyDescent="0.25">
      <c r="A98" s="10" t="s">
        <v>98</v>
      </c>
      <c r="B98" s="10" t="s">
        <v>280</v>
      </c>
      <c r="C98" s="13" t="s">
        <v>281</v>
      </c>
      <c r="D98" s="12">
        <v>1200000</v>
      </c>
      <c r="E98" s="12">
        <v>1100990.17</v>
      </c>
      <c r="F98" s="12">
        <f t="shared" si="27"/>
        <v>91.75</v>
      </c>
    </row>
    <row r="99" spans="1:6" ht="31.2" hidden="1" customHeight="1" x14ac:dyDescent="0.25">
      <c r="A99" s="7" t="s">
        <v>121</v>
      </c>
      <c r="B99" s="7" t="s">
        <v>119</v>
      </c>
      <c r="C99" s="8" t="s">
        <v>120</v>
      </c>
      <c r="D99" s="9">
        <f>D100+D112</f>
        <v>0</v>
      </c>
      <c r="E99" s="9">
        <f>E100+E112</f>
        <v>0</v>
      </c>
      <c r="F99" s="9" t="e">
        <f t="shared" si="27"/>
        <v>#DIV/0!</v>
      </c>
    </row>
    <row r="100" spans="1:6" ht="33" hidden="1" customHeight="1" x14ac:dyDescent="0.25">
      <c r="A100" s="7" t="s">
        <v>121</v>
      </c>
      <c r="B100" s="7" t="s">
        <v>122</v>
      </c>
      <c r="C100" s="8" t="s">
        <v>123</v>
      </c>
      <c r="D100" s="9">
        <f>D101+D104+D106+D112</f>
        <v>0</v>
      </c>
      <c r="E100" s="9">
        <f>E101+E104+E106</f>
        <v>0</v>
      </c>
      <c r="F100" s="9" t="e">
        <f t="shared" si="27"/>
        <v>#DIV/0!</v>
      </c>
    </row>
    <row r="101" spans="1:6" ht="46.2" hidden="1" customHeight="1" x14ac:dyDescent="0.25">
      <c r="A101" s="7" t="s">
        <v>121</v>
      </c>
      <c r="B101" s="7" t="s">
        <v>124</v>
      </c>
      <c r="C101" s="8" t="s">
        <v>125</v>
      </c>
      <c r="D101" s="9">
        <f>D103+D102</f>
        <v>0</v>
      </c>
      <c r="E101" s="9">
        <f>E103+E102</f>
        <v>0</v>
      </c>
      <c r="F101" s="9" t="e">
        <f t="shared" si="27"/>
        <v>#DIV/0!</v>
      </c>
    </row>
    <row r="102" spans="1:6" ht="45.6" hidden="1" customHeight="1" x14ac:dyDescent="0.25">
      <c r="A102" s="10" t="s">
        <v>121</v>
      </c>
      <c r="B102" s="10" t="s">
        <v>395</v>
      </c>
      <c r="C102" s="11" t="s">
        <v>396</v>
      </c>
      <c r="D102" s="12"/>
      <c r="E102" s="12"/>
      <c r="F102" s="12" t="s">
        <v>389</v>
      </c>
    </row>
    <row r="103" spans="1:6" ht="3" hidden="1" customHeight="1" x14ac:dyDescent="0.25">
      <c r="A103" s="10" t="s">
        <v>121</v>
      </c>
      <c r="B103" s="10" t="s">
        <v>126</v>
      </c>
      <c r="C103" s="11" t="s">
        <v>127</v>
      </c>
      <c r="D103" s="12"/>
      <c r="E103" s="12"/>
      <c r="F103" s="12" t="e">
        <f t="shared" si="27"/>
        <v>#DIV/0!</v>
      </c>
    </row>
    <row r="104" spans="1:6" ht="31.8" hidden="1" customHeight="1" x14ac:dyDescent="0.25">
      <c r="A104" s="7" t="s">
        <v>121</v>
      </c>
      <c r="B104" s="7" t="s">
        <v>128</v>
      </c>
      <c r="C104" s="8" t="s">
        <v>129</v>
      </c>
      <c r="D104" s="9">
        <f>D105</f>
        <v>0</v>
      </c>
      <c r="E104" s="9">
        <f t="shared" ref="E104" si="29">E105</f>
        <v>0</v>
      </c>
      <c r="F104" s="9" t="e">
        <f t="shared" si="27"/>
        <v>#DIV/0!</v>
      </c>
    </row>
    <row r="105" spans="1:6" ht="60" hidden="1" customHeight="1" x14ac:dyDescent="0.25">
      <c r="A105" s="10" t="s">
        <v>121</v>
      </c>
      <c r="B105" s="10" t="s">
        <v>130</v>
      </c>
      <c r="C105" s="11" t="s">
        <v>131</v>
      </c>
      <c r="D105" s="12"/>
      <c r="E105" s="12"/>
      <c r="F105" s="12" t="e">
        <f t="shared" si="27"/>
        <v>#DIV/0!</v>
      </c>
    </row>
    <row r="106" spans="1:6" ht="26.4" hidden="1" customHeight="1" x14ac:dyDescent="0.25">
      <c r="A106" s="7" t="s">
        <v>121</v>
      </c>
      <c r="B106" s="7" t="s">
        <v>397</v>
      </c>
      <c r="C106" s="8" t="s">
        <v>398</v>
      </c>
      <c r="D106" s="9">
        <f>SUM(D107+D110)</f>
        <v>0</v>
      </c>
      <c r="E106" s="9">
        <f t="shared" ref="E106" si="30">SUM(E107+E110)</f>
        <v>0</v>
      </c>
      <c r="F106" s="9" t="s">
        <v>389</v>
      </c>
    </row>
    <row r="107" spans="1:6" ht="29.4" hidden="1" customHeight="1" x14ac:dyDescent="0.25">
      <c r="A107" s="7" t="s">
        <v>121</v>
      </c>
      <c r="B107" s="7" t="s">
        <v>401</v>
      </c>
      <c r="C107" s="8" t="s">
        <v>412</v>
      </c>
      <c r="D107" s="9">
        <f>SUM(D108:D109)</f>
        <v>0</v>
      </c>
      <c r="E107" s="9">
        <f>SUM(E108:E109)</f>
        <v>0</v>
      </c>
      <c r="F107" s="9" t="s">
        <v>389</v>
      </c>
    </row>
    <row r="108" spans="1:6" ht="24.6" hidden="1" customHeight="1" x14ac:dyDescent="0.25">
      <c r="A108" s="10" t="s">
        <v>121</v>
      </c>
      <c r="B108" s="10" t="s">
        <v>399</v>
      </c>
      <c r="C108" s="11" t="s">
        <v>400</v>
      </c>
      <c r="D108" s="12"/>
      <c r="E108" s="12"/>
      <c r="F108" s="9" t="s">
        <v>389</v>
      </c>
    </row>
    <row r="109" spans="1:6" ht="51.6" hidden="1" customHeight="1" x14ac:dyDescent="0.25">
      <c r="A109" s="10" t="s">
        <v>121</v>
      </c>
      <c r="B109" s="10" t="s">
        <v>402</v>
      </c>
      <c r="C109" s="11" t="s">
        <v>403</v>
      </c>
      <c r="D109" s="12"/>
      <c r="E109" s="12"/>
      <c r="F109" s="12" t="s">
        <v>389</v>
      </c>
    </row>
    <row r="110" spans="1:6" ht="26.4" hidden="1" customHeight="1" x14ac:dyDescent="0.25">
      <c r="A110" s="7" t="s">
        <v>121</v>
      </c>
      <c r="B110" s="7" t="s">
        <v>408</v>
      </c>
      <c r="C110" s="8" t="s">
        <v>410</v>
      </c>
      <c r="D110" s="9">
        <f>SUM(D111)</f>
        <v>0</v>
      </c>
      <c r="E110" s="9">
        <f>SUM(E111)</f>
        <v>0</v>
      </c>
      <c r="F110" s="9" t="s">
        <v>389</v>
      </c>
    </row>
    <row r="111" spans="1:6" ht="59.4" hidden="1" customHeight="1" x14ac:dyDescent="0.25">
      <c r="A111" s="10" t="s">
        <v>121</v>
      </c>
      <c r="B111" s="10" t="s">
        <v>409</v>
      </c>
      <c r="C111" s="11" t="s">
        <v>411</v>
      </c>
      <c r="D111" s="12"/>
      <c r="E111" s="12"/>
      <c r="F111" s="12" t="s">
        <v>389</v>
      </c>
    </row>
    <row r="112" spans="1:6" ht="48" hidden="1" customHeight="1" x14ac:dyDescent="0.25">
      <c r="A112" s="7" t="s">
        <v>80</v>
      </c>
      <c r="B112" s="7" t="s">
        <v>404</v>
      </c>
      <c r="C112" s="8" t="s">
        <v>405</v>
      </c>
      <c r="D112" s="9">
        <f>SUM(D113)</f>
        <v>0</v>
      </c>
      <c r="E112" s="9">
        <f>SUM(E113)</f>
        <v>0</v>
      </c>
      <c r="F112" s="9" t="s">
        <v>389</v>
      </c>
    </row>
    <row r="113" spans="1:6" ht="56.4" hidden="1" customHeight="1" x14ac:dyDescent="0.25">
      <c r="A113" s="10" t="s">
        <v>80</v>
      </c>
      <c r="B113" s="10" t="s">
        <v>406</v>
      </c>
      <c r="C113" s="11" t="s">
        <v>407</v>
      </c>
      <c r="D113" s="12"/>
      <c r="E113" s="12"/>
      <c r="F113" s="12" t="s">
        <v>389</v>
      </c>
    </row>
    <row r="114" spans="1:6" ht="40.799999999999997" customHeight="1" x14ac:dyDescent="0.25">
      <c r="A114" s="7" t="s">
        <v>3</v>
      </c>
      <c r="B114" s="7" t="s">
        <v>132</v>
      </c>
      <c r="C114" s="8" t="s">
        <v>133</v>
      </c>
      <c r="D114" s="9">
        <f>D115</f>
        <v>1534238.13</v>
      </c>
      <c r="E114" s="9">
        <f t="shared" ref="E114" si="31">E115</f>
        <v>1978335.97</v>
      </c>
      <c r="F114" s="9">
        <f t="shared" si="27"/>
        <v>128.94999999999999</v>
      </c>
    </row>
    <row r="115" spans="1:6" ht="34.200000000000003" customHeight="1" x14ac:dyDescent="0.25">
      <c r="A115" s="7" t="s">
        <v>3</v>
      </c>
      <c r="B115" s="7" t="s">
        <v>134</v>
      </c>
      <c r="C115" s="8" t="s">
        <v>135</v>
      </c>
      <c r="D115" s="9">
        <f>D116+D121</f>
        <v>1534238.13</v>
      </c>
      <c r="E115" s="9">
        <f t="shared" ref="E115" si="32">E116+E121</f>
        <v>1978335.97</v>
      </c>
      <c r="F115" s="9">
        <f t="shared" si="27"/>
        <v>128.94999999999999</v>
      </c>
    </row>
    <row r="116" spans="1:6" ht="42" customHeight="1" x14ac:dyDescent="0.25">
      <c r="A116" s="7" t="s">
        <v>3</v>
      </c>
      <c r="B116" s="7" t="s">
        <v>136</v>
      </c>
      <c r="C116" s="8" t="s">
        <v>137</v>
      </c>
      <c r="D116" s="9">
        <f>D117</f>
        <v>1480700</v>
      </c>
      <c r="E116" s="9">
        <f t="shared" ref="E116" si="33">E117</f>
        <v>382869.18</v>
      </c>
      <c r="F116" s="9">
        <f t="shared" si="27"/>
        <v>25.86</v>
      </c>
    </row>
    <row r="117" spans="1:6" ht="40.799999999999997" customHeight="1" x14ac:dyDescent="0.25">
      <c r="A117" s="7" t="s">
        <v>3</v>
      </c>
      <c r="B117" s="7" t="s">
        <v>138</v>
      </c>
      <c r="C117" s="8" t="s">
        <v>139</v>
      </c>
      <c r="D117" s="9">
        <f>D118+D119+D120</f>
        <v>1480700</v>
      </c>
      <c r="E117" s="9">
        <f t="shared" ref="E117" si="34">E118+E119+E120</f>
        <v>382869.18</v>
      </c>
      <c r="F117" s="9">
        <f t="shared" si="27"/>
        <v>25.86</v>
      </c>
    </row>
    <row r="118" spans="1:6" ht="44.4" customHeight="1" x14ac:dyDescent="0.25">
      <c r="A118" s="10" t="s">
        <v>80</v>
      </c>
      <c r="B118" s="10" t="s">
        <v>138</v>
      </c>
      <c r="C118" s="11" t="s">
        <v>139</v>
      </c>
      <c r="D118" s="12">
        <v>423200</v>
      </c>
      <c r="E118" s="12">
        <v>127187.12</v>
      </c>
      <c r="F118" s="12">
        <f t="shared" si="27"/>
        <v>30.05</v>
      </c>
    </row>
    <row r="119" spans="1:6" ht="42.6" customHeight="1" x14ac:dyDescent="0.25">
      <c r="A119" s="10" t="s">
        <v>98</v>
      </c>
      <c r="B119" s="10" t="s">
        <v>138</v>
      </c>
      <c r="C119" s="11" t="s">
        <v>139</v>
      </c>
      <c r="D119" s="12">
        <v>30000</v>
      </c>
      <c r="E119" s="12">
        <v>8192.7900000000009</v>
      </c>
      <c r="F119" s="12">
        <f t="shared" si="27"/>
        <v>27.31</v>
      </c>
    </row>
    <row r="120" spans="1:6" ht="39.6" customHeight="1" x14ac:dyDescent="0.25">
      <c r="A120" s="10" t="s">
        <v>85</v>
      </c>
      <c r="B120" s="10" t="s">
        <v>138</v>
      </c>
      <c r="C120" s="11" t="s">
        <v>139</v>
      </c>
      <c r="D120" s="12">
        <v>1027500</v>
      </c>
      <c r="E120" s="12">
        <v>247489.27</v>
      </c>
      <c r="F120" s="12">
        <f t="shared" si="27"/>
        <v>24.09</v>
      </c>
    </row>
    <row r="121" spans="1:6" ht="30" customHeight="1" x14ac:dyDescent="0.25">
      <c r="A121" s="7" t="s">
        <v>3</v>
      </c>
      <c r="B121" s="7" t="s">
        <v>317</v>
      </c>
      <c r="C121" s="8" t="s">
        <v>318</v>
      </c>
      <c r="D121" s="9">
        <f>D122</f>
        <v>53538.13</v>
      </c>
      <c r="E121" s="9">
        <f t="shared" ref="E121" si="35">E122</f>
        <v>1595466.79</v>
      </c>
      <c r="F121" s="9">
        <f t="shared" si="27"/>
        <v>2980.06</v>
      </c>
    </row>
    <row r="122" spans="1:6" ht="27.6" customHeight="1" x14ac:dyDescent="0.25">
      <c r="A122" s="7" t="s">
        <v>3</v>
      </c>
      <c r="B122" s="7" t="s">
        <v>319</v>
      </c>
      <c r="C122" s="8" t="s">
        <v>320</v>
      </c>
      <c r="D122" s="9">
        <f>D123+D125+D124+D126</f>
        <v>53538.13</v>
      </c>
      <c r="E122" s="9">
        <f>E123+E125+E124+E126</f>
        <v>1595466.79</v>
      </c>
      <c r="F122" s="9">
        <f t="shared" si="27"/>
        <v>2980.06</v>
      </c>
    </row>
    <row r="123" spans="1:6" ht="23.4" customHeight="1" x14ac:dyDescent="0.25">
      <c r="A123" s="10" t="s">
        <v>80</v>
      </c>
      <c r="B123" s="10" t="s">
        <v>319</v>
      </c>
      <c r="C123" s="11" t="s">
        <v>320</v>
      </c>
      <c r="D123" s="12">
        <v>0</v>
      </c>
      <c r="E123" s="12">
        <v>1077213.18</v>
      </c>
      <c r="F123" s="12" t="s">
        <v>389</v>
      </c>
    </row>
    <row r="124" spans="1:6" ht="25.8" hidden="1" customHeight="1" x14ac:dyDescent="0.25">
      <c r="A124" s="10" t="s">
        <v>413</v>
      </c>
      <c r="B124" s="10" t="s">
        <v>319</v>
      </c>
      <c r="C124" s="11" t="s">
        <v>320</v>
      </c>
      <c r="D124" s="12"/>
      <c r="E124" s="12"/>
      <c r="F124" s="12" t="s">
        <v>389</v>
      </c>
    </row>
    <row r="125" spans="1:6" ht="24.6" customHeight="1" x14ac:dyDescent="0.25">
      <c r="A125" s="10" t="s">
        <v>98</v>
      </c>
      <c r="B125" s="10" t="s">
        <v>319</v>
      </c>
      <c r="C125" s="11" t="s">
        <v>320</v>
      </c>
      <c r="D125" s="12">
        <v>53538.13</v>
      </c>
      <c r="E125" s="12">
        <v>271117.65000000002</v>
      </c>
      <c r="F125" s="12">
        <f t="shared" si="27"/>
        <v>506.4</v>
      </c>
    </row>
    <row r="126" spans="1:6" ht="27" customHeight="1" x14ac:dyDescent="0.25">
      <c r="A126" s="10" t="s">
        <v>85</v>
      </c>
      <c r="B126" s="10" t="s">
        <v>319</v>
      </c>
      <c r="C126" s="11" t="s">
        <v>320</v>
      </c>
      <c r="D126" s="12">
        <v>0</v>
      </c>
      <c r="E126" s="12">
        <v>247135.96</v>
      </c>
      <c r="F126" s="12" t="s">
        <v>389</v>
      </c>
    </row>
    <row r="127" spans="1:6" ht="34.799999999999997" customHeight="1" x14ac:dyDescent="0.25">
      <c r="A127" s="7" t="s">
        <v>3</v>
      </c>
      <c r="B127" s="7" t="s">
        <v>140</v>
      </c>
      <c r="C127" s="8" t="s">
        <v>141</v>
      </c>
      <c r="D127" s="9">
        <f>D128+D130</f>
        <v>9894900</v>
      </c>
      <c r="E127" s="9">
        <f t="shared" ref="E127" si="36">E128+E130</f>
        <v>1669773.13</v>
      </c>
      <c r="F127" s="9">
        <f t="shared" si="27"/>
        <v>16.88</v>
      </c>
    </row>
    <row r="128" spans="1:6" ht="23.25" customHeight="1" x14ac:dyDescent="0.25">
      <c r="A128" s="7" t="s">
        <v>80</v>
      </c>
      <c r="B128" s="7" t="s">
        <v>142</v>
      </c>
      <c r="C128" s="8" t="s">
        <v>143</v>
      </c>
      <c r="D128" s="9">
        <f>D129</f>
        <v>8584000</v>
      </c>
      <c r="E128" s="9">
        <f t="shared" ref="E128" si="37">E129</f>
        <v>1325109.68</v>
      </c>
      <c r="F128" s="9">
        <f t="shared" si="27"/>
        <v>15.44</v>
      </c>
    </row>
    <row r="129" spans="1:6" ht="35.4" customHeight="1" x14ac:dyDescent="0.25">
      <c r="A129" s="10" t="s">
        <v>80</v>
      </c>
      <c r="B129" s="10" t="s">
        <v>144</v>
      </c>
      <c r="C129" s="11" t="s">
        <v>145</v>
      </c>
      <c r="D129" s="12">
        <v>8584000</v>
      </c>
      <c r="E129" s="12">
        <v>1325109.68</v>
      </c>
      <c r="F129" s="12">
        <f t="shared" si="27"/>
        <v>15.44</v>
      </c>
    </row>
    <row r="130" spans="1:6" ht="79.8" customHeight="1" x14ac:dyDescent="0.25">
      <c r="A130" s="7" t="s">
        <v>85</v>
      </c>
      <c r="B130" s="7" t="s">
        <v>282</v>
      </c>
      <c r="C130" s="14" t="s">
        <v>283</v>
      </c>
      <c r="D130" s="9">
        <f>D131</f>
        <v>1310900</v>
      </c>
      <c r="E130" s="9">
        <f t="shared" ref="E130" si="38">E131</f>
        <v>344663.45</v>
      </c>
      <c r="F130" s="9">
        <f t="shared" si="27"/>
        <v>26.29</v>
      </c>
    </row>
    <row r="131" spans="1:6" ht="82.5" customHeight="1" x14ac:dyDescent="0.25">
      <c r="A131" s="7" t="s">
        <v>85</v>
      </c>
      <c r="B131" s="7" t="s">
        <v>284</v>
      </c>
      <c r="C131" s="14" t="s">
        <v>285</v>
      </c>
      <c r="D131" s="9">
        <f>D132</f>
        <v>1310900</v>
      </c>
      <c r="E131" s="9">
        <f t="shared" ref="E131" si="39">E132</f>
        <v>344663.45</v>
      </c>
      <c r="F131" s="9">
        <f t="shared" si="27"/>
        <v>26.29</v>
      </c>
    </row>
    <row r="132" spans="1:6" ht="78" customHeight="1" x14ac:dyDescent="0.25">
      <c r="A132" s="10" t="s">
        <v>85</v>
      </c>
      <c r="B132" s="10" t="s">
        <v>286</v>
      </c>
      <c r="C132" s="13" t="s">
        <v>287</v>
      </c>
      <c r="D132" s="12">
        <v>1310900</v>
      </c>
      <c r="E132" s="12">
        <v>344663.45</v>
      </c>
      <c r="F132" s="12">
        <f t="shared" si="27"/>
        <v>26.29</v>
      </c>
    </row>
    <row r="133" spans="1:6" ht="29.4" customHeight="1" x14ac:dyDescent="0.25">
      <c r="A133" s="7" t="s">
        <v>3</v>
      </c>
      <c r="B133" s="7" t="s">
        <v>146</v>
      </c>
      <c r="C133" s="8" t="s">
        <v>147</v>
      </c>
      <c r="D133" s="9">
        <f>D134+D167+D169+D177+D191</f>
        <v>2830000</v>
      </c>
      <c r="E133" s="9">
        <f>E134+E167+E169+E177+E191</f>
        <v>863580.74999999988</v>
      </c>
      <c r="F133" s="9">
        <f t="shared" si="27"/>
        <v>30.52</v>
      </c>
    </row>
    <row r="134" spans="1:6" ht="42" customHeight="1" x14ac:dyDescent="0.25">
      <c r="A134" s="7" t="s">
        <v>3</v>
      </c>
      <c r="B134" s="7" t="s">
        <v>148</v>
      </c>
      <c r="C134" s="8" t="s">
        <v>149</v>
      </c>
      <c r="D134" s="9">
        <f>D135+D139+D143+D147+D151+D153+D156+D158+D162</f>
        <v>1872000</v>
      </c>
      <c r="E134" s="9">
        <f>E135+E139+E143+E147+E151+E153+E156+E158+E162</f>
        <v>377163.79</v>
      </c>
      <c r="F134" s="9">
        <f t="shared" si="27"/>
        <v>20.149999999999999</v>
      </c>
    </row>
    <row r="135" spans="1:6" ht="61.8" customHeight="1" x14ac:dyDescent="0.25">
      <c r="A135" s="7" t="s">
        <v>3</v>
      </c>
      <c r="B135" s="7" t="s">
        <v>150</v>
      </c>
      <c r="C135" s="8" t="s">
        <v>151</v>
      </c>
      <c r="D135" s="9">
        <f>D136</f>
        <v>32000</v>
      </c>
      <c r="E135" s="9">
        <f t="shared" ref="E135" si="40">E136</f>
        <v>6635.62</v>
      </c>
      <c r="F135" s="9">
        <f t="shared" si="27"/>
        <v>20.74</v>
      </c>
    </row>
    <row r="136" spans="1:6" ht="72" customHeight="1" x14ac:dyDescent="0.25">
      <c r="A136" s="7" t="s">
        <v>3</v>
      </c>
      <c r="B136" s="7" t="s">
        <v>152</v>
      </c>
      <c r="C136" s="14" t="s">
        <v>153</v>
      </c>
      <c r="D136" s="9">
        <f>D137+D138</f>
        <v>32000</v>
      </c>
      <c r="E136" s="9">
        <f t="shared" ref="E136" si="41">E137+E138</f>
        <v>6635.62</v>
      </c>
      <c r="F136" s="9">
        <f t="shared" si="27"/>
        <v>20.74</v>
      </c>
    </row>
    <row r="137" spans="1:6" ht="82.2" customHeight="1" x14ac:dyDescent="0.25">
      <c r="A137" s="10" t="s">
        <v>154</v>
      </c>
      <c r="B137" s="10" t="s">
        <v>152</v>
      </c>
      <c r="C137" s="13" t="s">
        <v>153</v>
      </c>
      <c r="D137" s="12">
        <v>7000</v>
      </c>
      <c r="E137" s="12">
        <v>3635.62</v>
      </c>
      <c r="F137" s="12">
        <f t="shared" si="27"/>
        <v>51.94</v>
      </c>
    </row>
    <row r="138" spans="1:6" ht="75.599999999999994" customHeight="1" x14ac:dyDescent="0.25">
      <c r="A138" s="10" t="s">
        <v>155</v>
      </c>
      <c r="B138" s="10" t="s">
        <v>152</v>
      </c>
      <c r="C138" s="13" t="s">
        <v>153</v>
      </c>
      <c r="D138" s="12">
        <v>25000</v>
      </c>
      <c r="E138" s="12">
        <v>3000</v>
      </c>
      <c r="F138" s="12">
        <f t="shared" si="27"/>
        <v>12</v>
      </c>
    </row>
    <row r="139" spans="1:6" ht="81.599999999999994" customHeight="1" x14ac:dyDescent="0.25">
      <c r="A139" s="7" t="s">
        <v>3</v>
      </c>
      <c r="B139" s="7" t="s">
        <v>156</v>
      </c>
      <c r="C139" s="8" t="s">
        <v>157</v>
      </c>
      <c r="D139" s="9">
        <f>D140</f>
        <v>380000</v>
      </c>
      <c r="E139" s="9">
        <f t="shared" ref="E139" si="42">E140</f>
        <v>110321.75</v>
      </c>
      <c r="F139" s="9">
        <f t="shared" si="27"/>
        <v>29.03</v>
      </c>
    </row>
    <row r="140" spans="1:6" ht="100.2" customHeight="1" x14ac:dyDescent="0.25">
      <c r="A140" s="7" t="s">
        <v>3</v>
      </c>
      <c r="B140" s="7" t="s">
        <v>158</v>
      </c>
      <c r="C140" s="14" t="s">
        <v>159</v>
      </c>
      <c r="D140" s="9">
        <f>D141+D142</f>
        <v>380000</v>
      </c>
      <c r="E140" s="9">
        <f t="shared" ref="E140" si="43">E141+E142</f>
        <v>110321.75</v>
      </c>
      <c r="F140" s="9">
        <f t="shared" si="27"/>
        <v>29.03</v>
      </c>
    </row>
    <row r="141" spans="1:6" ht="97.2" customHeight="1" x14ac:dyDescent="0.25">
      <c r="A141" s="10" t="s">
        <v>154</v>
      </c>
      <c r="B141" s="10" t="s">
        <v>158</v>
      </c>
      <c r="C141" s="13" t="s">
        <v>159</v>
      </c>
      <c r="D141" s="12">
        <v>30000</v>
      </c>
      <c r="E141" s="12">
        <v>750</v>
      </c>
      <c r="F141" s="12">
        <f t="shared" si="27"/>
        <v>2.5</v>
      </c>
    </row>
    <row r="142" spans="1:6" ht="90.6" customHeight="1" x14ac:dyDescent="0.25">
      <c r="A142" s="10" t="s">
        <v>155</v>
      </c>
      <c r="B142" s="10" t="s">
        <v>158</v>
      </c>
      <c r="C142" s="13" t="s">
        <v>159</v>
      </c>
      <c r="D142" s="12">
        <v>350000</v>
      </c>
      <c r="E142" s="12">
        <v>109571.75</v>
      </c>
      <c r="F142" s="12">
        <f t="shared" si="27"/>
        <v>31.31</v>
      </c>
    </row>
    <row r="143" spans="1:6" ht="60" customHeight="1" x14ac:dyDescent="0.25">
      <c r="A143" s="7" t="s">
        <v>3</v>
      </c>
      <c r="B143" s="7" t="s">
        <v>160</v>
      </c>
      <c r="C143" s="8" t="s">
        <v>161</v>
      </c>
      <c r="D143" s="9">
        <f>D144</f>
        <v>155000</v>
      </c>
      <c r="E143" s="9">
        <f t="shared" ref="E143" si="44">E144</f>
        <v>5798.78</v>
      </c>
      <c r="F143" s="9">
        <f t="shared" si="27"/>
        <v>3.74</v>
      </c>
    </row>
    <row r="144" spans="1:6" ht="75.599999999999994" customHeight="1" x14ac:dyDescent="0.25">
      <c r="A144" s="7" t="s">
        <v>3</v>
      </c>
      <c r="B144" s="7" t="s">
        <v>162</v>
      </c>
      <c r="C144" s="14" t="s">
        <v>163</v>
      </c>
      <c r="D144" s="9">
        <f>D145+D146</f>
        <v>155000</v>
      </c>
      <c r="E144" s="9">
        <f t="shared" ref="E144" si="45">E145+E146</f>
        <v>5798.78</v>
      </c>
      <c r="F144" s="9">
        <f t="shared" si="27"/>
        <v>3.74</v>
      </c>
    </row>
    <row r="145" spans="1:6" ht="75" customHeight="1" x14ac:dyDescent="0.25">
      <c r="A145" s="10" t="s">
        <v>154</v>
      </c>
      <c r="B145" s="10" t="s">
        <v>162</v>
      </c>
      <c r="C145" s="13" t="s">
        <v>163</v>
      </c>
      <c r="D145" s="12">
        <v>5000</v>
      </c>
      <c r="E145" s="12">
        <v>0</v>
      </c>
      <c r="F145" s="12">
        <f t="shared" si="27"/>
        <v>0</v>
      </c>
    </row>
    <row r="146" spans="1:6" ht="78" customHeight="1" x14ac:dyDescent="0.25">
      <c r="A146" s="10" t="s">
        <v>155</v>
      </c>
      <c r="B146" s="10" t="s">
        <v>162</v>
      </c>
      <c r="C146" s="13" t="s">
        <v>163</v>
      </c>
      <c r="D146" s="12">
        <v>150000</v>
      </c>
      <c r="E146" s="12">
        <v>5798.78</v>
      </c>
      <c r="F146" s="12">
        <f t="shared" si="27"/>
        <v>3.87</v>
      </c>
    </row>
    <row r="147" spans="1:6" ht="67.2" x14ac:dyDescent="0.25">
      <c r="A147" s="7" t="s">
        <v>155</v>
      </c>
      <c r="B147" s="7" t="s">
        <v>164</v>
      </c>
      <c r="C147" s="8" t="s">
        <v>301</v>
      </c>
      <c r="D147" s="9">
        <f>D148</f>
        <v>5000</v>
      </c>
      <c r="E147" s="9">
        <f t="shared" ref="E147" si="46">E148</f>
        <v>0</v>
      </c>
      <c r="F147" s="9">
        <f t="shared" si="27"/>
        <v>0</v>
      </c>
    </row>
    <row r="148" spans="1:6" ht="79.8" customHeight="1" x14ac:dyDescent="0.25">
      <c r="A148" s="10" t="s">
        <v>155</v>
      </c>
      <c r="B148" s="10" t="s">
        <v>165</v>
      </c>
      <c r="C148" s="13" t="s">
        <v>302</v>
      </c>
      <c r="D148" s="12">
        <v>5000</v>
      </c>
      <c r="E148" s="12">
        <v>0</v>
      </c>
      <c r="F148" s="12">
        <f t="shared" si="27"/>
        <v>0</v>
      </c>
    </row>
    <row r="149" spans="1:6" ht="66.599999999999994" hidden="1" customHeight="1" x14ac:dyDescent="0.25">
      <c r="A149" s="7" t="s">
        <v>154</v>
      </c>
      <c r="B149" s="7" t="s">
        <v>497</v>
      </c>
      <c r="C149" s="14" t="s">
        <v>499</v>
      </c>
      <c r="D149" s="9">
        <f>SUM(D150)</f>
        <v>0</v>
      </c>
      <c r="E149" s="9">
        <f>SUM(E150)</f>
        <v>0</v>
      </c>
      <c r="F149" s="9" t="s">
        <v>389</v>
      </c>
    </row>
    <row r="150" spans="1:6" ht="69.599999999999994" hidden="1" customHeight="1" x14ac:dyDescent="0.25">
      <c r="A150" s="10" t="s">
        <v>154</v>
      </c>
      <c r="B150" s="10" t="s">
        <v>498</v>
      </c>
      <c r="C150" s="13" t="s">
        <v>500</v>
      </c>
      <c r="D150" s="12"/>
      <c r="E150" s="12"/>
      <c r="F150" s="12" t="s">
        <v>389</v>
      </c>
    </row>
    <row r="151" spans="1:6" ht="82.8" customHeight="1" x14ac:dyDescent="0.25">
      <c r="A151" s="7" t="s">
        <v>155</v>
      </c>
      <c r="B151" s="7" t="s">
        <v>166</v>
      </c>
      <c r="C151" s="8" t="s">
        <v>167</v>
      </c>
      <c r="D151" s="9">
        <f>D152</f>
        <v>180000</v>
      </c>
      <c r="E151" s="9">
        <f t="shared" ref="E151" si="47">E152</f>
        <v>2500</v>
      </c>
      <c r="F151" s="9">
        <f t="shared" si="27"/>
        <v>1.39</v>
      </c>
    </row>
    <row r="152" spans="1:6" ht="81.599999999999994" customHeight="1" x14ac:dyDescent="0.25">
      <c r="A152" s="10" t="s">
        <v>155</v>
      </c>
      <c r="B152" s="10" t="s">
        <v>168</v>
      </c>
      <c r="C152" s="13" t="s">
        <v>169</v>
      </c>
      <c r="D152" s="12">
        <v>180000</v>
      </c>
      <c r="E152" s="12">
        <v>2500</v>
      </c>
      <c r="F152" s="12">
        <f t="shared" si="27"/>
        <v>1.39</v>
      </c>
    </row>
    <row r="153" spans="1:6" ht="95.4" customHeight="1" x14ac:dyDescent="0.25">
      <c r="A153" s="7" t="s">
        <v>3</v>
      </c>
      <c r="B153" s="7" t="s">
        <v>170</v>
      </c>
      <c r="C153" s="8" t="s">
        <v>303</v>
      </c>
      <c r="D153" s="9">
        <f>D154+D155</f>
        <v>25000</v>
      </c>
      <c r="E153" s="9">
        <f>E154+E155</f>
        <v>75818.100000000006</v>
      </c>
      <c r="F153" s="9">
        <f t="shared" si="27"/>
        <v>303.27</v>
      </c>
    </row>
    <row r="154" spans="1:6" ht="111.6" customHeight="1" x14ac:dyDescent="0.25">
      <c r="A154" s="10" t="s">
        <v>155</v>
      </c>
      <c r="B154" s="10" t="s">
        <v>171</v>
      </c>
      <c r="C154" s="13" t="s">
        <v>304</v>
      </c>
      <c r="D154" s="15">
        <v>25000</v>
      </c>
      <c r="E154" s="15">
        <v>75818.100000000006</v>
      </c>
      <c r="F154" s="12">
        <f t="shared" si="27"/>
        <v>303.27</v>
      </c>
    </row>
    <row r="155" spans="1:6" ht="114" hidden="1" customHeight="1" x14ac:dyDescent="0.25">
      <c r="A155" s="10" t="s">
        <v>501</v>
      </c>
      <c r="B155" s="10" t="s">
        <v>502</v>
      </c>
      <c r="C155" s="13" t="s">
        <v>304</v>
      </c>
      <c r="D155" s="15"/>
      <c r="E155" s="15"/>
      <c r="F155" s="12" t="s">
        <v>389</v>
      </c>
    </row>
    <row r="156" spans="1:6" ht="69" customHeight="1" x14ac:dyDescent="0.25">
      <c r="A156" s="7" t="s">
        <v>155</v>
      </c>
      <c r="B156" s="7" t="s">
        <v>172</v>
      </c>
      <c r="C156" s="8" t="s">
        <v>173</v>
      </c>
      <c r="D156" s="9">
        <f>D157</f>
        <v>5000</v>
      </c>
      <c r="E156" s="9">
        <f t="shared" ref="E156" si="48">E157</f>
        <v>648.54999999999995</v>
      </c>
      <c r="F156" s="9">
        <f t="shared" si="27"/>
        <v>12.97</v>
      </c>
    </row>
    <row r="157" spans="1:6" ht="81" customHeight="1" x14ac:dyDescent="0.25">
      <c r="A157" s="10" t="s">
        <v>155</v>
      </c>
      <c r="B157" s="10" t="s">
        <v>174</v>
      </c>
      <c r="C157" s="13" t="s">
        <v>175</v>
      </c>
      <c r="D157" s="16">
        <v>5000</v>
      </c>
      <c r="E157" s="16">
        <v>648.54999999999995</v>
      </c>
      <c r="F157" s="12">
        <f t="shared" si="27"/>
        <v>12.97</v>
      </c>
    </row>
    <row r="158" spans="1:6" ht="58.8" customHeight="1" x14ac:dyDescent="0.25">
      <c r="A158" s="7" t="s">
        <v>3</v>
      </c>
      <c r="B158" s="7" t="s">
        <v>176</v>
      </c>
      <c r="C158" s="8" t="s">
        <v>177</v>
      </c>
      <c r="D158" s="9">
        <f>D161+D159+D160</f>
        <v>160000</v>
      </c>
      <c r="E158" s="9">
        <f>E161+E159+E160</f>
        <v>21034.799999999999</v>
      </c>
      <c r="F158" s="9">
        <f t="shared" si="27"/>
        <v>13.15</v>
      </c>
    </row>
    <row r="159" spans="1:6" ht="76.8" hidden="1" customHeight="1" x14ac:dyDescent="0.25">
      <c r="A159" s="10" t="s">
        <v>154</v>
      </c>
      <c r="B159" s="10" t="s">
        <v>178</v>
      </c>
      <c r="C159" s="11" t="s">
        <v>179</v>
      </c>
      <c r="D159" s="12"/>
      <c r="E159" s="12"/>
      <c r="F159" s="12" t="s">
        <v>389</v>
      </c>
    </row>
    <row r="160" spans="1:6" ht="72.599999999999994" hidden="1" customHeight="1" x14ac:dyDescent="0.25">
      <c r="A160" s="10" t="s">
        <v>414</v>
      </c>
      <c r="B160" s="10" t="s">
        <v>178</v>
      </c>
      <c r="C160" s="11" t="s">
        <v>179</v>
      </c>
      <c r="D160" s="12"/>
      <c r="E160" s="12"/>
      <c r="F160" s="12" t="s">
        <v>389</v>
      </c>
    </row>
    <row r="161" spans="1:6" ht="76.2" customHeight="1" x14ac:dyDescent="0.25">
      <c r="A161" s="10" t="s">
        <v>155</v>
      </c>
      <c r="B161" s="10" t="s">
        <v>178</v>
      </c>
      <c r="C161" s="13" t="s">
        <v>179</v>
      </c>
      <c r="D161" s="12">
        <v>160000</v>
      </c>
      <c r="E161" s="12">
        <v>21034.799999999999</v>
      </c>
      <c r="F161" s="12">
        <f t="shared" si="27"/>
        <v>13.15</v>
      </c>
    </row>
    <row r="162" spans="1:6" ht="79.8" customHeight="1" x14ac:dyDescent="0.25">
      <c r="A162" s="7" t="s">
        <v>3</v>
      </c>
      <c r="B162" s="7" t="s">
        <v>180</v>
      </c>
      <c r="C162" s="8" t="s">
        <v>181</v>
      </c>
      <c r="D162" s="9">
        <f>D163</f>
        <v>930000</v>
      </c>
      <c r="E162" s="9">
        <f t="shared" ref="E162" si="49">E163</f>
        <v>154406.19</v>
      </c>
      <c r="F162" s="9">
        <f t="shared" si="27"/>
        <v>16.600000000000001</v>
      </c>
    </row>
    <row r="163" spans="1:6" ht="94.8" customHeight="1" x14ac:dyDescent="0.25">
      <c r="A163" s="7" t="s">
        <v>3</v>
      </c>
      <c r="B163" s="7" t="s">
        <v>182</v>
      </c>
      <c r="C163" s="14" t="s">
        <v>183</v>
      </c>
      <c r="D163" s="9">
        <f>D164+D166+D165</f>
        <v>930000</v>
      </c>
      <c r="E163" s="9">
        <f>E164+E166+E165</f>
        <v>154406.19</v>
      </c>
      <c r="F163" s="9">
        <f t="shared" si="27"/>
        <v>16.600000000000001</v>
      </c>
    </row>
    <row r="164" spans="1:6" ht="81.599999999999994" customHeight="1" x14ac:dyDescent="0.25">
      <c r="A164" s="10" t="s">
        <v>154</v>
      </c>
      <c r="B164" s="10" t="s">
        <v>182</v>
      </c>
      <c r="C164" s="13" t="s">
        <v>183</v>
      </c>
      <c r="D164" s="12">
        <v>80000</v>
      </c>
      <c r="E164" s="12">
        <v>8112.56</v>
      </c>
      <c r="F164" s="12">
        <f t="shared" si="27"/>
        <v>10.14</v>
      </c>
    </row>
    <row r="165" spans="1:6" ht="79.2" customHeight="1" x14ac:dyDescent="0.25">
      <c r="A165" s="10" t="s">
        <v>415</v>
      </c>
      <c r="B165" s="10" t="s">
        <v>182</v>
      </c>
      <c r="C165" s="13" t="s">
        <v>183</v>
      </c>
      <c r="D165" s="12">
        <v>0</v>
      </c>
      <c r="E165" s="12">
        <v>7183.18</v>
      </c>
      <c r="F165" s="12" t="s">
        <v>389</v>
      </c>
    </row>
    <row r="166" spans="1:6" ht="77.400000000000006" customHeight="1" x14ac:dyDescent="0.25">
      <c r="A166" s="10" t="s">
        <v>155</v>
      </c>
      <c r="B166" s="10" t="s">
        <v>182</v>
      </c>
      <c r="C166" s="13" t="s">
        <v>183</v>
      </c>
      <c r="D166" s="12">
        <v>850000</v>
      </c>
      <c r="E166" s="12">
        <v>139110.45000000001</v>
      </c>
      <c r="F166" s="12">
        <f>ROUND(E166/D166*100,2)</f>
        <v>16.37</v>
      </c>
    </row>
    <row r="167" spans="1:6" ht="43.8" customHeight="1" x14ac:dyDescent="0.25">
      <c r="A167" s="7" t="s">
        <v>98</v>
      </c>
      <c r="B167" s="7" t="s">
        <v>184</v>
      </c>
      <c r="C167" s="8" t="s">
        <v>185</v>
      </c>
      <c r="D167" s="9">
        <f>SUM(D168)</f>
        <v>100000</v>
      </c>
      <c r="E167" s="9">
        <f t="shared" ref="E167" si="50">SUM(E168)</f>
        <v>19799.57</v>
      </c>
      <c r="F167" s="9">
        <f t="shared" si="27"/>
        <v>19.8</v>
      </c>
    </row>
    <row r="168" spans="1:6" ht="46.2" customHeight="1" x14ac:dyDescent="0.25">
      <c r="A168" s="10" t="s">
        <v>98</v>
      </c>
      <c r="B168" s="10" t="s">
        <v>186</v>
      </c>
      <c r="C168" s="11" t="s">
        <v>187</v>
      </c>
      <c r="D168" s="12">
        <v>100000</v>
      </c>
      <c r="E168" s="12">
        <v>19799.57</v>
      </c>
      <c r="F168" s="12">
        <f t="shared" si="27"/>
        <v>19.8</v>
      </c>
    </row>
    <row r="169" spans="1:6" ht="95.85" customHeight="1" x14ac:dyDescent="0.25">
      <c r="A169" s="7" t="s">
        <v>3</v>
      </c>
      <c r="B169" s="7" t="s">
        <v>188</v>
      </c>
      <c r="C169" s="14" t="s">
        <v>189</v>
      </c>
      <c r="D169" s="9">
        <f>D172+D170</f>
        <v>858000</v>
      </c>
      <c r="E169" s="9">
        <f>E172+E170</f>
        <v>171509.05999999997</v>
      </c>
      <c r="F169" s="9">
        <f t="shared" si="27"/>
        <v>19.989999999999998</v>
      </c>
    </row>
    <row r="170" spans="1:6" ht="56.4" customHeight="1" x14ac:dyDescent="0.25">
      <c r="A170" s="7" t="s">
        <v>98</v>
      </c>
      <c r="B170" s="7" t="s">
        <v>580</v>
      </c>
      <c r="C170" s="14" t="s">
        <v>581</v>
      </c>
      <c r="D170" s="9">
        <f>SUM(D171)</f>
        <v>0</v>
      </c>
      <c r="E170" s="9">
        <f>SUM(E171)</f>
        <v>1079.27</v>
      </c>
      <c r="F170" s="12" t="s">
        <v>389</v>
      </c>
    </row>
    <row r="171" spans="1:6" ht="67.2" customHeight="1" x14ac:dyDescent="0.25">
      <c r="A171" s="10" t="s">
        <v>98</v>
      </c>
      <c r="B171" s="10" t="s">
        <v>580</v>
      </c>
      <c r="C171" s="13" t="s">
        <v>582</v>
      </c>
      <c r="D171" s="12">
        <v>0</v>
      </c>
      <c r="E171" s="12">
        <v>1079.27</v>
      </c>
      <c r="F171" s="12" t="s">
        <v>389</v>
      </c>
    </row>
    <row r="172" spans="1:6" ht="73.8" customHeight="1" x14ac:dyDescent="0.25">
      <c r="A172" s="7" t="s">
        <v>3</v>
      </c>
      <c r="B172" s="7" t="s">
        <v>190</v>
      </c>
      <c r="C172" s="14" t="s">
        <v>191</v>
      </c>
      <c r="D172" s="9">
        <f>D173</f>
        <v>858000</v>
      </c>
      <c r="E172" s="9">
        <f t="shared" ref="E172" si="51">E173</f>
        <v>170429.78999999998</v>
      </c>
      <c r="F172" s="9">
        <f t="shared" si="27"/>
        <v>19.86</v>
      </c>
    </row>
    <row r="173" spans="1:6" ht="67.2" x14ac:dyDescent="0.25">
      <c r="A173" s="7" t="s">
        <v>3</v>
      </c>
      <c r="B173" s="7" t="s">
        <v>192</v>
      </c>
      <c r="C173" s="8" t="s">
        <v>305</v>
      </c>
      <c r="D173" s="9">
        <f>D174+D176+D175</f>
        <v>858000</v>
      </c>
      <c r="E173" s="9">
        <f>E174+E176+E175</f>
        <v>170429.78999999998</v>
      </c>
      <c r="F173" s="9">
        <f t="shared" si="27"/>
        <v>19.86</v>
      </c>
    </row>
    <row r="174" spans="1:6" ht="61.8" customHeight="1" x14ac:dyDescent="0.25">
      <c r="A174" s="10" t="s">
        <v>80</v>
      </c>
      <c r="B174" s="10" t="s">
        <v>192</v>
      </c>
      <c r="C174" s="11" t="s">
        <v>305</v>
      </c>
      <c r="D174" s="12">
        <v>408000</v>
      </c>
      <c r="E174" s="12">
        <v>74342.179999999993</v>
      </c>
      <c r="F174" s="12">
        <f t="shared" si="27"/>
        <v>18.22</v>
      </c>
    </row>
    <row r="175" spans="1:6" ht="66" hidden="1" customHeight="1" x14ac:dyDescent="0.25">
      <c r="A175" s="10" t="s">
        <v>413</v>
      </c>
      <c r="B175" s="10" t="s">
        <v>192</v>
      </c>
      <c r="C175" s="11" t="s">
        <v>305</v>
      </c>
      <c r="D175" s="12">
        <v>0</v>
      </c>
      <c r="E175" s="12">
        <v>0</v>
      </c>
      <c r="F175" s="12" t="s">
        <v>389</v>
      </c>
    </row>
    <row r="176" spans="1:6" ht="61.8" customHeight="1" x14ac:dyDescent="0.25">
      <c r="A176" s="10" t="s">
        <v>85</v>
      </c>
      <c r="B176" s="10" t="s">
        <v>192</v>
      </c>
      <c r="C176" s="11" t="s">
        <v>305</v>
      </c>
      <c r="D176" s="12">
        <v>450000</v>
      </c>
      <c r="E176" s="12">
        <v>96087.61</v>
      </c>
      <c r="F176" s="12">
        <f t="shared" si="27"/>
        <v>21.35</v>
      </c>
    </row>
    <row r="177" spans="1:6" ht="30.6" customHeight="1" x14ac:dyDescent="0.25">
      <c r="A177" s="7" t="s">
        <v>3</v>
      </c>
      <c r="B177" s="7" t="s">
        <v>423</v>
      </c>
      <c r="C177" s="8" t="s">
        <v>432</v>
      </c>
      <c r="D177" s="9">
        <f>SUM(D178+D181+D184)</f>
        <v>0</v>
      </c>
      <c r="E177" s="9">
        <f>SUM(E178+E181+E184)</f>
        <v>291851.36</v>
      </c>
      <c r="F177" s="9" t="s">
        <v>389</v>
      </c>
    </row>
    <row r="178" spans="1:6" ht="66.599999999999994" customHeight="1" x14ac:dyDescent="0.25">
      <c r="A178" s="7" t="s">
        <v>3</v>
      </c>
      <c r="B178" s="7" t="s">
        <v>416</v>
      </c>
      <c r="C178" s="8" t="s">
        <v>417</v>
      </c>
      <c r="D178" s="9">
        <f>SUM(D180)</f>
        <v>0</v>
      </c>
      <c r="E178" s="9">
        <f>SUM(E180+E179)</f>
        <v>177531.22</v>
      </c>
      <c r="F178" s="9" t="s">
        <v>389</v>
      </c>
    </row>
    <row r="179" spans="1:6" ht="66.599999999999994" customHeight="1" x14ac:dyDescent="0.25">
      <c r="A179" s="10" t="s">
        <v>80</v>
      </c>
      <c r="B179" s="10" t="s">
        <v>416</v>
      </c>
      <c r="C179" s="11" t="s">
        <v>417</v>
      </c>
      <c r="D179" s="12">
        <v>0</v>
      </c>
      <c r="E179" s="12">
        <v>177453.54</v>
      </c>
      <c r="F179" s="9" t="s">
        <v>389</v>
      </c>
    </row>
    <row r="180" spans="1:6" ht="64.8" customHeight="1" x14ac:dyDescent="0.25">
      <c r="A180" s="10" t="s">
        <v>98</v>
      </c>
      <c r="B180" s="10" t="s">
        <v>416</v>
      </c>
      <c r="C180" s="11" t="s">
        <v>417</v>
      </c>
      <c r="D180" s="12">
        <v>0</v>
      </c>
      <c r="E180" s="12">
        <v>77.680000000000007</v>
      </c>
      <c r="F180" s="12" t="s">
        <v>389</v>
      </c>
    </row>
    <row r="181" spans="1:6" ht="45.6" customHeight="1" x14ac:dyDescent="0.25">
      <c r="A181" s="7" t="s">
        <v>3</v>
      </c>
      <c r="B181" s="7" t="s">
        <v>418</v>
      </c>
      <c r="C181" s="8" t="s">
        <v>433</v>
      </c>
      <c r="D181" s="9">
        <f>SUM(D183)</f>
        <v>0</v>
      </c>
      <c r="E181" s="9">
        <f>SUM(E183+E182)</f>
        <v>113870.14</v>
      </c>
      <c r="F181" s="9" t="s">
        <v>389</v>
      </c>
    </row>
    <row r="182" spans="1:6" ht="45.6" customHeight="1" x14ac:dyDescent="0.25">
      <c r="A182" s="10" t="s">
        <v>196</v>
      </c>
      <c r="B182" s="10" t="s">
        <v>419</v>
      </c>
      <c r="C182" s="11" t="s">
        <v>434</v>
      </c>
      <c r="D182" s="12">
        <v>0</v>
      </c>
      <c r="E182" s="12">
        <v>12176.08</v>
      </c>
      <c r="F182" s="9"/>
    </row>
    <row r="183" spans="1:6" ht="55.95" customHeight="1" x14ac:dyDescent="0.25">
      <c r="A183" s="10" t="s">
        <v>98</v>
      </c>
      <c r="B183" s="10" t="s">
        <v>419</v>
      </c>
      <c r="C183" s="11" t="s">
        <v>434</v>
      </c>
      <c r="D183" s="12">
        <v>0</v>
      </c>
      <c r="E183" s="12">
        <v>101694.06</v>
      </c>
      <c r="F183" s="12" t="s">
        <v>389</v>
      </c>
    </row>
    <row r="184" spans="1:6" ht="85.8" customHeight="1" x14ac:dyDescent="0.25">
      <c r="A184" s="7" t="s">
        <v>3</v>
      </c>
      <c r="B184" s="7" t="s">
        <v>516</v>
      </c>
      <c r="C184" s="8" t="s">
        <v>517</v>
      </c>
      <c r="D184" s="9">
        <f>SUM(D185+D189)</f>
        <v>0</v>
      </c>
      <c r="E184" s="9">
        <f>SUM(E185+E189)</f>
        <v>450</v>
      </c>
      <c r="F184" s="9" t="s">
        <v>389</v>
      </c>
    </row>
    <row r="185" spans="1:6" ht="61.2" customHeight="1" x14ac:dyDescent="0.25">
      <c r="A185" s="7" t="s">
        <v>3</v>
      </c>
      <c r="B185" s="7" t="s">
        <v>420</v>
      </c>
      <c r="C185" s="8" t="s">
        <v>435</v>
      </c>
      <c r="D185" s="9">
        <f>SUM(D186)</f>
        <v>0</v>
      </c>
      <c r="E185" s="9">
        <f>SUM(E186)</f>
        <v>0</v>
      </c>
      <c r="F185" s="9" t="s">
        <v>389</v>
      </c>
    </row>
    <row r="186" spans="1:6" ht="131.4" customHeight="1" x14ac:dyDescent="0.25">
      <c r="A186" s="7" t="s">
        <v>3</v>
      </c>
      <c r="B186" s="7" t="s">
        <v>422</v>
      </c>
      <c r="C186" s="8" t="s">
        <v>436</v>
      </c>
      <c r="D186" s="9">
        <f>SUM(D187:D188)</f>
        <v>0</v>
      </c>
      <c r="E186" s="9">
        <f>SUM(E187:E188)</f>
        <v>0</v>
      </c>
      <c r="F186" s="9" t="s">
        <v>389</v>
      </c>
    </row>
    <row r="187" spans="1:6" ht="114.6" hidden="1" customHeight="1" x14ac:dyDescent="0.25">
      <c r="A187" s="10" t="s">
        <v>6</v>
      </c>
      <c r="B187" s="10" t="s">
        <v>422</v>
      </c>
      <c r="C187" s="11" t="s">
        <v>436</v>
      </c>
      <c r="D187" s="12"/>
      <c r="E187" s="12"/>
      <c r="F187" s="12" t="s">
        <v>389</v>
      </c>
    </row>
    <row r="188" spans="1:6" ht="117" hidden="1" customHeight="1" x14ac:dyDescent="0.25">
      <c r="A188" s="10" t="s">
        <v>421</v>
      </c>
      <c r="B188" s="10" t="s">
        <v>422</v>
      </c>
      <c r="C188" s="11" t="s">
        <v>436</v>
      </c>
      <c r="D188" s="12"/>
      <c r="E188" s="12"/>
      <c r="F188" s="12" t="s">
        <v>389</v>
      </c>
    </row>
    <row r="189" spans="1:6" ht="76.8" customHeight="1" x14ac:dyDescent="0.25">
      <c r="A189" s="7" t="s">
        <v>6</v>
      </c>
      <c r="B189" s="7" t="s">
        <v>513</v>
      </c>
      <c r="C189" s="8" t="s">
        <v>514</v>
      </c>
      <c r="D189" s="9">
        <f>SUM(D190)</f>
        <v>0</v>
      </c>
      <c r="E189" s="9">
        <f>SUM(E190)</f>
        <v>450</v>
      </c>
      <c r="F189" s="9" t="s">
        <v>389</v>
      </c>
    </row>
    <row r="190" spans="1:6" ht="69" customHeight="1" x14ac:dyDescent="0.25">
      <c r="A190" s="10" t="s">
        <v>6</v>
      </c>
      <c r="B190" s="10" t="s">
        <v>583</v>
      </c>
      <c r="C190" s="11" t="s">
        <v>515</v>
      </c>
      <c r="D190" s="12">
        <v>0</v>
      </c>
      <c r="E190" s="12">
        <v>450</v>
      </c>
      <c r="F190" s="12" t="s">
        <v>389</v>
      </c>
    </row>
    <row r="191" spans="1:6" ht="34.799999999999997" customHeight="1" x14ac:dyDescent="0.25">
      <c r="A191" s="7" t="s">
        <v>80</v>
      </c>
      <c r="B191" s="7" t="s">
        <v>316</v>
      </c>
      <c r="C191" s="8" t="s">
        <v>518</v>
      </c>
      <c r="D191" s="9">
        <f>D192</f>
        <v>0</v>
      </c>
      <c r="E191" s="9">
        <f t="shared" ref="E191" si="52">E192</f>
        <v>3256.97</v>
      </c>
      <c r="F191" s="9" t="s">
        <v>389</v>
      </c>
    </row>
    <row r="192" spans="1:6" ht="45.6" customHeight="1" x14ac:dyDescent="0.25">
      <c r="A192" s="7" t="s">
        <v>80</v>
      </c>
      <c r="B192" s="7" t="s">
        <v>316</v>
      </c>
      <c r="C192" s="8" t="s">
        <v>518</v>
      </c>
      <c r="D192" s="9">
        <f>SUM(D193+D194)</f>
        <v>0</v>
      </c>
      <c r="E192" s="9">
        <f>SUM(E193+E194)</f>
        <v>3256.97</v>
      </c>
      <c r="F192" s="9" t="s">
        <v>389</v>
      </c>
    </row>
    <row r="193" spans="1:6" ht="139.80000000000001" customHeight="1" x14ac:dyDescent="0.25">
      <c r="A193" s="10" t="s">
        <v>584</v>
      </c>
      <c r="B193" s="10" t="s">
        <v>585</v>
      </c>
      <c r="C193" s="11" t="s">
        <v>598</v>
      </c>
      <c r="D193" s="12">
        <v>0</v>
      </c>
      <c r="E193" s="12">
        <v>3256.97</v>
      </c>
      <c r="F193" s="12" t="s">
        <v>389</v>
      </c>
    </row>
    <row r="194" spans="1:6" ht="45.6" hidden="1" customHeight="1" x14ac:dyDescent="0.25">
      <c r="A194" s="10" t="s">
        <v>98</v>
      </c>
      <c r="B194" s="10" t="s">
        <v>193</v>
      </c>
      <c r="C194" s="11" t="s">
        <v>306</v>
      </c>
      <c r="D194" s="12">
        <v>0</v>
      </c>
      <c r="E194" s="12">
        <v>0</v>
      </c>
      <c r="F194" s="12" t="s">
        <v>389</v>
      </c>
    </row>
    <row r="195" spans="1:6" ht="27.15" customHeight="1" x14ac:dyDescent="0.25">
      <c r="A195" s="7" t="s">
        <v>3</v>
      </c>
      <c r="B195" s="7" t="s">
        <v>424</v>
      </c>
      <c r="C195" s="8" t="s">
        <v>503</v>
      </c>
      <c r="D195" s="9">
        <f>SUM(D196+D200+D202)</f>
        <v>442966</v>
      </c>
      <c r="E195" s="9">
        <f t="shared" ref="E195" si="53">SUM(E196+E200+E202)</f>
        <v>-318012.41000000003</v>
      </c>
      <c r="F195" s="9">
        <f t="shared" ref="F195" si="54">ROUND(E195/D195*100,2)</f>
        <v>-71.790000000000006</v>
      </c>
    </row>
    <row r="196" spans="1:6" ht="26.4" customHeight="1" x14ac:dyDescent="0.25">
      <c r="A196" s="7" t="s">
        <v>3</v>
      </c>
      <c r="B196" s="7" t="s">
        <v>426</v>
      </c>
      <c r="C196" s="8" t="s">
        <v>427</v>
      </c>
      <c r="D196" s="9">
        <f>SUM(D197)</f>
        <v>0</v>
      </c>
      <c r="E196" s="9">
        <f>SUM(E197)</f>
        <v>-3240.34</v>
      </c>
      <c r="F196" s="9" t="s">
        <v>389</v>
      </c>
    </row>
    <row r="197" spans="1:6" ht="27.6" customHeight="1" x14ac:dyDescent="0.25">
      <c r="A197" s="7" t="s">
        <v>3</v>
      </c>
      <c r="B197" s="7" t="s">
        <v>428</v>
      </c>
      <c r="C197" s="8" t="s">
        <v>429</v>
      </c>
      <c r="D197" s="9">
        <f>SUM(D198:D199)</f>
        <v>0</v>
      </c>
      <c r="E197" s="9">
        <f>SUM(E198:E199)</f>
        <v>-3240.34</v>
      </c>
      <c r="F197" s="9" t="s">
        <v>389</v>
      </c>
    </row>
    <row r="198" spans="1:6" ht="30" customHeight="1" x14ac:dyDescent="0.25">
      <c r="A198" s="10" t="s">
        <v>98</v>
      </c>
      <c r="B198" s="10" t="s">
        <v>428</v>
      </c>
      <c r="C198" s="11" t="s">
        <v>429</v>
      </c>
      <c r="D198" s="12">
        <v>0</v>
      </c>
      <c r="E198" s="12">
        <v>-3240.34</v>
      </c>
      <c r="F198" s="9" t="s">
        <v>389</v>
      </c>
    </row>
    <row r="199" spans="1:6" ht="0.6" hidden="1" customHeight="1" x14ac:dyDescent="0.25">
      <c r="A199" s="10" t="s">
        <v>85</v>
      </c>
      <c r="B199" s="10" t="s">
        <v>428</v>
      </c>
      <c r="C199" s="11" t="s">
        <v>429</v>
      </c>
      <c r="D199" s="12"/>
      <c r="E199" s="12"/>
      <c r="F199" s="9" t="s">
        <v>389</v>
      </c>
    </row>
    <row r="200" spans="1:6" ht="22.8" hidden="1" customHeight="1" x14ac:dyDescent="0.25">
      <c r="A200" s="7" t="s">
        <v>3</v>
      </c>
      <c r="B200" s="7" t="s">
        <v>430</v>
      </c>
      <c r="C200" s="8" t="s">
        <v>425</v>
      </c>
      <c r="D200" s="9">
        <f>SUM(D201)</f>
        <v>0</v>
      </c>
      <c r="E200" s="9">
        <f>SUM(E201)</f>
        <v>0</v>
      </c>
      <c r="F200" s="9" t="s">
        <v>389</v>
      </c>
    </row>
    <row r="201" spans="1:6" ht="8.4" hidden="1" customHeight="1" x14ac:dyDescent="0.25">
      <c r="A201" s="10" t="s">
        <v>98</v>
      </c>
      <c r="B201" s="10" t="s">
        <v>431</v>
      </c>
      <c r="C201" s="11" t="s">
        <v>445</v>
      </c>
      <c r="D201" s="12"/>
      <c r="E201" s="12"/>
      <c r="F201" s="9" t="s">
        <v>389</v>
      </c>
    </row>
    <row r="202" spans="1:6" ht="36.6" customHeight="1" x14ac:dyDescent="0.25">
      <c r="A202" s="7" t="s">
        <v>80</v>
      </c>
      <c r="B202" s="7" t="s">
        <v>448</v>
      </c>
      <c r="C202" s="8" t="s">
        <v>447</v>
      </c>
      <c r="D202" s="9">
        <f>SUM(D203)</f>
        <v>442966</v>
      </c>
      <c r="E202" s="9">
        <f>SUM(E203)</f>
        <v>-314772.07</v>
      </c>
      <c r="F202" s="9">
        <f t="shared" ref="F202:F211" si="55">ROUND(E202/D202*100,2)</f>
        <v>-71.06</v>
      </c>
    </row>
    <row r="203" spans="1:6" ht="30.6" customHeight="1" x14ac:dyDescent="0.25">
      <c r="A203" s="7" t="s">
        <v>80</v>
      </c>
      <c r="B203" s="7" t="s">
        <v>449</v>
      </c>
      <c r="C203" s="8" t="s">
        <v>450</v>
      </c>
      <c r="D203" s="9">
        <f>SUM(D204:D211)</f>
        <v>442966</v>
      </c>
      <c r="E203" s="9">
        <f>SUM(E204:E211)</f>
        <v>-314772.07</v>
      </c>
      <c r="F203" s="9">
        <f t="shared" si="55"/>
        <v>-71.06</v>
      </c>
    </row>
    <row r="204" spans="1:6" ht="40.799999999999997" customHeight="1" x14ac:dyDescent="0.25">
      <c r="A204" s="10" t="s">
        <v>80</v>
      </c>
      <c r="B204" s="10" t="s">
        <v>586</v>
      </c>
      <c r="C204" s="11" t="s">
        <v>596</v>
      </c>
      <c r="D204" s="12">
        <v>0</v>
      </c>
      <c r="E204" s="12">
        <v>-305000</v>
      </c>
      <c r="F204" s="12" t="s">
        <v>389</v>
      </c>
    </row>
    <row r="205" spans="1:6" ht="39" customHeight="1" x14ac:dyDescent="0.25">
      <c r="A205" s="10" t="s">
        <v>80</v>
      </c>
      <c r="B205" s="10" t="s">
        <v>587</v>
      </c>
      <c r="C205" s="11" t="s">
        <v>588</v>
      </c>
      <c r="D205" s="12">
        <v>0</v>
      </c>
      <c r="E205" s="12">
        <v>-6512.25</v>
      </c>
      <c r="F205" s="12" t="s">
        <v>389</v>
      </c>
    </row>
    <row r="206" spans="1:6" ht="41.4" customHeight="1" x14ac:dyDescent="0.25">
      <c r="A206" s="10" t="s">
        <v>80</v>
      </c>
      <c r="B206" s="10" t="s">
        <v>504</v>
      </c>
      <c r="C206" s="11" t="s">
        <v>589</v>
      </c>
      <c r="D206" s="12">
        <v>0</v>
      </c>
      <c r="E206" s="12">
        <v>-2779.82</v>
      </c>
      <c r="F206" s="12" t="s">
        <v>389</v>
      </c>
    </row>
    <row r="207" spans="1:6" ht="41.4" customHeight="1" x14ac:dyDescent="0.25">
      <c r="A207" s="10" t="s">
        <v>80</v>
      </c>
      <c r="B207" s="10" t="s">
        <v>590</v>
      </c>
      <c r="C207" s="11" t="s">
        <v>591</v>
      </c>
      <c r="D207" s="12">
        <v>0</v>
      </c>
      <c r="E207" s="12">
        <v>-480</v>
      </c>
      <c r="F207" s="12" t="s">
        <v>389</v>
      </c>
    </row>
    <row r="208" spans="1:6" ht="51" customHeight="1" x14ac:dyDescent="0.25">
      <c r="A208" s="10" t="s">
        <v>80</v>
      </c>
      <c r="B208" s="10" t="s">
        <v>521</v>
      </c>
      <c r="C208" s="11" t="s">
        <v>520</v>
      </c>
      <c r="D208" s="12">
        <v>146966</v>
      </c>
      <c r="E208" s="12">
        <v>0</v>
      </c>
      <c r="F208" s="12">
        <f t="shared" si="55"/>
        <v>0</v>
      </c>
    </row>
    <row r="209" spans="1:6" ht="48" customHeight="1" x14ac:dyDescent="0.25">
      <c r="A209" s="10" t="s">
        <v>597</v>
      </c>
      <c r="B209" s="10" t="s">
        <v>523</v>
      </c>
      <c r="C209" s="11" t="s">
        <v>522</v>
      </c>
      <c r="D209" s="12">
        <v>148000</v>
      </c>
      <c r="E209" s="12">
        <v>0</v>
      </c>
      <c r="F209" s="12">
        <f t="shared" si="55"/>
        <v>0</v>
      </c>
    </row>
    <row r="210" spans="1:6" ht="43.2" customHeight="1" x14ac:dyDescent="0.25">
      <c r="A210" s="10" t="s">
        <v>597</v>
      </c>
      <c r="B210" s="10" t="s">
        <v>504</v>
      </c>
      <c r="C210" s="11" t="s">
        <v>524</v>
      </c>
      <c r="D210" s="12">
        <v>148000</v>
      </c>
      <c r="E210" s="12">
        <v>0</v>
      </c>
      <c r="F210" s="12">
        <f t="shared" si="55"/>
        <v>0</v>
      </c>
    </row>
    <row r="211" spans="1:6" ht="1.2" hidden="1" customHeight="1" x14ac:dyDescent="0.25">
      <c r="A211" s="10" t="s">
        <v>80</v>
      </c>
      <c r="B211" s="10" t="s">
        <v>525</v>
      </c>
      <c r="C211" s="11"/>
      <c r="D211" s="12"/>
      <c r="E211" s="12"/>
      <c r="F211" s="12" t="e">
        <f t="shared" si="55"/>
        <v>#DIV/0!</v>
      </c>
    </row>
    <row r="212" spans="1:6" ht="46.2" customHeight="1" x14ac:dyDescent="0.25">
      <c r="A212" s="7" t="s">
        <v>3</v>
      </c>
      <c r="B212" s="7" t="s">
        <v>194</v>
      </c>
      <c r="C212" s="8" t="s">
        <v>195</v>
      </c>
      <c r="D212" s="9">
        <f>SUM(D213+D320+D325+D330+D317)</f>
        <v>2957017332.3600001</v>
      </c>
      <c r="E212" s="9">
        <f>SUM(E213+E320+E325+E330+E317)</f>
        <v>611112399.7700001</v>
      </c>
      <c r="F212" s="9">
        <f t="shared" ref="F212" si="56">ROUND(E212/D212*100,2)</f>
        <v>20.67</v>
      </c>
    </row>
    <row r="213" spans="1:6" ht="45" customHeight="1" x14ac:dyDescent="0.25">
      <c r="A213" s="7" t="s">
        <v>196</v>
      </c>
      <c r="B213" s="7" t="s">
        <v>197</v>
      </c>
      <c r="C213" s="8" t="s">
        <v>198</v>
      </c>
      <c r="D213" s="9">
        <f>SUM(D214+D225+D269+D295)</f>
        <v>2942329830.5900002</v>
      </c>
      <c r="E213" s="9">
        <f>SUM(E214+E225+E269+E295)</f>
        <v>621563580.44000006</v>
      </c>
      <c r="F213" s="9">
        <f>ROUND(E213/D213*100,2)</f>
        <v>21.12</v>
      </c>
    </row>
    <row r="214" spans="1:6" ht="40.200000000000003" customHeight="1" x14ac:dyDescent="0.25">
      <c r="A214" s="7" t="s">
        <v>196</v>
      </c>
      <c r="B214" s="7" t="s">
        <v>199</v>
      </c>
      <c r="C214" s="8" t="s">
        <v>200</v>
      </c>
      <c r="D214" s="9">
        <f>D215+D217+D219+D221</f>
        <v>1484195000</v>
      </c>
      <c r="E214" s="9">
        <f t="shared" ref="E214" si="57">E215+E217+E219+E221</f>
        <v>324588500</v>
      </c>
      <c r="F214" s="9">
        <f t="shared" ref="F214:F296" si="58">ROUND(E214/D214*100,2)</f>
        <v>21.87</v>
      </c>
    </row>
    <row r="215" spans="1:6" ht="37.799999999999997" customHeight="1" x14ac:dyDescent="0.25">
      <c r="A215" s="7" t="s">
        <v>196</v>
      </c>
      <c r="B215" s="7" t="s">
        <v>201</v>
      </c>
      <c r="C215" s="8" t="s">
        <v>202</v>
      </c>
      <c r="D215" s="9">
        <f>D216</f>
        <v>58109300</v>
      </c>
      <c r="E215" s="9">
        <f t="shared" ref="E215" si="59">E216</f>
        <v>58109300</v>
      </c>
      <c r="F215" s="9">
        <f t="shared" si="58"/>
        <v>100</v>
      </c>
    </row>
    <row r="216" spans="1:6" ht="45" customHeight="1" x14ac:dyDescent="0.25">
      <c r="A216" s="10" t="s">
        <v>196</v>
      </c>
      <c r="B216" s="10" t="s">
        <v>203</v>
      </c>
      <c r="C216" s="11" t="s">
        <v>204</v>
      </c>
      <c r="D216" s="12">
        <v>58109300</v>
      </c>
      <c r="E216" s="12">
        <v>58109300</v>
      </c>
      <c r="F216" s="12">
        <f t="shared" si="58"/>
        <v>100</v>
      </c>
    </row>
    <row r="217" spans="1:6" ht="36" customHeight="1" x14ac:dyDescent="0.25">
      <c r="A217" s="7" t="s">
        <v>196</v>
      </c>
      <c r="B217" s="7" t="s">
        <v>205</v>
      </c>
      <c r="C217" s="8" t="s">
        <v>206</v>
      </c>
      <c r="D217" s="9">
        <f>D218</f>
        <v>268822500</v>
      </c>
      <c r="E217" s="9">
        <f t="shared" ref="E217" si="60">E218</f>
        <v>8179500</v>
      </c>
      <c r="F217" s="9">
        <f t="shared" si="58"/>
        <v>3.04</v>
      </c>
    </row>
    <row r="218" spans="1:6" ht="44.4" customHeight="1" x14ac:dyDescent="0.25">
      <c r="A218" s="10" t="s">
        <v>196</v>
      </c>
      <c r="B218" s="10" t="s">
        <v>207</v>
      </c>
      <c r="C218" s="11" t="s">
        <v>208</v>
      </c>
      <c r="D218" s="12">
        <v>268822500</v>
      </c>
      <c r="E218" s="12">
        <v>8179500</v>
      </c>
      <c r="F218" s="12">
        <f t="shared" si="58"/>
        <v>3.04</v>
      </c>
    </row>
    <row r="219" spans="1:6" ht="54.6" customHeight="1" x14ac:dyDescent="0.25">
      <c r="A219" s="7" t="s">
        <v>196</v>
      </c>
      <c r="B219" s="7" t="s">
        <v>209</v>
      </c>
      <c r="C219" s="8" t="s">
        <v>210</v>
      </c>
      <c r="D219" s="9">
        <f>D220</f>
        <v>795466000</v>
      </c>
      <c r="E219" s="9">
        <f>E220</f>
        <v>198867000</v>
      </c>
      <c r="F219" s="9">
        <f t="shared" si="58"/>
        <v>25</v>
      </c>
    </row>
    <row r="220" spans="1:6" ht="51.6" customHeight="1" x14ac:dyDescent="0.25">
      <c r="A220" s="10" t="s">
        <v>196</v>
      </c>
      <c r="B220" s="10" t="s">
        <v>211</v>
      </c>
      <c r="C220" s="11" t="s">
        <v>212</v>
      </c>
      <c r="D220" s="12">
        <v>795466000</v>
      </c>
      <c r="E220" s="12">
        <v>198867000</v>
      </c>
      <c r="F220" s="12">
        <f t="shared" si="58"/>
        <v>25</v>
      </c>
    </row>
    <row r="221" spans="1:6" ht="40.200000000000003" customHeight="1" x14ac:dyDescent="0.25">
      <c r="A221" s="7" t="s">
        <v>196</v>
      </c>
      <c r="B221" s="7" t="s">
        <v>213</v>
      </c>
      <c r="C221" s="8" t="s">
        <v>214</v>
      </c>
      <c r="D221" s="9">
        <f>D222</f>
        <v>361797200</v>
      </c>
      <c r="E221" s="9">
        <f t="shared" ref="E221" si="61">E222</f>
        <v>59432700</v>
      </c>
      <c r="F221" s="9">
        <f t="shared" si="58"/>
        <v>16.43</v>
      </c>
    </row>
    <row r="222" spans="1:6" ht="25.8" customHeight="1" x14ac:dyDescent="0.25">
      <c r="A222" s="7" t="s">
        <v>196</v>
      </c>
      <c r="B222" s="7" t="s">
        <v>215</v>
      </c>
      <c r="C222" s="8" t="s">
        <v>216</v>
      </c>
      <c r="D222" s="9">
        <f>D223+D224</f>
        <v>361797200</v>
      </c>
      <c r="E222" s="9">
        <f t="shared" ref="E222" si="62">E223+E224</f>
        <v>59432700</v>
      </c>
      <c r="F222" s="9">
        <f t="shared" si="58"/>
        <v>16.43</v>
      </c>
    </row>
    <row r="223" spans="1:6" ht="58.2" customHeight="1" x14ac:dyDescent="0.25">
      <c r="A223" s="10" t="s">
        <v>196</v>
      </c>
      <c r="B223" s="10" t="s">
        <v>217</v>
      </c>
      <c r="C223" s="13" t="s">
        <v>526</v>
      </c>
      <c r="D223" s="12">
        <v>180390500</v>
      </c>
      <c r="E223" s="12">
        <v>0</v>
      </c>
      <c r="F223" s="12">
        <f t="shared" si="58"/>
        <v>0</v>
      </c>
    </row>
    <row r="224" spans="1:6" ht="48.6" customHeight="1" x14ac:dyDescent="0.25">
      <c r="A224" s="10" t="s">
        <v>196</v>
      </c>
      <c r="B224" s="10" t="s">
        <v>321</v>
      </c>
      <c r="C224" s="13" t="s">
        <v>527</v>
      </c>
      <c r="D224" s="12">
        <v>181406700</v>
      </c>
      <c r="E224" s="12">
        <v>59432700</v>
      </c>
      <c r="F224" s="12">
        <f t="shared" si="58"/>
        <v>32.76</v>
      </c>
    </row>
    <row r="225" spans="1:6" ht="57.6" customHeight="1" x14ac:dyDescent="0.25">
      <c r="A225" s="7" t="s">
        <v>196</v>
      </c>
      <c r="B225" s="7" t="s">
        <v>218</v>
      </c>
      <c r="C225" s="8" t="s">
        <v>219</v>
      </c>
      <c r="D225" s="9">
        <f>D226+D230+D232+D234+D236+D228</f>
        <v>170444337.58000001</v>
      </c>
      <c r="E225" s="9">
        <f t="shared" ref="E225" si="63">E226+E230+E232+E234+E236+E228</f>
        <v>8977500</v>
      </c>
      <c r="F225" s="9">
        <f t="shared" si="58"/>
        <v>5.27</v>
      </c>
    </row>
    <row r="226" spans="1:6" ht="62.4" customHeight="1" x14ac:dyDescent="0.25">
      <c r="A226" s="7" t="s">
        <v>196</v>
      </c>
      <c r="B226" s="7" t="s">
        <v>220</v>
      </c>
      <c r="C226" s="14" t="s">
        <v>221</v>
      </c>
      <c r="D226" s="9">
        <f>D227</f>
        <v>31812800</v>
      </c>
      <c r="E226" s="9">
        <f>E227</f>
        <v>6039000</v>
      </c>
      <c r="F226" s="9">
        <f t="shared" si="58"/>
        <v>18.98</v>
      </c>
    </row>
    <row r="227" spans="1:6" ht="61.8" customHeight="1" x14ac:dyDescent="0.25">
      <c r="A227" s="10" t="s">
        <v>196</v>
      </c>
      <c r="B227" s="10" t="s">
        <v>222</v>
      </c>
      <c r="C227" s="13" t="s">
        <v>223</v>
      </c>
      <c r="D227" s="12">
        <v>31812800</v>
      </c>
      <c r="E227" s="12">
        <v>6039000</v>
      </c>
      <c r="F227" s="12">
        <f t="shared" si="58"/>
        <v>18.98</v>
      </c>
    </row>
    <row r="228" spans="1:6" ht="45" customHeight="1" x14ac:dyDescent="0.25">
      <c r="A228" s="7" t="s">
        <v>196</v>
      </c>
      <c r="B228" s="7" t="s">
        <v>322</v>
      </c>
      <c r="C228" s="14" t="s">
        <v>323</v>
      </c>
      <c r="D228" s="9">
        <f>D229</f>
        <v>3608429.1</v>
      </c>
      <c r="E228" s="9">
        <f>E229</f>
        <v>0</v>
      </c>
      <c r="F228" s="9">
        <f t="shared" si="58"/>
        <v>0</v>
      </c>
    </row>
    <row r="229" spans="1:6" ht="47.4" customHeight="1" x14ac:dyDescent="0.25">
      <c r="A229" s="10" t="s">
        <v>196</v>
      </c>
      <c r="B229" s="10" t="s">
        <v>324</v>
      </c>
      <c r="C229" s="13" t="s">
        <v>325</v>
      </c>
      <c r="D229" s="16">
        <v>3608429.1</v>
      </c>
      <c r="E229" s="16">
        <v>0</v>
      </c>
      <c r="F229" s="12">
        <f t="shared" si="58"/>
        <v>0</v>
      </c>
    </row>
    <row r="230" spans="1:6" ht="27.6" customHeight="1" x14ac:dyDescent="0.25">
      <c r="A230" s="7" t="s">
        <v>196</v>
      </c>
      <c r="B230" s="7" t="s">
        <v>224</v>
      </c>
      <c r="C230" s="8" t="s">
        <v>225</v>
      </c>
      <c r="D230" s="9">
        <f>D231</f>
        <v>57200</v>
      </c>
      <c r="E230" s="9">
        <f t="shared" ref="E230" si="64">E231</f>
        <v>57200</v>
      </c>
      <c r="F230" s="9">
        <f t="shared" si="58"/>
        <v>100</v>
      </c>
    </row>
    <row r="231" spans="1:6" ht="33.6" customHeight="1" x14ac:dyDescent="0.25">
      <c r="A231" s="10" t="s">
        <v>196</v>
      </c>
      <c r="B231" s="10" t="s">
        <v>226</v>
      </c>
      <c r="C231" s="11" t="s">
        <v>227</v>
      </c>
      <c r="D231" s="12">
        <v>57200</v>
      </c>
      <c r="E231" s="12">
        <v>57200</v>
      </c>
      <c r="F231" s="12">
        <f t="shared" si="58"/>
        <v>100</v>
      </c>
    </row>
    <row r="232" spans="1:6" ht="40.799999999999997" customHeight="1" x14ac:dyDescent="0.25">
      <c r="A232" s="7" t="s">
        <v>196</v>
      </c>
      <c r="B232" s="7" t="s">
        <v>228</v>
      </c>
      <c r="C232" s="8" t="s">
        <v>229</v>
      </c>
      <c r="D232" s="9">
        <f>D233</f>
        <v>27999170.52</v>
      </c>
      <c r="E232" s="9">
        <f t="shared" ref="E232" si="65">E233</f>
        <v>0</v>
      </c>
      <c r="F232" s="9">
        <f t="shared" si="58"/>
        <v>0</v>
      </c>
    </row>
    <row r="233" spans="1:6" ht="39.6" customHeight="1" x14ac:dyDescent="0.25">
      <c r="A233" s="10" t="s">
        <v>196</v>
      </c>
      <c r="B233" s="10" t="s">
        <v>230</v>
      </c>
      <c r="C233" s="11" t="s">
        <v>231</v>
      </c>
      <c r="D233" s="12">
        <v>27999170.52</v>
      </c>
      <c r="E233" s="12">
        <v>0</v>
      </c>
      <c r="F233" s="12">
        <f t="shared" si="58"/>
        <v>0</v>
      </c>
    </row>
    <row r="234" spans="1:6" ht="38.4" customHeight="1" x14ac:dyDescent="0.25">
      <c r="A234" s="7" t="s">
        <v>196</v>
      </c>
      <c r="B234" s="7" t="s">
        <v>307</v>
      </c>
      <c r="C234" s="8" t="s">
        <v>308</v>
      </c>
      <c r="D234" s="9">
        <f>D235</f>
        <v>16127000</v>
      </c>
      <c r="E234" s="9">
        <f t="shared" ref="E234" si="66">E235</f>
        <v>0</v>
      </c>
      <c r="F234" s="9">
        <f t="shared" si="58"/>
        <v>0</v>
      </c>
    </row>
    <row r="235" spans="1:6" ht="39.6" customHeight="1" x14ac:dyDescent="0.25">
      <c r="A235" s="10" t="s">
        <v>196</v>
      </c>
      <c r="B235" s="10" t="s">
        <v>309</v>
      </c>
      <c r="C235" s="11" t="s">
        <v>310</v>
      </c>
      <c r="D235" s="12">
        <v>16127000</v>
      </c>
      <c r="E235" s="12">
        <v>0</v>
      </c>
      <c r="F235" s="9">
        <f t="shared" si="58"/>
        <v>0</v>
      </c>
    </row>
    <row r="236" spans="1:6" ht="24.6" customHeight="1" x14ac:dyDescent="0.25">
      <c r="A236" s="7" t="s">
        <v>196</v>
      </c>
      <c r="B236" s="7" t="s">
        <v>232</v>
      </c>
      <c r="C236" s="8" t="s">
        <v>233</v>
      </c>
      <c r="D236" s="9">
        <f>D237</f>
        <v>90839737.960000008</v>
      </c>
      <c r="E236" s="9">
        <f t="shared" ref="E236" si="67">E237</f>
        <v>2881300</v>
      </c>
      <c r="F236" s="9">
        <f t="shared" si="58"/>
        <v>3.17</v>
      </c>
    </row>
    <row r="237" spans="1:6" ht="25.8" customHeight="1" x14ac:dyDescent="0.25">
      <c r="A237" s="7" t="s">
        <v>196</v>
      </c>
      <c r="B237" s="7" t="s">
        <v>234</v>
      </c>
      <c r="C237" s="8" t="s">
        <v>235</v>
      </c>
      <c r="D237" s="9">
        <f>SUM(D238:D268)</f>
        <v>90839737.960000008</v>
      </c>
      <c r="E237" s="9">
        <f>SUM(E238:E268)</f>
        <v>2881300</v>
      </c>
      <c r="F237" s="9">
        <f t="shared" si="58"/>
        <v>3.17</v>
      </c>
    </row>
    <row r="238" spans="1:6" ht="0.6" hidden="1" customHeight="1" x14ac:dyDescent="0.25">
      <c r="A238" s="10" t="s">
        <v>196</v>
      </c>
      <c r="B238" s="10" t="s">
        <v>451</v>
      </c>
      <c r="C238" s="11" t="s">
        <v>453</v>
      </c>
      <c r="D238" s="12"/>
      <c r="E238" s="12"/>
      <c r="F238" s="12" t="e">
        <f t="shared" si="58"/>
        <v>#DIV/0!</v>
      </c>
    </row>
    <row r="239" spans="1:6" ht="77.400000000000006" hidden="1" customHeight="1" x14ac:dyDescent="0.25">
      <c r="A239" s="10" t="s">
        <v>196</v>
      </c>
      <c r="B239" s="10" t="s">
        <v>452</v>
      </c>
      <c r="C239" s="11" t="s">
        <v>454</v>
      </c>
      <c r="D239" s="12"/>
      <c r="E239" s="12"/>
      <c r="F239" s="12" t="e">
        <f t="shared" si="58"/>
        <v>#DIV/0!</v>
      </c>
    </row>
    <row r="240" spans="1:6" ht="157.19999999999999" customHeight="1" x14ac:dyDescent="0.25">
      <c r="A240" s="10" t="s">
        <v>196</v>
      </c>
      <c r="B240" s="10" t="s">
        <v>236</v>
      </c>
      <c r="C240" s="13" t="s">
        <v>528</v>
      </c>
      <c r="D240" s="12">
        <v>70800</v>
      </c>
      <c r="E240" s="12">
        <v>0</v>
      </c>
      <c r="F240" s="12">
        <f t="shared" si="58"/>
        <v>0</v>
      </c>
    </row>
    <row r="241" spans="1:6" ht="0.6" hidden="1" customHeight="1" x14ac:dyDescent="0.25">
      <c r="A241" s="10" t="s">
        <v>196</v>
      </c>
      <c r="B241" s="10" t="s">
        <v>456</v>
      </c>
      <c r="C241" s="13" t="s">
        <v>455</v>
      </c>
      <c r="D241" s="12"/>
      <c r="E241" s="12"/>
      <c r="F241" s="12" t="e">
        <f t="shared" si="58"/>
        <v>#DIV/0!</v>
      </c>
    </row>
    <row r="242" spans="1:6" ht="61.2" customHeight="1" x14ac:dyDescent="0.25">
      <c r="A242" s="10" t="s">
        <v>196</v>
      </c>
      <c r="B242" s="10" t="s">
        <v>457</v>
      </c>
      <c r="C242" s="13" t="s">
        <v>529</v>
      </c>
      <c r="D242" s="12">
        <v>42170</v>
      </c>
      <c r="E242" s="12">
        <v>0</v>
      </c>
      <c r="F242" s="12">
        <f t="shared" si="58"/>
        <v>0</v>
      </c>
    </row>
    <row r="243" spans="1:6" ht="138" hidden="1" customHeight="1" x14ac:dyDescent="0.25">
      <c r="A243" s="10" t="s">
        <v>196</v>
      </c>
      <c r="B243" s="10" t="s">
        <v>458</v>
      </c>
      <c r="C243" s="13" t="s">
        <v>459</v>
      </c>
      <c r="D243" s="12"/>
      <c r="E243" s="12"/>
      <c r="F243" s="12" t="e">
        <f t="shared" si="58"/>
        <v>#DIV/0!</v>
      </c>
    </row>
    <row r="244" spans="1:6" ht="86.4" customHeight="1" x14ac:dyDescent="0.25">
      <c r="A244" s="10" t="s">
        <v>196</v>
      </c>
      <c r="B244" s="10" t="s">
        <v>460</v>
      </c>
      <c r="C244" s="13" t="s">
        <v>530</v>
      </c>
      <c r="D244" s="12">
        <v>2113900</v>
      </c>
      <c r="E244" s="12">
        <v>0</v>
      </c>
      <c r="F244" s="12">
        <f t="shared" si="58"/>
        <v>0</v>
      </c>
    </row>
    <row r="245" spans="1:6" ht="52.8" customHeight="1" x14ac:dyDescent="0.25">
      <c r="A245" s="10" t="s">
        <v>196</v>
      </c>
      <c r="B245" s="10" t="s">
        <v>532</v>
      </c>
      <c r="C245" s="13" t="s">
        <v>531</v>
      </c>
      <c r="D245" s="12">
        <v>200000</v>
      </c>
      <c r="E245" s="12">
        <v>0</v>
      </c>
      <c r="F245" s="12">
        <f t="shared" si="58"/>
        <v>0</v>
      </c>
    </row>
    <row r="246" spans="1:6" ht="49.8" customHeight="1" x14ac:dyDescent="0.25">
      <c r="A246" s="10" t="s">
        <v>196</v>
      </c>
      <c r="B246" s="10" t="s">
        <v>237</v>
      </c>
      <c r="C246" s="11" t="s">
        <v>533</v>
      </c>
      <c r="D246" s="12">
        <v>1094100</v>
      </c>
      <c r="E246" s="12">
        <v>1094100</v>
      </c>
      <c r="F246" s="12">
        <f t="shared" si="58"/>
        <v>100</v>
      </c>
    </row>
    <row r="247" spans="1:6" ht="49.8" customHeight="1" x14ac:dyDescent="0.25">
      <c r="A247" s="10" t="s">
        <v>196</v>
      </c>
      <c r="B247" s="10" t="s">
        <v>534</v>
      </c>
      <c r="C247" s="11" t="s">
        <v>535</v>
      </c>
      <c r="D247" s="12">
        <v>550000</v>
      </c>
      <c r="E247" s="12">
        <v>0</v>
      </c>
      <c r="F247" s="12">
        <f t="shared" si="58"/>
        <v>0</v>
      </c>
    </row>
    <row r="248" spans="1:6" ht="51" customHeight="1" x14ac:dyDescent="0.25">
      <c r="A248" s="10" t="s">
        <v>196</v>
      </c>
      <c r="B248" s="10" t="s">
        <v>461</v>
      </c>
      <c r="C248" s="11" t="s">
        <v>536</v>
      </c>
      <c r="D248" s="12">
        <v>2430200</v>
      </c>
      <c r="E248" s="12">
        <v>0</v>
      </c>
      <c r="F248" s="12">
        <f t="shared" si="58"/>
        <v>0</v>
      </c>
    </row>
    <row r="249" spans="1:6" ht="117.6" hidden="1" customHeight="1" x14ac:dyDescent="0.25">
      <c r="A249" s="10" t="s">
        <v>196</v>
      </c>
      <c r="B249" s="10" t="s">
        <v>463</v>
      </c>
      <c r="C249" s="11" t="s">
        <v>462</v>
      </c>
      <c r="D249" s="12"/>
      <c r="E249" s="12"/>
      <c r="F249" s="12" t="e">
        <f t="shared" si="58"/>
        <v>#DIV/0!</v>
      </c>
    </row>
    <row r="250" spans="1:6" ht="97.2" hidden="1" customHeight="1" x14ac:dyDescent="0.25">
      <c r="A250" s="10" t="s">
        <v>196</v>
      </c>
      <c r="B250" s="10" t="s">
        <v>465</v>
      </c>
      <c r="C250" s="11" t="s">
        <v>464</v>
      </c>
      <c r="D250" s="12"/>
      <c r="E250" s="12"/>
      <c r="F250" s="12" t="e">
        <f t="shared" si="58"/>
        <v>#DIV/0!</v>
      </c>
    </row>
    <row r="251" spans="1:6" ht="54.6" customHeight="1" x14ac:dyDescent="0.25">
      <c r="A251" s="10" t="s">
        <v>196</v>
      </c>
      <c r="B251" s="10" t="s">
        <v>238</v>
      </c>
      <c r="C251" s="13" t="s">
        <v>537</v>
      </c>
      <c r="D251" s="12">
        <v>71300</v>
      </c>
      <c r="E251" s="12">
        <v>0</v>
      </c>
      <c r="F251" s="12">
        <f t="shared" si="58"/>
        <v>0</v>
      </c>
    </row>
    <row r="252" spans="1:6" ht="69.599999999999994" customHeight="1" x14ac:dyDescent="0.25">
      <c r="A252" s="10" t="s">
        <v>196</v>
      </c>
      <c r="B252" s="10" t="s">
        <v>466</v>
      </c>
      <c r="C252" s="13" t="s">
        <v>538</v>
      </c>
      <c r="D252" s="12">
        <v>1624400</v>
      </c>
      <c r="E252" s="12">
        <v>0</v>
      </c>
      <c r="F252" s="12">
        <f t="shared" si="58"/>
        <v>0</v>
      </c>
    </row>
    <row r="253" spans="1:6" ht="49.2" customHeight="1" x14ac:dyDescent="0.25">
      <c r="A253" s="10" t="s">
        <v>196</v>
      </c>
      <c r="B253" s="10" t="s">
        <v>540</v>
      </c>
      <c r="C253" s="13" t="s">
        <v>539</v>
      </c>
      <c r="D253" s="12">
        <v>4350357</v>
      </c>
      <c r="E253" s="12">
        <v>0</v>
      </c>
      <c r="F253" s="12">
        <f t="shared" si="58"/>
        <v>0</v>
      </c>
    </row>
    <row r="254" spans="1:6" ht="55.2" customHeight="1" x14ac:dyDescent="0.25">
      <c r="A254" s="10" t="s">
        <v>196</v>
      </c>
      <c r="B254" s="10" t="s">
        <v>239</v>
      </c>
      <c r="C254" s="13" t="s">
        <v>541</v>
      </c>
      <c r="D254" s="12">
        <v>3480000</v>
      </c>
      <c r="E254" s="12">
        <v>0</v>
      </c>
      <c r="F254" s="12">
        <f t="shared" si="58"/>
        <v>0</v>
      </c>
    </row>
    <row r="255" spans="1:6" ht="181.8" hidden="1" customHeight="1" x14ac:dyDescent="0.25">
      <c r="A255" s="10" t="s">
        <v>196</v>
      </c>
      <c r="B255" s="10" t="s">
        <v>467</v>
      </c>
      <c r="C255" s="13" t="s">
        <v>468</v>
      </c>
      <c r="D255" s="12"/>
      <c r="E255" s="12"/>
      <c r="F255" s="12" t="e">
        <f t="shared" si="58"/>
        <v>#DIV/0!</v>
      </c>
    </row>
    <row r="256" spans="1:6" ht="114.6" customHeight="1" x14ac:dyDescent="0.25">
      <c r="A256" s="10" t="s">
        <v>196</v>
      </c>
      <c r="B256" s="10" t="s">
        <v>437</v>
      </c>
      <c r="C256" s="13" t="s">
        <v>542</v>
      </c>
      <c r="D256" s="12">
        <v>9252000</v>
      </c>
      <c r="E256" s="12">
        <v>0</v>
      </c>
      <c r="F256" s="12">
        <f t="shared" si="58"/>
        <v>0</v>
      </c>
    </row>
    <row r="257" spans="1:6" ht="1.2" hidden="1" customHeight="1" x14ac:dyDescent="0.25">
      <c r="A257" s="10" t="s">
        <v>196</v>
      </c>
      <c r="B257" s="10" t="s">
        <v>469</v>
      </c>
      <c r="C257" s="13" t="s">
        <v>470</v>
      </c>
      <c r="D257" s="12"/>
      <c r="E257" s="12"/>
      <c r="F257" s="12" t="e">
        <f t="shared" si="58"/>
        <v>#DIV/0!</v>
      </c>
    </row>
    <row r="258" spans="1:6" ht="72" customHeight="1" x14ac:dyDescent="0.25">
      <c r="A258" s="10" t="s">
        <v>196</v>
      </c>
      <c r="B258" s="10" t="s">
        <v>300</v>
      </c>
      <c r="C258" s="13" t="s">
        <v>543</v>
      </c>
      <c r="D258" s="12">
        <v>2404000</v>
      </c>
      <c r="E258" s="12">
        <v>0</v>
      </c>
      <c r="F258" s="12">
        <f t="shared" si="58"/>
        <v>0</v>
      </c>
    </row>
    <row r="259" spans="1:6" ht="84.6" customHeight="1" x14ac:dyDescent="0.25">
      <c r="A259" s="10" t="s">
        <v>196</v>
      </c>
      <c r="B259" s="10" t="s">
        <v>311</v>
      </c>
      <c r="C259" s="13" t="s">
        <v>544</v>
      </c>
      <c r="D259" s="12">
        <v>12860100</v>
      </c>
      <c r="E259" s="12">
        <v>1787200</v>
      </c>
      <c r="F259" s="12">
        <f t="shared" si="58"/>
        <v>13.9</v>
      </c>
    </row>
    <row r="260" spans="1:6" ht="137.4" hidden="1" customHeight="1" x14ac:dyDescent="0.25">
      <c r="A260" s="10" t="s">
        <v>196</v>
      </c>
      <c r="B260" s="10" t="s">
        <v>471</v>
      </c>
      <c r="C260" s="13" t="s">
        <v>472</v>
      </c>
      <c r="D260" s="12"/>
      <c r="E260" s="12"/>
      <c r="F260" s="12" t="e">
        <f t="shared" si="58"/>
        <v>#DIV/0!</v>
      </c>
    </row>
    <row r="261" spans="1:6" ht="76.8" customHeight="1" x14ac:dyDescent="0.25">
      <c r="A261" s="10" t="s">
        <v>196</v>
      </c>
      <c r="B261" s="10" t="s">
        <v>438</v>
      </c>
      <c r="C261" s="13" t="s">
        <v>545</v>
      </c>
      <c r="D261" s="12">
        <v>812510.96</v>
      </c>
      <c r="E261" s="12">
        <v>0</v>
      </c>
      <c r="F261" s="12">
        <f t="shared" si="58"/>
        <v>0</v>
      </c>
    </row>
    <row r="262" spans="1:6" ht="101.4" hidden="1" customHeight="1" x14ac:dyDescent="0.25">
      <c r="A262" s="10" t="s">
        <v>196</v>
      </c>
      <c r="B262" s="10" t="s">
        <v>474</v>
      </c>
      <c r="C262" s="13" t="s">
        <v>473</v>
      </c>
      <c r="D262" s="12"/>
      <c r="E262" s="12"/>
      <c r="F262" s="12" t="e">
        <f t="shared" si="58"/>
        <v>#DIV/0!</v>
      </c>
    </row>
    <row r="263" spans="1:6" ht="117" hidden="1" customHeight="1" x14ac:dyDescent="0.25">
      <c r="A263" s="10" t="s">
        <v>196</v>
      </c>
      <c r="B263" s="10" t="s">
        <v>475</v>
      </c>
      <c r="C263" s="13" t="s">
        <v>477</v>
      </c>
      <c r="D263" s="12"/>
      <c r="E263" s="12"/>
      <c r="F263" s="12" t="e">
        <f t="shared" si="58"/>
        <v>#DIV/0!</v>
      </c>
    </row>
    <row r="264" spans="1:6" ht="85.2" hidden="1" customHeight="1" x14ac:dyDescent="0.25">
      <c r="A264" s="10" t="s">
        <v>196</v>
      </c>
      <c r="B264" s="10" t="s">
        <v>505</v>
      </c>
      <c r="C264" s="13" t="s">
        <v>506</v>
      </c>
      <c r="D264" s="12"/>
      <c r="E264" s="12"/>
      <c r="F264" s="12" t="e">
        <f t="shared" si="58"/>
        <v>#DIV/0!</v>
      </c>
    </row>
    <row r="265" spans="1:6" ht="64.2" customHeight="1" x14ac:dyDescent="0.25">
      <c r="A265" s="10" t="s">
        <v>196</v>
      </c>
      <c r="B265" s="10" t="s">
        <v>476</v>
      </c>
      <c r="C265" s="13" t="s">
        <v>546</v>
      </c>
      <c r="D265" s="12">
        <v>7542700</v>
      </c>
      <c r="E265" s="12">
        <v>0</v>
      </c>
      <c r="F265" s="12">
        <f t="shared" si="58"/>
        <v>0</v>
      </c>
    </row>
    <row r="266" spans="1:6" ht="63.6" customHeight="1" x14ac:dyDescent="0.25">
      <c r="A266" s="10" t="s">
        <v>196</v>
      </c>
      <c r="B266" s="10" t="s">
        <v>326</v>
      </c>
      <c r="C266" s="13" t="s">
        <v>547</v>
      </c>
      <c r="D266" s="12">
        <v>1824300</v>
      </c>
      <c r="E266" s="12">
        <v>0</v>
      </c>
      <c r="F266" s="12">
        <f t="shared" si="58"/>
        <v>0</v>
      </c>
    </row>
    <row r="267" spans="1:6" ht="69" customHeight="1" x14ac:dyDescent="0.25">
      <c r="A267" s="10" t="s">
        <v>196</v>
      </c>
      <c r="B267" s="10" t="s">
        <v>478</v>
      </c>
      <c r="C267" s="13" t="s">
        <v>548</v>
      </c>
      <c r="D267" s="12">
        <v>11820000</v>
      </c>
      <c r="E267" s="12">
        <v>0</v>
      </c>
      <c r="F267" s="12">
        <f t="shared" si="58"/>
        <v>0</v>
      </c>
    </row>
    <row r="268" spans="1:6" ht="64.8" customHeight="1" x14ac:dyDescent="0.25">
      <c r="A268" s="10" t="s">
        <v>196</v>
      </c>
      <c r="B268" s="10" t="s">
        <v>327</v>
      </c>
      <c r="C268" s="13" t="s">
        <v>549</v>
      </c>
      <c r="D268" s="12">
        <v>28296900</v>
      </c>
      <c r="E268" s="12">
        <v>0</v>
      </c>
      <c r="F268" s="12">
        <f t="shared" si="58"/>
        <v>0</v>
      </c>
    </row>
    <row r="269" spans="1:6" ht="26.1" customHeight="1" x14ac:dyDescent="0.25">
      <c r="A269" s="7" t="s">
        <v>196</v>
      </c>
      <c r="B269" s="7" t="s">
        <v>240</v>
      </c>
      <c r="C269" s="8" t="s">
        <v>241</v>
      </c>
      <c r="D269" s="9">
        <f>D270+D289+D293+D291</f>
        <v>1194434100</v>
      </c>
      <c r="E269" s="9">
        <f t="shared" ref="E269" si="68">E270+E289+E293+E291</f>
        <v>265631802.44</v>
      </c>
      <c r="F269" s="9">
        <f t="shared" si="58"/>
        <v>22.24</v>
      </c>
    </row>
    <row r="270" spans="1:6" ht="42" customHeight="1" x14ac:dyDescent="0.25">
      <c r="A270" s="7" t="s">
        <v>196</v>
      </c>
      <c r="B270" s="7" t="s">
        <v>242</v>
      </c>
      <c r="C270" s="8" t="s">
        <v>243</v>
      </c>
      <c r="D270" s="9">
        <f>D271</f>
        <v>1170503900</v>
      </c>
      <c r="E270" s="9">
        <f t="shared" ref="E270" si="69">E271</f>
        <v>247282902.44</v>
      </c>
      <c r="F270" s="9">
        <f t="shared" si="58"/>
        <v>21.13</v>
      </c>
    </row>
    <row r="271" spans="1:6" ht="45" customHeight="1" x14ac:dyDescent="0.25">
      <c r="A271" s="7" t="s">
        <v>196</v>
      </c>
      <c r="B271" s="7" t="s">
        <v>244</v>
      </c>
      <c r="C271" s="8" t="s">
        <v>245</v>
      </c>
      <c r="D271" s="9">
        <f>SUM(D272:D288)</f>
        <v>1170503900</v>
      </c>
      <c r="E271" s="9">
        <f>SUM(E272:E288)</f>
        <v>247282902.44</v>
      </c>
      <c r="F271" s="9">
        <f t="shared" si="58"/>
        <v>21.13</v>
      </c>
    </row>
    <row r="272" spans="1:6" ht="102" customHeight="1" x14ac:dyDescent="0.25">
      <c r="A272" s="10" t="s">
        <v>196</v>
      </c>
      <c r="B272" s="10" t="s">
        <v>246</v>
      </c>
      <c r="C272" s="13" t="s">
        <v>550</v>
      </c>
      <c r="D272" s="12">
        <v>3253700</v>
      </c>
      <c r="E272" s="12">
        <v>953600</v>
      </c>
      <c r="F272" s="12">
        <f t="shared" si="58"/>
        <v>29.31</v>
      </c>
    </row>
    <row r="273" spans="1:6" ht="166.2" customHeight="1" x14ac:dyDescent="0.25">
      <c r="A273" s="10" t="s">
        <v>196</v>
      </c>
      <c r="B273" s="10" t="s">
        <v>247</v>
      </c>
      <c r="C273" s="13" t="s">
        <v>551</v>
      </c>
      <c r="D273" s="12">
        <v>141459900</v>
      </c>
      <c r="E273" s="12">
        <v>29258500</v>
      </c>
      <c r="F273" s="12">
        <f t="shared" si="58"/>
        <v>20.68</v>
      </c>
    </row>
    <row r="274" spans="1:6" ht="155.4" customHeight="1" x14ac:dyDescent="0.25">
      <c r="A274" s="10" t="s">
        <v>196</v>
      </c>
      <c r="B274" s="10" t="s">
        <v>248</v>
      </c>
      <c r="C274" s="17" t="s">
        <v>552</v>
      </c>
      <c r="D274" s="12">
        <v>131474900</v>
      </c>
      <c r="E274" s="12">
        <v>25996000</v>
      </c>
      <c r="F274" s="12">
        <f t="shared" si="58"/>
        <v>19.77</v>
      </c>
    </row>
    <row r="275" spans="1:6" ht="84" customHeight="1" x14ac:dyDescent="0.25">
      <c r="A275" s="10" t="s">
        <v>196</v>
      </c>
      <c r="B275" s="10" t="s">
        <v>249</v>
      </c>
      <c r="C275" s="13" t="s">
        <v>553</v>
      </c>
      <c r="D275" s="12">
        <v>320100</v>
      </c>
      <c r="E275" s="12">
        <v>80100</v>
      </c>
      <c r="F275" s="12">
        <f t="shared" si="58"/>
        <v>25.02</v>
      </c>
    </row>
    <row r="276" spans="1:6" ht="79.2" customHeight="1" x14ac:dyDescent="0.25">
      <c r="A276" s="10" t="s">
        <v>196</v>
      </c>
      <c r="B276" s="10" t="s">
        <v>250</v>
      </c>
      <c r="C276" s="13" t="s">
        <v>554</v>
      </c>
      <c r="D276" s="12">
        <v>1634700</v>
      </c>
      <c r="E276" s="12">
        <v>560000</v>
      </c>
      <c r="F276" s="12">
        <f t="shared" si="58"/>
        <v>34.26</v>
      </c>
    </row>
    <row r="277" spans="1:6" ht="91.8" customHeight="1" x14ac:dyDescent="0.25">
      <c r="A277" s="10" t="s">
        <v>196</v>
      </c>
      <c r="B277" s="10" t="s">
        <v>251</v>
      </c>
      <c r="C277" s="13" t="s">
        <v>555</v>
      </c>
      <c r="D277" s="12">
        <v>2509400</v>
      </c>
      <c r="E277" s="12">
        <v>515620.8</v>
      </c>
      <c r="F277" s="12">
        <f t="shared" si="58"/>
        <v>20.55</v>
      </c>
    </row>
    <row r="278" spans="1:6" ht="81.599999999999994" customHeight="1" x14ac:dyDescent="0.25">
      <c r="A278" s="10" t="s">
        <v>196</v>
      </c>
      <c r="B278" s="10" t="s">
        <v>252</v>
      </c>
      <c r="C278" s="13" t="s">
        <v>556</v>
      </c>
      <c r="D278" s="12">
        <v>22400</v>
      </c>
      <c r="E278" s="12">
        <v>5600</v>
      </c>
      <c r="F278" s="12">
        <f t="shared" si="58"/>
        <v>25</v>
      </c>
    </row>
    <row r="279" spans="1:6" ht="95.4" customHeight="1" x14ac:dyDescent="0.25">
      <c r="A279" s="10" t="s">
        <v>196</v>
      </c>
      <c r="B279" s="10" t="s">
        <v>253</v>
      </c>
      <c r="C279" s="13" t="s">
        <v>557</v>
      </c>
      <c r="D279" s="12">
        <v>11849800</v>
      </c>
      <c r="E279" s="12">
        <v>3250000</v>
      </c>
      <c r="F279" s="12">
        <f t="shared" si="58"/>
        <v>27.43</v>
      </c>
    </row>
    <row r="280" spans="1:6" ht="137.4" customHeight="1" x14ac:dyDescent="0.25">
      <c r="A280" s="10" t="s">
        <v>196</v>
      </c>
      <c r="B280" s="10" t="s">
        <v>254</v>
      </c>
      <c r="C280" s="13" t="s">
        <v>558</v>
      </c>
      <c r="D280" s="12">
        <v>1199700</v>
      </c>
      <c r="E280" s="12">
        <v>166100</v>
      </c>
      <c r="F280" s="12">
        <f t="shared" si="58"/>
        <v>13.85</v>
      </c>
    </row>
    <row r="281" spans="1:6" ht="176.4" customHeight="1" x14ac:dyDescent="0.25">
      <c r="A281" s="10" t="s">
        <v>196</v>
      </c>
      <c r="B281" s="10" t="s">
        <v>255</v>
      </c>
      <c r="C281" s="13" t="s">
        <v>559</v>
      </c>
      <c r="D281" s="12">
        <v>512973500</v>
      </c>
      <c r="E281" s="12">
        <v>109081500</v>
      </c>
      <c r="F281" s="12">
        <f t="shared" si="58"/>
        <v>21.26</v>
      </c>
    </row>
    <row r="282" spans="1:6" ht="92.4" customHeight="1" x14ac:dyDescent="0.25">
      <c r="A282" s="10" t="s">
        <v>196</v>
      </c>
      <c r="B282" s="10" t="s">
        <v>256</v>
      </c>
      <c r="C282" s="13" t="s">
        <v>560</v>
      </c>
      <c r="D282" s="12">
        <v>6713000</v>
      </c>
      <c r="E282" s="12">
        <v>899850</v>
      </c>
      <c r="F282" s="12">
        <f t="shared" si="58"/>
        <v>13.4</v>
      </c>
    </row>
    <row r="283" spans="1:6" ht="76.2" customHeight="1" x14ac:dyDescent="0.25">
      <c r="A283" s="10" t="s">
        <v>196</v>
      </c>
      <c r="B283" s="10" t="s">
        <v>257</v>
      </c>
      <c r="C283" s="13" t="s">
        <v>561</v>
      </c>
      <c r="D283" s="12">
        <v>2155200</v>
      </c>
      <c r="E283" s="12">
        <v>0</v>
      </c>
      <c r="F283" s="12">
        <f t="shared" si="58"/>
        <v>0</v>
      </c>
    </row>
    <row r="284" spans="1:6" ht="131.4" customHeight="1" x14ac:dyDescent="0.25">
      <c r="A284" s="10" t="s">
        <v>196</v>
      </c>
      <c r="B284" s="10" t="s">
        <v>258</v>
      </c>
      <c r="C284" s="13" t="s">
        <v>562</v>
      </c>
      <c r="D284" s="12">
        <v>12344900</v>
      </c>
      <c r="E284" s="12">
        <v>1429531.63</v>
      </c>
      <c r="F284" s="12">
        <f t="shared" si="58"/>
        <v>11.58</v>
      </c>
    </row>
    <row r="285" spans="1:6" ht="174" customHeight="1" x14ac:dyDescent="0.25">
      <c r="A285" s="10" t="s">
        <v>196</v>
      </c>
      <c r="B285" s="10" t="s">
        <v>259</v>
      </c>
      <c r="C285" s="13" t="s">
        <v>563</v>
      </c>
      <c r="D285" s="12">
        <v>320936900</v>
      </c>
      <c r="E285" s="12">
        <v>73686400</v>
      </c>
      <c r="F285" s="12">
        <f t="shared" si="58"/>
        <v>22.96</v>
      </c>
    </row>
    <row r="286" spans="1:6" ht="85.8" customHeight="1" x14ac:dyDescent="0.25">
      <c r="A286" s="10" t="s">
        <v>196</v>
      </c>
      <c r="B286" s="10" t="s">
        <v>260</v>
      </c>
      <c r="C286" s="13" t="s">
        <v>564</v>
      </c>
      <c r="D286" s="12">
        <v>4728600</v>
      </c>
      <c r="E286" s="12">
        <v>1360000</v>
      </c>
      <c r="F286" s="12">
        <f t="shared" si="58"/>
        <v>28.76</v>
      </c>
    </row>
    <row r="287" spans="1:6" ht="97.8" customHeight="1" x14ac:dyDescent="0.25">
      <c r="A287" s="10" t="s">
        <v>196</v>
      </c>
      <c r="B287" s="10" t="s">
        <v>261</v>
      </c>
      <c r="C287" s="13" t="s">
        <v>565</v>
      </c>
      <c r="D287" s="12">
        <v>16766800</v>
      </c>
      <c r="E287" s="12">
        <v>0</v>
      </c>
      <c r="F287" s="12">
        <f t="shared" si="58"/>
        <v>0</v>
      </c>
    </row>
    <row r="288" spans="1:6" ht="115.8" customHeight="1" x14ac:dyDescent="0.25">
      <c r="A288" s="10" t="s">
        <v>196</v>
      </c>
      <c r="B288" s="10" t="s">
        <v>262</v>
      </c>
      <c r="C288" s="13" t="s">
        <v>566</v>
      </c>
      <c r="D288" s="12">
        <v>160400</v>
      </c>
      <c r="E288" s="12">
        <v>40100.01</v>
      </c>
      <c r="F288" s="12">
        <f t="shared" si="58"/>
        <v>25</v>
      </c>
    </row>
    <row r="289" spans="1:6" ht="80.400000000000006" customHeight="1" x14ac:dyDescent="0.25">
      <c r="A289" s="7" t="s">
        <v>196</v>
      </c>
      <c r="B289" s="7" t="s">
        <v>263</v>
      </c>
      <c r="C289" s="8" t="s">
        <v>264</v>
      </c>
      <c r="D289" s="9">
        <f>D290</f>
        <v>6021400</v>
      </c>
      <c r="E289" s="9">
        <f t="shared" ref="E289" si="70">E290</f>
        <v>540000</v>
      </c>
      <c r="F289" s="9">
        <f t="shared" si="58"/>
        <v>8.9700000000000006</v>
      </c>
    </row>
    <row r="290" spans="1:6" ht="72" customHeight="1" x14ac:dyDescent="0.25">
      <c r="A290" s="10" t="s">
        <v>196</v>
      </c>
      <c r="B290" s="10" t="s">
        <v>265</v>
      </c>
      <c r="C290" s="11" t="s">
        <v>266</v>
      </c>
      <c r="D290" s="12">
        <v>6021400</v>
      </c>
      <c r="E290" s="12">
        <v>540000</v>
      </c>
      <c r="F290" s="12">
        <f t="shared" si="58"/>
        <v>8.9700000000000006</v>
      </c>
    </row>
    <row r="291" spans="1:6" ht="61.2" customHeight="1" x14ac:dyDescent="0.25">
      <c r="A291" s="7" t="s">
        <v>196</v>
      </c>
      <c r="B291" s="7" t="s">
        <v>328</v>
      </c>
      <c r="C291" s="8" t="s">
        <v>329</v>
      </c>
      <c r="D291" s="9">
        <f>D292</f>
        <v>17808900</v>
      </c>
      <c r="E291" s="9">
        <f>E292</f>
        <v>17808900</v>
      </c>
      <c r="F291" s="9">
        <f t="shared" si="58"/>
        <v>100</v>
      </c>
    </row>
    <row r="292" spans="1:6" ht="64.2" customHeight="1" x14ac:dyDescent="0.25">
      <c r="A292" s="10" t="s">
        <v>196</v>
      </c>
      <c r="B292" s="10" t="s">
        <v>330</v>
      </c>
      <c r="C292" s="11" t="s">
        <v>567</v>
      </c>
      <c r="D292" s="12">
        <v>17808900</v>
      </c>
      <c r="E292" s="12">
        <v>17808900</v>
      </c>
      <c r="F292" s="12">
        <f t="shared" si="58"/>
        <v>100</v>
      </c>
    </row>
    <row r="293" spans="1:6" ht="60" customHeight="1" x14ac:dyDescent="0.25">
      <c r="A293" s="7" t="s">
        <v>196</v>
      </c>
      <c r="B293" s="7" t="s">
        <v>267</v>
      </c>
      <c r="C293" s="8" t="s">
        <v>268</v>
      </c>
      <c r="D293" s="9">
        <f>D294</f>
        <v>99900</v>
      </c>
      <c r="E293" s="9">
        <f>E294</f>
        <v>0</v>
      </c>
      <c r="F293" s="9">
        <f t="shared" si="58"/>
        <v>0</v>
      </c>
    </row>
    <row r="294" spans="1:6" ht="64.2" customHeight="1" x14ac:dyDescent="0.25">
      <c r="A294" s="10" t="s">
        <v>196</v>
      </c>
      <c r="B294" s="10" t="s">
        <v>269</v>
      </c>
      <c r="C294" s="11" t="s">
        <v>270</v>
      </c>
      <c r="D294" s="12">
        <v>99900</v>
      </c>
      <c r="E294" s="12">
        <v>0</v>
      </c>
      <c r="F294" s="12">
        <f t="shared" si="58"/>
        <v>0</v>
      </c>
    </row>
    <row r="295" spans="1:6" ht="40.799999999999997" customHeight="1" x14ac:dyDescent="0.25">
      <c r="A295" s="7" t="s">
        <v>196</v>
      </c>
      <c r="B295" s="7" t="s">
        <v>331</v>
      </c>
      <c r="C295" s="8" t="s">
        <v>332</v>
      </c>
      <c r="D295" s="9">
        <f>D296+D298+D300+D302</f>
        <v>93256393.00999999</v>
      </c>
      <c r="E295" s="9">
        <f t="shared" ref="E295" si="71">E296+E298+E300+E302</f>
        <v>22365778</v>
      </c>
      <c r="F295" s="9">
        <f t="shared" si="58"/>
        <v>23.98</v>
      </c>
    </row>
    <row r="296" spans="1:6" ht="141" customHeight="1" x14ac:dyDescent="0.25">
      <c r="A296" s="7" t="s">
        <v>196</v>
      </c>
      <c r="B296" s="7" t="s">
        <v>333</v>
      </c>
      <c r="C296" s="8" t="s">
        <v>334</v>
      </c>
      <c r="D296" s="9">
        <f>D297</f>
        <v>1124900</v>
      </c>
      <c r="E296" s="9">
        <f>E297</f>
        <v>228844</v>
      </c>
      <c r="F296" s="9">
        <f t="shared" si="58"/>
        <v>20.34</v>
      </c>
    </row>
    <row r="297" spans="1:6" ht="120" customHeight="1" x14ac:dyDescent="0.25">
      <c r="A297" s="10" t="s">
        <v>196</v>
      </c>
      <c r="B297" s="10" t="s">
        <v>335</v>
      </c>
      <c r="C297" s="11" t="s">
        <v>336</v>
      </c>
      <c r="D297" s="12">
        <v>1124900</v>
      </c>
      <c r="E297" s="12">
        <v>228844</v>
      </c>
      <c r="F297" s="12">
        <f t="shared" ref="F297:F337" si="72">ROUND(E297/D297*100,2)</f>
        <v>20.34</v>
      </c>
    </row>
    <row r="298" spans="1:6" ht="79.2" customHeight="1" x14ac:dyDescent="0.25">
      <c r="A298" s="7" t="s">
        <v>196</v>
      </c>
      <c r="B298" s="7" t="s">
        <v>337</v>
      </c>
      <c r="C298" s="8" t="s">
        <v>338</v>
      </c>
      <c r="D298" s="9">
        <f>D299</f>
        <v>3786700</v>
      </c>
      <c r="E298" s="9">
        <f>E299</f>
        <v>849010</v>
      </c>
      <c r="F298" s="9">
        <f t="shared" si="72"/>
        <v>22.42</v>
      </c>
    </row>
    <row r="299" spans="1:6" ht="79.8" customHeight="1" x14ac:dyDescent="0.25">
      <c r="A299" s="10" t="s">
        <v>196</v>
      </c>
      <c r="B299" s="10" t="s">
        <v>339</v>
      </c>
      <c r="C299" s="11" t="s">
        <v>340</v>
      </c>
      <c r="D299" s="12">
        <v>3786700</v>
      </c>
      <c r="E299" s="12">
        <v>849010</v>
      </c>
      <c r="F299" s="12">
        <f t="shared" si="72"/>
        <v>22.42</v>
      </c>
    </row>
    <row r="300" spans="1:6" ht="103.8" customHeight="1" x14ac:dyDescent="0.25">
      <c r="A300" s="7" t="s">
        <v>196</v>
      </c>
      <c r="B300" s="7" t="s">
        <v>341</v>
      </c>
      <c r="C300" s="8" t="s">
        <v>342</v>
      </c>
      <c r="D300" s="9">
        <f>D301</f>
        <v>61996000</v>
      </c>
      <c r="E300" s="9">
        <f>E301</f>
        <v>13343224</v>
      </c>
      <c r="F300" s="9">
        <f t="shared" si="72"/>
        <v>21.52</v>
      </c>
    </row>
    <row r="301" spans="1:6" ht="97.8" customHeight="1" x14ac:dyDescent="0.25">
      <c r="A301" s="10" t="s">
        <v>196</v>
      </c>
      <c r="B301" s="10" t="s">
        <v>343</v>
      </c>
      <c r="C301" s="11" t="s">
        <v>344</v>
      </c>
      <c r="D301" s="12">
        <v>61996000</v>
      </c>
      <c r="E301" s="12">
        <v>13343224</v>
      </c>
      <c r="F301" s="12">
        <f t="shared" si="72"/>
        <v>21.52</v>
      </c>
    </row>
    <row r="302" spans="1:6" ht="31.2" customHeight="1" x14ac:dyDescent="0.25">
      <c r="A302" s="7" t="s">
        <v>196</v>
      </c>
      <c r="B302" s="7" t="s">
        <v>345</v>
      </c>
      <c r="C302" s="8" t="s">
        <v>346</v>
      </c>
      <c r="D302" s="9">
        <f>D303</f>
        <v>26348793.009999998</v>
      </c>
      <c r="E302" s="9">
        <f>E303</f>
        <v>7944700</v>
      </c>
      <c r="F302" s="9">
        <f t="shared" si="72"/>
        <v>30.15</v>
      </c>
    </row>
    <row r="303" spans="1:6" ht="33.6" customHeight="1" x14ac:dyDescent="0.25">
      <c r="A303" s="7" t="s">
        <v>196</v>
      </c>
      <c r="B303" s="7" t="s">
        <v>347</v>
      </c>
      <c r="C303" s="8" t="s">
        <v>348</v>
      </c>
      <c r="D303" s="9">
        <f>SUM(D304:D316)</f>
        <v>26348793.009999998</v>
      </c>
      <c r="E303" s="9">
        <f>SUM(E304:E316)</f>
        <v>7944700</v>
      </c>
      <c r="F303" s="9">
        <f t="shared" si="72"/>
        <v>30.15</v>
      </c>
    </row>
    <row r="304" spans="1:6" ht="100.8" customHeight="1" x14ac:dyDescent="0.25">
      <c r="A304" s="10" t="s">
        <v>196</v>
      </c>
      <c r="B304" s="10" t="s">
        <v>349</v>
      </c>
      <c r="C304" s="11" t="s">
        <v>568</v>
      </c>
      <c r="D304" s="12">
        <v>4228400</v>
      </c>
      <c r="E304" s="12">
        <v>1259800</v>
      </c>
      <c r="F304" s="12">
        <f t="shared" si="72"/>
        <v>29.79</v>
      </c>
    </row>
    <row r="305" spans="1:6" ht="46.2" customHeight="1" x14ac:dyDescent="0.25">
      <c r="A305" s="10" t="s">
        <v>196</v>
      </c>
      <c r="B305" s="10" t="s">
        <v>570</v>
      </c>
      <c r="C305" s="11" t="s">
        <v>569</v>
      </c>
      <c r="D305" s="12">
        <v>4858100</v>
      </c>
      <c r="E305" s="12">
        <v>0</v>
      </c>
      <c r="F305" s="12">
        <f t="shared" si="72"/>
        <v>0</v>
      </c>
    </row>
    <row r="306" spans="1:6" ht="83.4" hidden="1" customHeight="1" x14ac:dyDescent="0.25">
      <c r="A306" s="10" t="s">
        <v>196</v>
      </c>
      <c r="B306" s="10" t="s">
        <v>350</v>
      </c>
      <c r="C306" s="11" t="s">
        <v>351</v>
      </c>
      <c r="D306" s="12"/>
      <c r="E306" s="12"/>
      <c r="F306" s="12" t="e">
        <f t="shared" si="72"/>
        <v>#DIV/0!</v>
      </c>
    </row>
    <row r="307" spans="1:6" ht="64.8" customHeight="1" x14ac:dyDescent="0.25">
      <c r="A307" s="10" t="s">
        <v>196</v>
      </c>
      <c r="B307" s="10" t="s">
        <v>352</v>
      </c>
      <c r="C307" s="11" t="s">
        <v>571</v>
      </c>
      <c r="D307" s="12">
        <v>571200.11</v>
      </c>
      <c r="E307" s="12">
        <v>0</v>
      </c>
      <c r="F307" s="12">
        <f t="shared" si="72"/>
        <v>0</v>
      </c>
    </row>
    <row r="308" spans="1:6" ht="42" customHeight="1" x14ac:dyDescent="0.25">
      <c r="A308" s="10" t="s">
        <v>196</v>
      </c>
      <c r="B308" s="10" t="s">
        <v>573</v>
      </c>
      <c r="C308" s="11" t="s">
        <v>572</v>
      </c>
      <c r="D308" s="12">
        <v>3453500</v>
      </c>
      <c r="E308" s="12">
        <v>3453500</v>
      </c>
      <c r="F308" s="12">
        <f t="shared" si="72"/>
        <v>100</v>
      </c>
    </row>
    <row r="309" spans="1:6" ht="51" customHeight="1" x14ac:dyDescent="0.25">
      <c r="A309" s="10" t="s">
        <v>196</v>
      </c>
      <c r="B309" s="10" t="s">
        <v>439</v>
      </c>
      <c r="C309" s="11" t="s">
        <v>574</v>
      </c>
      <c r="D309" s="12">
        <v>1074000</v>
      </c>
      <c r="E309" s="12">
        <v>0</v>
      </c>
      <c r="F309" s="12">
        <f t="shared" si="72"/>
        <v>0</v>
      </c>
    </row>
    <row r="310" spans="1:6" ht="82.8" customHeight="1" x14ac:dyDescent="0.25">
      <c r="A310" s="10" t="s">
        <v>196</v>
      </c>
      <c r="B310" s="10" t="s">
        <v>353</v>
      </c>
      <c r="C310" s="11" t="s">
        <v>575</v>
      </c>
      <c r="D310" s="12">
        <v>72879.899999999994</v>
      </c>
      <c r="E310" s="12">
        <v>0</v>
      </c>
      <c r="F310" s="12">
        <f t="shared" si="72"/>
        <v>0</v>
      </c>
    </row>
    <row r="311" spans="1:6" ht="57.6" customHeight="1" x14ac:dyDescent="0.25">
      <c r="A311" s="10" t="s">
        <v>196</v>
      </c>
      <c r="B311" s="10" t="s">
        <v>440</v>
      </c>
      <c r="C311" s="11" t="s">
        <v>576</v>
      </c>
      <c r="D311" s="12">
        <v>8859313</v>
      </c>
      <c r="E311" s="12">
        <v>0</v>
      </c>
      <c r="F311" s="12">
        <f t="shared" si="72"/>
        <v>0</v>
      </c>
    </row>
    <row r="312" spans="1:6" ht="85.2" hidden="1" customHeight="1" x14ac:dyDescent="0.25">
      <c r="A312" s="10" t="s">
        <v>196</v>
      </c>
      <c r="B312" s="10" t="s">
        <v>479</v>
      </c>
      <c r="C312" s="11" t="s">
        <v>480</v>
      </c>
      <c r="D312" s="12"/>
      <c r="E312" s="12"/>
      <c r="F312" s="12" t="e">
        <f t="shared" si="72"/>
        <v>#DIV/0!</v>
      </c>
    </row>
    <row r="313" spans="1:6" ht="133.80000000000001" hidden="1" customHeight="1" x14ac:dyDescent="0.25">
      <c r="A313" s="10" t="s">
        <v>196</v>
      </c>
      <c r="B313" s="10" t="s">
        <v>353</v>
      </c>
      <c r="C313" s="11" t="s">
        <v>354</v>
      </c>
      <c r="D313" s="12"/>
      <c r="E313" s="12"/>
      <c r="F313" s="12" t="e">
        <f t="shared" si="72"/>
        <v>#DIV/0!</v>
      </c>
    </row>
    <row r="314" spans="1:6" ht="105.6" hidden="1" customHeight="1" x14ac:dyDescent="0.25">
      <c r="A314" s="10" t="s">
        <v>196</v>
      </c>
      <c r="B314" s="10" t="s">
        <v>440</v>
      </c>
      <c r="C314" s="11" t="s">
        <v>446</v>
      </c>
      <c r="D314" s="12"/>
      <c r="E314" s="12"/>
      <c r="F314" s="12" t="e">
        <f t="shared" si="72"/>
        <v>#DIV/0!</v>
      </c>
    </row>
    <row r="315" spans="1:6" ht="122.4" hidden="1" customHeight="1" x14ac:dyDescent="0.25">
      <c r="A315" s="10" t="s">
        <v>196</v>
      </c>
      <c r="B315" s="10" t="s">
        <v>355</v>
      </c>
      <c r="C315" s="11" t="s">
        <v>356</v>
      </c>
      <c r="D315" s="12"/>
      <c r="E315" s="12"/>
      <c r="F315" s="12" t="e">
        <f t="shared" si="72"/>
        <v>#DIV/0!</v>
      </c>
    </row>
    <row r="316" spans="1:6" ht="55.8" customHeight="1" x14ac:dyDescent="0.25">
      <c r="A316" s="10" t="s">
        <v>196</v>
      </c>
      <c r="B316" s="10" t="s">
        <v>441</v>
      </c>
      <c r="C316" s="11" t="s">
        <v>577</v>
      </c>
      <c r="D316" s="12">
        <v>3231400</v>
      </c>
      <c r="E316" s="12">
        <v>3231400</v>
      </c>
      <c r="F316" s="12">
        <f t="shared" si="72"/>
        <v>100</v>
      </c>
    </row>
    <row r="317" spans="1:6" ht="53.4" customHeight="1" x14ac:dyDescent="0.25">
      <c r="A317" s="7" t="s">
        <v>80</v>
      </c>
      <c r="B317" s="7" t="s">
        <v>481</v>
      </c>
      <c r="C317" s="8" t="s">
        <v>486</v>
      </c>
      <c r="D317" s="9">
        <f>SUM(D318)</f>
        <v>24697825.190000001</v>
      </c>
      <c r="E317" s="9">
        <f>SUM(E318)</f>
        <v>-429099.63</v>
      </c>
      <c r="F317" s="12">
        <f t="shared" si="72"/>
        <v>-1.74</v>
      </c>
    </row>
    <row r="318" spans="1:6" ht="54.6" customHeight="1" x14ac:dyDescent="0.25">
      <c r="A318" s="7" t="s">
        <v>80</v>
      </c>
      <c r="B318" s="7" t="s">
        <v>482</v>
      </c>
      <c r="C318" s="8" t="s">
        <v>485</v>
      </c>
      <c r="D318" s="9">
        <f>SUM(D319)</f>
        <v>24697825.190000001</v>
      </c>
      <c r="E318" s="9">
        <f>SUM(E319)</f>
        <v>-429099.63</v>
      </c>
      <c r="F318" s="12">
        <f t="shared" si="72"/>
        <v>-1.74</v>
      </c>
    </row>
    <row r="319" spans="1:6" ht="45.6" customHeight="1" x14ac:dyDescent="0.25">
      <c r="A319" s="10" t="s">
        <v>80</v>
      </c>
      <c r="B319" s="10" t="s">
        <v>483</v>
      </c>
      <c r="C319" s="11" t="s">
        <v>484</v>
      </c>
      <c r="D319" s="12">
        <v>24697825.190000001</v>
      </c>
      <c r="E319" s="12">
        <v>-429099.63</v>
      </c>
      <c r="F319" s="12">
        <f t="shared" si="72"/>
        <v>-1.74</v>
      </c>
    </row>
    <row r="320" spans="1:6" ht="27" hidden="1" customHeight="1" x14ac:dyDescent="0.25">
      <c r="A320" s="7" t="s">
        <v>3</v>
      </c>
      <c r="B320" s="7" t="s">
        <v>271</v>
      </c>
      <c r="C320" s="8" t="s">
        <v>272</v>
      </c>
      <c r="D320" s="9">
        <f>D321</f>
        <v>0</v>
      </c>
      <c r="E320" s="9">
        <f t="shared" ref="E320" si="73">E321</f>
        <v>0</v>
      </c>
      <c r="F320" s="9" t="e">
        <f t="shared" si="72"/>
        <v>#DIV/0!</v>
      </c>
    </row>
    <row r="321" spans="1:6" ht="30" hidden="1" customHeight="1" x14ac:dyDescent="0.25">
      <c r="A321" s="7" t="s">
        <v>3</v>
      </c>
      <c r="B321" s="7" t="s">
        <v>273</v>
      </c>
      <c r="C321" s="8" t="s">
        <v>274</v>
      </c>
      <c r="D321" s="9">
        <f>D322</f>
        <v>0</v>
      </c>
      <c r="E321" s="9">
        <f t="shared" ref="E321" si="74">E322</f>
        <v>0</v>
      </c>
      <c r="F321" s="9" t="e">
        <f t="shared" si="72"/>
        <v>#DIV/0!</v>
      </c>
    </row>
    <row r="322" spans="1:6" ht="30" hidden="1" customHeight="1" x14ac:dyDescent="0.25">
      <c r="A322" s="7" t="s">
        <v>3</v>
      </c>
      <c r="B322" s="7" t="s">
        <v>275</v>
      </c>
      <c r="C322" s="8" t="s">
        <v>274</v>
      </c>
      <c r="D322" s="9">
        <f>D323+D324</f>
        <v>0</v>
      </c>
      <c r="E322" s="9">
        <f t="shared" ref="E322" si="75">E323+E324</f>
        <v>0</v>
      </c>
      <c r="F322" s="9" t="e">
        <f t="shared" si="72"/>
        <v>#DIV/0!</v>
      </c>
    </row>
    <row r="323" spans="1:6" ht="1.2" hidden="1" customHeight="1" x14ac:dyDescent="0.25">
      <c r="A323" s="10" t="s">
        <v>196</v>
      </c>
      <c r="B323" s="10" t="s">
        <v>275</v>
      </c>
      <c r="C323" s="11" t="s">
        <v>274</v>
      </c>
      <c r="D323" s="12">
        <v>0</v>
      </c>
      <c r="E323" s="12"/>
      <c r="F323" s="9" t="e">
        <f t="shared" si="72"/>
        <v>#DIV/0!</v>
      </c>
    </row>
    <row r="324" spans="1:6" ht="30" hidden="1" customHeight="1" x14ac:dyDescent="0.25">
      <c r="A324" s="10" t="s">
        <v>80</v>
      </c>
      <c r="B324" s="10" t="s">
        <v>275</v>
      </c>
      <c r="C324" s="11" t="s">
        <v>274</v>
      </c>
      <c r="D324" s="12"/>
      <c r="E324" s="12"/>
      <c r="F324" s="12" t="e">
        <f t="shared" si="72"/>
        <v>#DIV/0!</v>
      </c>
    </row>
    <row r="325" spans="1:6" ht="67.2" x14ac:dyDescent="0.25">
      <c r="A325" s="7" t="s">
        <v>357</v>
      </c>
      <c r="B325" s="7" t="s">
        <v>358</v>
      </c>
      <c r="C325" s="8" t="s">
        <v>359</v>
      </c>
      <c r="D325" s="9">
        <f>D326</f>
        <v>6236.56</v>
      </c>
      <c r="E325" s="9">
        <f t="shared" ref="E325:E327" si="76">E326</f>
        <v>12593.73</v>
      </c>
      <c r="F325" s="9">
        <f t="shared" si="72"/>
        <v>201.93</v>
      </c>
    </row>
    <row r="326" spans="1:6" ht="76.8" customHeight="1" x14ac:dyDescent="0.25">
      <c r="A326" s="7" t="s">
        <v>357</v>
      </c>
      <c r="B326" s="7" t="s">
        <v>360</v>
      </c>
      <c r="C326" s="8" t="s">
        <v>361</v>
      </c>
      <c r="D326" s="9">
        <f>D327</f>
        <v>6236.56</v>
      </c>
      <c r="E326" s="9">
        <f t="shared" si="76"/>
        <v>12593.73</v>
      </c>
      <c r="F326" s="9">
        <f t="shared" si="72"/>
        <v>201.93</v>
      </c>
    </row>
    <row r="327" spans="1:6" ht="84" customHeight="1" x14ac:dyDescent="0.25">
      <c r="A327" s="7" t="s">
        <v>357</v>
      </c>
      <c r="B327" s="7" t="s">
        <v>362</v>
      </c>
      <c r="C327" s="8" t="s">
        <v>363</v>
      </c>
      <c r="D327" s="9">
        <f>D328</f>
        <v>6236.56</v>
      </c>
      <c r="E327" s="9">
        <f t="shared" si="76"/>
        <v>12593.73</v>
      </c>
      <c r="F327" s="9">
        <f t="shared" si="72"/>
        <v>201.93</v>
      </c>
    </row>
    <row r="328" spans="1:6" ht="51" customHeight="1" x14ac:dyDescent="0.25">
      <c r="A328" s="7" t="s">
        <v>357</v>
      </c>
      <c r="B328" s="7" t="s">
        <v>364</v>
      </c>
      <c r="C328" s="8" t="s">
        <v>365</v>
      </c>
      <c r="D328" s="9">
        <f>D329</f>
        <v>6236.56</v>
      </c>
      <c r="E328" s="9">
        <f>E329</f>
        <v>12593.73</v>
      </c>
      <c r="F328" s="9">
        <f t="shared" si="72"/>
        <v>201.93</v>
      </c>
    </row>
    <row r="329" spans="1:6" ht="45.6" customHeight="1" x14ac:dyDescent="0.25">
      <c r="A329" s="10" t="s">
        <v>357</v>
      </c>
      <c r="B329" s="10" t="s">
        <v>366</v>
      </c>
      <c r="C329" s="11" t="s">
        <v>367</v>
      </c>
      <c r="D329" s="12">
        <v>6236.56</v>
      </c>
      <c r="E329" s="12">
        <v>12593.73</v>
      </c>
      <c r="F329" s="12">
        <f t="shared" si="72"/>
        <v>201.93</v>
      </c>
    </row>
    <row r="330" spans="1:6" ht="63" customHeight="1" x14ac:dyDescent="0.25">
      <c r="A330" s="7" t="s">
        <v>196</v>
      </c>
      <c r="B330" s="7" t="s">
        <v>368</v>
      </c>
      <c r="C330" s="8" t="s">
        <v>369</v>
      </c>
      <c r="D330" s="9">
        <f>D331</f>
        <v>-10016559.98</v>
      </c>
      <c r="E330" s="9">
        <f t="shared" ref="E330" si="77">E331</f>
        <v>-10034674.77</v>
      </c>
      <c r="F330" s="9">
        <f t="shared" si="72"/>
        <v>100.18</v>
      </c>
    </row>
    <row r="331" spans="1:6" ht="49.8" customHeight="1" x14ac:dyDescent="0.25">
      <c r="A331" s="7" t="s">
        <v>196</v>
      </c>
      <c r="B331" s="7" t="s">
        <v>370</v>
      </c>
      <c r="C331" s="8" t="s">
        <v>371</v>
      </c>
      <c r="D331" s="9">
        <f>SUM(D332:D336)</f>
        <v>-10016559.98</v>
      </c>
      <c r="E331" s="9">
        <f t="shared" ref="E331" si="78">SUM(E332:E336)</f>
        <v>-10034674.77</v>
      </c>
      <c r="F331" s="9">
        <f t="shared" si="72"/>
        <v>100.18</v>
      </c>
    </row>
    <row r="332" spans="1:6" ht="68.400000000000006" customHeight="1" x14ac:dyDescent="0.25">
      <c r="A332" s="10" t="s">
        <v>196</v>
      </c>
      <c r="B332" s="10" t="s">
        <v>372</v>
      </c>
      <c r="C332" s="11" t="s">
        <v>373</v>
      </c>
      <c r="D332" s="12">
        <v>-1586887.11</v>
      </c>
      <c r="E332" s="12">
        <v>-1586887.11</v>
      </c>
      <c r="F332" s="12">
        <f t="shared" si="72"/>
        <v>100</v>
      </c>
    </row>
    <row r="333" spans="1:6" ht="113.4" customHeight="1" x14ac:dyDescent="0.25">
      <c r="A333" s="10" t="s">
        <v>196</v>
      </c>
      <c r="B333" s="10" t="s">
        <v>374</v>
      </c>
      <c r="C333" s="11" t="s">
        <v>375</v>
      </c>
      <c r="D333" s="12">
        <v>-6638.78</v>
      </c>
      <c r="E333" s="12">
        <v>-6638.78</v>
      </c>
      <c r="F333" s="12">
        <f t="shared" si="72"/>
        <v>100</v>
      </c>
    </row>
    <row r="334" spans="1:6" ht="65.400000000000006" customHeight="1" x14ac:dyDescent="0.25">
      <c r="A334" s="10" t="s">
        <v>196</v>
      </c>
      <c r="B334" s="10" t="s">
        <v>376</v>
      </c>
      <c r="C334" s="11" t="s">
        <v>377</v>
      </c>
      <c r="D334" s="12">
        <v>-2326.6</v>
      </c>
      <c r="E334" s="12">
        <v>-2326.6</v>
      </c>
      <c r="F334" s="12">
        <f t="shared" si="72"/>
        <v>100</v>
      </c>
    </row>
    <row r="335" spans="1:6" ht="91.2" customHeight="1" x14ac:dyDescent="0.25">
      <c r="A335" s="10" t="s">
        <v>196</v>
      </c>
      <c r="B335" s="10" t="s">
        <v>378</v>
      </c>
      <c r="C335" s="11" t="s">
        <v>379</v>
      </c>
      <c r="D335" s="12">
        <v>-4100.25</v>
      </c>
      <c r="E335" s="12">
        <v>-4100.25</v>
      </c>
      <c r="F335" s="12">
        <f t="shared" si="72"/>
        <v>100</v>
      </c>
    </row>
    <row r="336" spans="1:6" ht="51.6" customHeight="1" x14ac:dyDescent="0.25">
      <c r="A336" s="10" t="s">
        <v>196</v>
      </c>
      <c r="B336" s="10" t="s">
        <v>380</v>
      </c>
      <c r="C336" s="11" t="s">
        <v>381</v>
      </c>
      <c r="D336" s="12">
        <v>-8416607.2400000002</v>
      </c>
      <c r="E336" s="12">
        <v>-8434722.0299999993</v>
      </c>
      <c r="F336" s="12">
        <f t="shared" si="72"/>
        <v>100.22</v>
      </c>
    </row>
    <row r="337" spans="1:6" ht="31.05" customHeight="1" x14ac:dyDescent="0.25">
      <c r="A337" s="7" t="s">
        <v>276</v>
      </c>
      <c r="B337" s="7"/>
      <c r="C337" s="8"/>
      <c r="D337" s="9">
        <f>D12+D212</f>
        <v>4199572356.4900002</v>
      </c>
      <c r="E337" s="9">
        <f>E12+E212</f>
        <v>889453790.42000008</v>
      </c>
      <c r="F337" s="9">
        <f t="shared" si="72"/>
        <v>21.18</v>
      </c>
    </row>
  </sheetData>
  <mergeCells count="11">
    <mergeCell ref="A1:F1"/>
    <mergeCell ref="A2:F2"/>
    <mergeCell ref="A3:F3"/>
    <mergeCell ref="A4:F4"/>
    <mergeCell ref="B10:B11"/>
    <mergeCell ref="E10:E11"/>
    <mergeCell ref="C10:C11"/>
    <mergeCell ref="F10:F11"/>
    <mergeCell ref="D10:D11"/>
    <mergeCell ref="A8:F8"/>
    <mergeCell ref="A10:A11"/>
  </mergeCells>
  <printOptions horizontalCentered="1"/>
  <pageMargins left="0.59055118110236227" right="0.59055118110236227" top="0.59055118110236227" bottom="0.59055118110236227" header="0.51181102362204722" footer="0.51181102362204722"/>
  <pageSetup paperSize="9" scale="45" fitToHeight="11" orientation="portrait" useFirstPageNumber="1" r:id="rId1"/>
  <headerFooter differentFirst="1"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Роспись доходов</vt:lpstr>
      <vt:lpstr>'Роспись доходов'!Заголовки_для_печати</vt:lpstr>
      <vt:lpstr>'Роспись доходов'!Область_печати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93foboi</dc:creator>
  <dc:description>POI HSSF rep:2.54.0.218</dc:description>
  <cp:lastModifiedBy>Оружило Наталья Валерьевна</cp:lastModifiedBy>
  <cp:lastPrinted>2026-04-13T02:52:33Z</cp:lastPrinted>
  <dcterms:created xsi:type="dcterms:W3CDTF">2022-10-12T01:52:14Z</dcterms:created>
  <dcterms:modified xsi:type="dcterms:W3CDTF">2026-04-24T09:49:27Z</dcterms:modified>
</cp:coreProperties>
</file>