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J:\groups\gorfo\год 2025\Отчет об исполнении МБ\4 квартал\"/>
    </mc:Choice>
  </mc:AlternateContent>
  <bookViews>
    <workbookView xWindow="0" yWindow="0" windowWidth="25140" windowHeight="9720"/>
  </bookViews>
  <sheets>
    <sheet name="Роспись доходов" sheetId="1" r:id="rId1"/>
  </sheets>
  <definedNames>
    <definedName name="LAST_CELL" localSheetId="0">'Роспись доходов'!#REF!</definedName>
    <definedName name="_xlnm.Print_Titles" localSheetId="0">'Роспись доходов'!$10:$11</definedName>
    <definedName name="_xlnm.Print_Area" localSheetId="0">'Роспись доходов'!$A$1:$F$333</definedName>
  </definedNames>
  <calcPr calcId="162913"/>
</workbook>
</file>

<file path=xl/calcChain.xml><?xml version="1.0" encoding="utf-8"?>
<calcChain xmlns="http://schemas.openxmlformats.org/spreadsheetml/2006/main">
  <c r="F169" i="1" l="1"/>
  <c r="F163" i="1"/>
  <c r="F164" i="1"/>
  <c r="F159" i="1"/>
  <c r="F153" i="1"/>
  <c r="F154" i="1"/>
  <c r="F126" i="1"/>
  <c r="F127" i="1"/>
  <c r="F128" i="1"/>
  <c r="F114" i="1"/>
  <c r="F115" i="1"/>
  <c r="F111" i="1"/>
  <c r="F109" i="1"/>
  <c r="F108" i="1"/>
  <c r="F324" i="1"/>
  <c r="E23" i="1"/>
  <c r="D23" i="1"/>
  <c r="F322" i="1"/>
  <c r="E322" i="1"/>
  <c r="D322" i="1"/>
  <c r="D323" i="1"/>
  <c r="E190" i="1"/>
  <c r="D190" i="1"/>
  <c r="E174" i="1"/>
  <c r="D174" i="1"/>
  <c r="E135" i="1"/>
  <c r="D135" i="1"/>
  <c r="E82" i="1"/>
  <c r="D82" i="1"/>
  <c r="E316" i="1" l="1"/>
  <c r="D316" i="1"/>
  <c r="E196" i="1"/>
  <c r="E195" i="1" s="1"/>
  <c r="D196" i="1"/>
  <c r="D195" i="1" s="1"/>
  <c r="F206" i="1"/>
  <c r="F192" i="1"/>
  <c r="F193" i="1"/>
  <c r="F194" i="1"/>
  <c r="F184" i="1"/>
  <c r="F185" i="1"/>
  <c r="F188" i="1"/>
  <c r="F189" i="1"/>
  <c r="D191" i="1"/>
  <c r="E191" i="1"/>
  <c r="F191" i="1" s="1"/>
  <c r="F179" i="1"/>
  <c r="F180" i="1"/>
  <c r="E177" i="1"/>
  <c r="D177" i="1"/>
  <c r="D176" i="1" s="1"/>
  <c r="E187" i="1"/>
  <c r="E186" i="1" s="1"/>
  <c r="D187" i="1"/>
  <c r="E183" i="1"/>
  <c r="E182" i="1" s="1"/>
  <c r="D183" i="1"/>
  <c r="D182" i="1" s="1"/>
  <c r="F175" i="1"/>
  <c r="F136" i="1"/>
  <c r="F96" i="1"/>
  <c r="F74" i="1"/>
  <c r="F57" i="1"/>
  <c r="F37" i="1"/>
  <c r="F36" i="1"/>
  <c r="F35" i="1"/>
  <c r="F34" i="1"/>
  <c r="F30" i="1"/>
  <c r="F28" i="1"/>
  <c r="F26" i="1"/>
  <c r="F27" i="1"/>
  <c r="E18" i="1"/>
  <c r="E15" i="1" s="1"/>
  <c r="D15" i="1"/>
  <c r="F182" i="1" l="1"/>
  <c r="F183" i="1"/>
  <c r="F187" i="1"/>
  <c r="F177" i="1"/>
  <c r="D173" i="1"/>
  <c r="E176" i="1"/>
  <c r="F176" i="1" s="1"/>
  <c r="F135" i="1"/>
  <c r="F303" i="1"/>
  <c r="E269" i="1"/>
  <c r="E238" i="1"/>
  <c r="E208" i="1"/>
  <c r="D208" i="1"/>
  <c r="D186" i="1"/>
  <c r="F186" i="1" s="1"/>
  <c r="E181" i="1" l="1"/>
  <c r="F174" i="1"/>
  <c r="E173" i="1"/>
  <c r="E58" i="1"/>
  <c r="F262" i="1" l="1"/>
  <c r="E14" i="1"/>
  <c r="D14" i="1"/>
  <c r="E171" i="1"/>
  <c r="E207" i="1" l="1"/>
  <c r="E301" i="1" l="1"/>
  <c r="F307" i="1"/>
  <c r="F265" i="1"/>
  <c r="F263" i="1"/>
  <c r="F261" i="1"/>
  <c r="F260" i="1"/>
  <c r="F259" i="1"/>
  <c r="F258" i="1"/>
  <c r="F255" i="1"/>
  <c r="F253" i="1"/>
  <c r="F251" i="1"/>
  <c r="F249" i="1"/>
  <c r="F248" i="1"/>
  <c r="F247" i="1"/>
  <c r="F245" i="1"/>
  <c r="F244" i="1"/>
  <c r="F242" i="1"/>
  <c r="F243" i="1"/>
  <c r="F239" i="1"/>
  <c r="F240" i="1"/>
  <c r="F209" i="1"/>
  <c r="F210" i="1"/>
  <c r="F211" i="1"/>
  <c r="F212" i="1"/>
  <c r="E157" i="1"/>
  <c r="D157" i="1"/>
  <c r="E153" i="1"/>
  <c r="D153" i="1"/>
  <c r="E114" i="1"/>
  <c r="D114" i="1"/>
  <c r="D95" i="1"/>
  <c r="E95" i="1"/>
  <c r="D71" i="1"/>
  <c r="E73" i="1"/>
  <c r="D73" i="1"/>
  <c r="E56" i="1"/>
  <c r="D56" i="1"/>
  <c r="E51" i="1"/>
  <c r="D51" i="1"/>
  <c r="F314" i="1"/>
  <c r="E313" i="1"/>
  <c r="E312" i="1" s="1"/>
  <c r="D313" i="1"/>
  <c r="D312" i="1" s="1"/>
  <c r="D238" i="1"/>
  <c r="F56" i="1" l="1"/>
  <c r="F73" i="1"/>
  <c r="D70" i="1"/>
  <c r="F312" i="1"/>
  <c r="F313" i="1"/>
  <c r="D301" i="1" l="1"/>
  <c r="F311" i="1"/>
  <c r="F309" i="1"/>
  <c r="F306" i="1"/>
  <c r="F254" i="1"/>
  <c r="E323" i="1" l="1"/>
  <c r="E205" i="1"/>
  <c r="D205" i="1"/>
  <c r="E202" i="1"/>
  <c r="E201" i="1" s="1"/>
  <c r="E200" i="1" s="1"/>
  <c r="D202" i="1"/>
  <c r="D201" i="1" s="1"/>
  <c r="F205" i="1" l="1"/>
  <c r="D181" i="1"/>
  <c r="F190" i="1" l="1"/>
  <c r="F181" i="1"/>
  <c r="E167" i="1"/>
  <c r="E166" i="1" s="1"/>
  <c r="D167" i="1"/>
  <c r="F170" i="1"/>
  <c r="E162" i="1"/>
  <c r="D162" i="1"/>
  <c r="E124" i="1"/>
  <c r="D124" i="1"/>
  <c r="E109" i="1"/>
  <c r="E112" i="1"/>
  <c r="D112" i="1"/>
  <c r="D109" i="1"/>
  <c r="E103" i="1"/>
  <c r="D103" i="1"/>
  <c r="F16" i="1"/>
  <c r="F21" i="1"/>
  <c r="F22" i="1"/>
  <c r="F24" i="1"/>
  <c r="F25" i="1"/>
  <c r="F29" i="1"/>
  <c r="F31" i="1"/>
  <c r="F32" i="1"/>
  <c r="F33" i="1"/>
  <c r="F42" i="1"/>
  <c r="F44" i="1"/>
  <c r="F46" i="1"/>
  <c r="F48" i="1"/>
  <c r="F52" i="1"/>
  <c r="F55" i="1"/>
  <c r="F59" i="1"/>
  <c r="F61" i="1"/>
  <c r="F64" i="1"/>
  <c r="F67" i="1"/>
  <c r="F69" i="1"/>
  <c r="F72" i="1"/>
  <c r="F78" i="1"/>
  <c r="F80" i="1"/>
  <c r="F83" i="1"/>
  <c r="F85" i="1"/>
  <c r="F88" i="1"/>
  <c r="F91" i="1"/>
  <c r="F93" i="1"/>
  <c r="F98" i="1"/>
  <c r="F100" i="1"/>
  <c r="F105" i="1"/>
  <c r="F107" i="1"/>
  <c r="F120" i="1"/>
  <c r="F121" i="1"/>
  <c r="F122" i="1"/>
  <c r="F125" i="1"/>
  <c r="F131" i="1"/>
  <c r="F134" i="1"/>
  <c r="F141" i="1"/>
  <c r="F142" i="1"/>
  <c r="F145" i="1"/>
  <c r="F146" i="1"/>
  <c r="F149" i="1"/>
  <c r="F150" i="1"/>
  <c r="F152" i="1"/>
  <c r="F156" i="1"/>
  <c r="F158" i="1"/>
  <c r="F161" i="1"/>
  <c r="F165" i="1"/>
  <c r="F168" i="1"/>
  <c r="F172" i="1"/>
  <c r="F178" i="1"/>
  <c r="F217" i="1"/>
  <c r="F219" i="1"/>
  <c r="F221" i="1"/>
  <c r="F224" i="1"/>
  <c r="F225" i="1"/>
  <c r="F228" i="1"/>
  <c r="F230" i="1"/>
  <c r="F232" i="1"/>
  <c r="F234" i="1"/>
  <c r="F236" i="1"/>
  <c r="F241" i="1"/>
  <c r="F246" i="1"/>
  <c r="F250" i="1"/>
  <c r="F252" i="1"/>
  <c r="F256" i="1"/>
  <c r="F257" i="1"/>
  <c r="F264" i="1"/>
  <c r="F266" i="1"/>
  <c r="F270" i="1"/>
  <c r="F271" i="1"/>
  <c r="F272" i="1"/>
  <c r="F273" i="1"/>
  <c r="F274" i="1"/>
  <c r="F275" i="1"/>
  <c r="F276" i="1"/>
  <c r="F277" i="1"/>
  <c r="F278" i="1"/>
  <c r="F279" i="1"/>
  <c r="F280" i="1"/>
  <c r="F281" i="1"/>
  <c r="F282" i="1"/>
  <c r="F283" i="1"/>
  <c r="F284" i="1"/>
  <c r="F285" i="1"/>
  <c r="F286" i="1"/>
  <c r="F288" i="1"/>
  <c r="F290" i="1"/>
  <c r="F292" i="1"/>
  <c r="F295" i="1"/>
  <c r="F297" i="1"/>
  <c r="F299" i="1"/>
  <c r="F302" i="1"/>
  <c r="F304" i="1"/>
  <c r="F305" i="1"/>
  <c r="F308" i="1"/>
  <c r="F310" i="1"/>
  <c r="F317" i="1"/>
  <c r="F318" i="1"/>
  <c r="F325" i="1"/>
  <c r="F328" i="1"/>
  <c r="F329" i="1"/>
  <c r="F330" i="1"/>
  <c r="F331" i="1"/>
  <c r="F332" i="1"/>
  <c r="E108" i="1" l="1"/>
  <c r="D108" i="1"/>
  <c r="D171" i="1"/>
  <c r="E99" i="1"/>
  <c r="D99" i="1"/>
  <c r="F171" i="1" l="1"/>
  <c r="F99" i="1"/>
  <c r="E327" i="1"/>
  <c r="D327" i="1"/>
  <c r="D326" i="1" s="1"/>
  <c r="D321" i="1"/>
  <c r="D320" i="1" s="1"/>
  <c r="D319" i="1" s="1"/>
  <c r="D300" i="1"/>
  <c r="E298" i="1"/>
  <c r="D298" i="1"/>
  <c r="E296" i="1"/>
  <c r="D296" i="1"/>
  <c r="E294" i="1"/>
  <c r="D294" i="1"/>
  <c r="E289" i="1"/>
  <c r="D289" i="1"/>
  <c r="D231" i="1"/>
  <c r="E229" i="1"/>
  <c r="D229" i="1"/>
  <c r="E223" i="1"/>
  <c r="D223" i="1"/>
  <c r="D123" i="1"/>
  <c r="D130" i="1"/>
  <c r="D133" i="1"/>
  <c r="D132" i="1" s="1"/>
  <c r="D140" i="1"/>
  <c r="D139" i="1" s="1"/>
  <c r="D144" i="1"/>
  <c r="D143" i="1" s="1"/>
  <c r="D129" i="1" l="1"/>
  <c r="F223" i="1"/>
  <c r="D293" i="1"/>
  <c r="F294" i="1"/>
  <c r="F229" i="1"/>
  <c r="F238" i="1"/>
  <c r="F298" i="1"/>
  <c r="F296" i="1"/>
  <c r="F289" i="1"/>
  <c r="E123" i="1"/>
  <c r="F123" i="1" s="1"/>
  <c r="F124" i="1"/>
  <c r="E321" i="1"/>
  <c r="F323" i="1"/>
  <c r="E300" i="1"/>
  <c r="F300" i="1" s="1"/>
  <c r="F301" i="1"/>
  <c r="E326" i="1"/>
  <c r="F326" i="1" s="1"/>
  <c r="F327" i="1"/>
  <c r="F95" i="1"/>
  <c r="E235" i="1"/>
  <c r="D235" i="1"/>
  <c r="E231" i="1"/>
  <c r="F231" i="1" s="1"/>
  <c r="E227" i="1"/>
  <c r="F162" i="1"/>
  <c r="F235" i="1" l="1"/>
  <c r="E320" i="1"/>
  <c r="F321" i="1"/>
  <c r="E293" i="1"/>
  <c r="F293" i="1" s="1"/>
  <c r="E319" i="1" l="1"/>
  <c r="F319" i="1" s="1"/>
  <c r="F320" i="1"/>
  <c r="E315" i="1"/>
  <c r="D315" i="1"/>
  <c r="D269" i="1"/>
  <c r="D268" i="1" s="1"/>
  <c r="E287" i="1"/>
  <c r="D287" i="1"/>
  <c r="E291" i="1"/>
  <c r="D291" i="1"/>
  <c r="E237" i="1"/>
  <c r="D237" i="1"/>
  <c r="E233" i="1"/>
  <c r="D233" i="1"/>
  <c r="D227" i="1"/>
  <c r="F227" i="1" s="1"/>
  <c r="E222" i="1"/>
  <c r="D222" i="1"/>
  <c r="E220" i="1"/>
  <c r="D220" i="1"/>
  <c r="E218" i="1"/>
  <c r="D218" i="1"/>
  <c r="E216" i="1"/>
  <c r="D216" i="1"/>
  <c r="D166" i="1"/>
  <c r="E160" i="1"/>
  <c r="D160" i="1"/>
  <c r="E155" i="1"/>
  <c r="D155" i="1"/>
  <c r="E151" i="1"/>
  <c r="D151" i="1"/>
  <c r="E148" i="1"/>
  <c r="D148" i="1"/>
  <c r="D147" i="1" s="1"/>
  <c r="E144" i="1"/>
  <c r="E140" i="1"/>
  <c r="E133" i="1"/>
  <c r="E132" i="1" s="1"/>
  <c r="E130" i="1"/>
  <c r="E119" i="1"/>
  <c r="D119" i="1"/>
  <c r="D118" i="1" s="1"/>
  <c r="E106" i="1"/>
  <c r="D106" i="1"/>
  <c r="D102" i="1" s="1"/>
  <c r="F103" i="1"/>
  <c r="E94" i="1"/>
  <c r="D94" i="1"/>
  <c r="E92" i="1"/>
  <c r="D92" i="1"/>
  <c r="E90" i="1"/>
  <c r="D90" i="1"/>
  <c r="D89" i="1" s="1"/>
  <c r="E87" i="1"/>
  <c r="D87" i="1"/>
  <c r="D86" i="1" s="1"/>
  <c r="E84" i="1"/>
  <c r="D84" i="1"/>
  <c r="D81" i="1"/>
  <c r="E79" i="1"/>
  <c r="D79" i="1"/>
  <c r="E77" i="1"/>
  <c r="D77" i="1"/>
  <c r="E71" i="1"/>
  <c r="E70" i="1" s="1"/>
  <c r="E68" i="1"/>
  <c r="D68" i="1"/>
  <c r="E66" i="1"/>
  <c r="D66" i="1"/>
  <c r="E63" i="1"/>
  <c r="D63" i="1"/>
  <c r="E60" i="1"/>
  <c r="D60" i="1"/>
  <c r="D58" i="1"/>
  <c r="E54" i="1"/>
  <c r="D54" i="1"/>
  <c r="E47" i="1"/>
  <c r="D47" i="1"/>
  <c r="E45" i="1"/>
  <c r="D45" i="1"/>
  <c r="E43" i="1"/>
  <c r="D43" i="1"/>
  <c r="E41" i="1"/>
  <c r="D41" i="1"/>
  <c r="F23" i="1"/>
  <c r="E129" i="1" l="1"/>
  <c r="E102" i="1"/>
  <c r="E101" i="1" s="1"/>
  <c r="F130" i="1"/>
  <c r="F216" i="1"/>
  <c r="F47" i="1"/>
  <c r="F84" i="1"/>
  <c r="D101" i="1"/>
  <c r="F60" i="1"/>
  <c r="F157" i="1"/>
  <c r="F233" i="1"/>
  <c r="F54" i="1"/>
  <c r="F220" i="1"/>
  <c r="F66" i="1"/>
  <c r="F79" i="1"/>
  <c r="F43" i="1"/>
  <c r="F155" i="1"/>
  <c r="F77" i="1"/>
  <c r="F218" i="1"/>
  <c r="F106" i="1"/>
  <c r="F160" i="1"/>
  <c r="F237" i="1"/>
  <c r="F41" i="1"/>
  <c r="D267" i="1"/>
  <c r="F51" i="1"/>
  <c r="F151" i="1"/>
  <c r="F291" i="1"/>
  <c r="F63" i="1"/>
  <c r="F45" i="1"/>
  <c r="F58" i="1"/>
  <c r="F68" i="1"/>
  <c r="F92" i="1"/>
  <c r="F222" i="1"/>
  <c r="F287" i="1"/>
  <c r="F94" i="1"/>
  <c r="E143" i="1"/>
  <c r="F143" i="1" s="1"/>
  <c r="F144" i="1"/>
  <c r="E89" i="1"/>
  <c r="F89" i="1" s="1"/>
  <c r="F90" i="1"/>
  <c r="E147" i="1"/>
  <c r="F147" i="1" s="1"/>
  <c r="F148" i="1"/>
  <c r="E268" i="1"/>
  <c r="F268" i="1" s="1"/>
  <c r="F269" i="1"/>
  <c r="F316" i="1"/>
  <c r="E118" i="1"/>
  <c r="F118" i="1" s="1"/>
  <c r="F119" i="1"/>
  <c r="F166" i="1"/>
  <c r="F167" i="1"/>
  <c r="F70" i="1"/>
  <c r="F71" i="1"/>
  <c r="E86" i="1"/>
  <c r="F86" i="1" s="1"/>
  <c r="F87" i="1"/>
  <c r="E81" i="1"/>
  <c r="F81" i="1" s="1"/>
  <c r="F82" i="1"/>
  <c r="F132" i="1"/>
  <c r="F133" i="1"/>
  <c r="E139" i="1"/>
  <c r="F140" i="1"/>
  <c r="F14" i="1"/>
  <c r="F15" i="1"/>
  <c r="D13" i="1"/>
  <c r="D117" i="1"/>
  <c r="D116" i="1" s="1"/>
  <c r="D76" i="1"/>
  <c r="D75" i="1" s="1"/>
  <c r="D138" i="1"/>
  <c r="D137" i="1" s="1"/>
  <c r="D226" i="1"/>
  <c r="E226" i="1"/>
  <c r="E215" i="1"/>
  <c r="D215" i="1"/>
  <c r="D50" i="1"/>
  <c r="D49" i="1" s="1"/>
  <c r="E65" i="1"/>
  <c r="D65" i="1"/>
  <c r="D62" i="1" s="1"/>
  <c r="D40" i="1"/>
  <c r="D39" i="1" s="1"/>
  <c r="E40" i="1"/>
  <c r="E50" i="1"/>
  <c r="E49" i="1" s="1"/>
  <c r="F139" i="1" l="1"/>
  <c r="E138" i="1"/>
  <c r="E137" i="1" s="1"/>
  <c r="D214" i="1"/>
  <c r="F226" i="1"/>
  <c r="F315" i="1"/>
  <c r="F215" i="1"/>
  <c r="E76" i="1"/>
  <c r="E75" i="1" s="1"/>
  <c r="F75" i="1" s="1"/>
  <c r="E117" i="1"/>
  <c r="F117" i="1" s="1"/>
  <c r="F101" i="1"/>
  <c r="F102" i="1"/>
  <c r="F173" i="1"/>
  <c r="E62" i="1"/>
  <c r="F62" i="1" s="1"/>
  <c r="F65" i="1"/>
  <c r="F49" i="1"/>
  <c r="F50" i="1"/>
  <c r="E39" i="1"/>
  <c r="F39" i="1" s="1"/>
  <c r="F40" i="1"/>
  <c r="F129" i="1"/>
  <c r="E13" i="1"/>
  <c r="E267" i="1"/>
  <c r="F267" i="1" s="1"/>
  <c r="F76" i="1" l="1"/>
  <c r="D213" i="1"/>
  <c r="E214" i="1"/>
  <c r="F138" i="1"/>
  <c r="F13" i="1"/>
  <c r="E116" i="1"/>
  <c r="F116" i="1" s="1"/>
  <c r="E213" i="1" l="1"/>
  <c r="F213" i="1" s="1"/>
  <c r="F214" i="1"/>
  <c r="E12" i="1"/>
  <c r="E333" i="1" l="1"/>
  <c r="F137" i="1" l="1"/>
  <c r="F208" i="1"/>
  <c r="D207" i="1"/>
  <c r="F207" i="1" s="1"/>
  <c r="D200" i="1" l="1"/>
  <c r="F200" i="1" s="1"/>
  <c r="D12" i="1"/>
  <c r="F12" i="1" s="1"/>
  <c r="D333" i="1" l="1"/>
  <c r="F333" i="1" s="1"/>
</calcChain>
</file>

<file path=xl/sharedStrings.xml><?xml version="1.0" encoding="utf-8"?>
<sst xmlns="http://schemas.openxmlformats.org/spreadsheetml/2006/main" count="995" uniqueCount="582">
  <si>
    <t>Гл. администратор</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</si>
  <si>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</si>
  <si>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</si>
  <si>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</si>
  <si>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</si>
  <si>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</si>
  <si>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</si>
  <si>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</si>
  <si>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</si>
  <si>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</si>
  <si>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</si>
  <si>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</si>
  <si>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</si>
  <si>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</si>
  <si>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10102000010000110</t>
  </si>
  <si>
    <t>Налог на доходы физических лиц</t>
  </si>
  <si>
    <t>10102010010000110</t>
  </si>
  <si>
    <t>10102020010000110</t>
  </si>
  <si>
    <t>10102030010000110</t>
  </si>
  <si>
    <t>10102080010000110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</si>
  <si>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</si>
  <si>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</si>
  <si>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</si>
  <si>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</si>
  <si>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</si>
  <si>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</si>
  <si>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</si>
  <si>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</si>
  <si>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</si>
  <si>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</si>
  <si>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</si>
  <si>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</si>
  <si>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</si>
  <si>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</si>
  <si>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</si>
  <si>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</si>
  <si>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</si>
  <si>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</si>
  <si>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</si>
  <si>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</si>
  <si>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</si>
  <si>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</si>
  <si>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</si>
  <si>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</si>
  <si>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</si>
  <si>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</si>
  <si>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</si>
  <si>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</si>
  <si>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</si>
  <si>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</si>
  <si>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</si>
  <si>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</si>
  <si>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</si>
  <si>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</si>
  <si>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</si>
  <si>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</si>
  <si>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</si>
  <si>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</si>
  <si>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</si>
  <si>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</si>
  <si>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</si>
  <si>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</si>
  <si>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</si>
  <si>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</si>
  <si>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</si>
  <si>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</si>
  <si>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</si>
  <si>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</si>
  <si>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</si>
  <si>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</si>
  <si>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</si>
  <si>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</si>
  <si>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</si>
  <si>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</si>
  <si>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</si>
  <si>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</si>
  <si>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</si>
  <si>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</si>
  <si>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</si>
  <si>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</si>
  <si>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013</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</si>
  <si>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</si>
  <si>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</si>
  <si>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</si>
  <si>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</si>
  <si>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</si>
  <si>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</si>
  <si>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</si>
  <si>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</si>
  <si>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</si>
  <si>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</si>
  <si>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</si>
  <si>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</si>
  <si>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</si>
  <si>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</si>
  <si>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</si>
  <si>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</si>
  <si>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</si>
  <si>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</si>
  <si>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</si>
  <si>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</si>
  <si>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</si>
  <si>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</si>
  <si>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</si>
  <si>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</si>
  <si>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</si>
  <si>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</si>
  <si>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</si>
  <si>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</si>
  <si>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</si>
  <si>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</si>
  <si>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</si>
  <si>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</si>
  <si>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</si>
  <si>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</si>
  <si>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</si>
  <si>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</si>
  <si>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</si>
  <si>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</si>
  <si>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</si>
  <si>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</si>
  <si>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</si>
  <si>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</si>
  <si>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</si>
  <si>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</si>
  <si>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</si>
  <si>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</si>
  <si>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</si>
  <si>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</si>
  <si>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</si>
  <si>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</si>
  <si>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</si>
  <si>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</si>
  <si>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</si>
  <si>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</si>
  <si>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</si>
  <si>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</si>
  <si>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</si>
  <si>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</si>
  <si>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</si>
  <si>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</si>
  <si>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</si>
  <si>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</si>
  <si>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</si>
  <si>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</si>
  <si>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</si>
  <si>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</si>
  <si>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</si>
  <si>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</si>
  <si>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</si>
  <si>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</si>
  <si>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</si>
  <si>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</si>
  <si>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</si>
  <si>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</si>
  <si>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</si>
  <si>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</si>
  <si>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</si>
  <si>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</si>
  <si>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</si>
  <si>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</si>
  <si>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</si>
  <si>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</si>
  <si>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</si>
  <si>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</si>
  <si>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11601083010000140</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</si>
  <si>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</si>
  <si>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</si>
  <si>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</si>
  <si>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</si>
  <si>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</si>
  <si>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11601153010000140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</si>
  <si>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</si>
  <si>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</si>
  <si>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</si>
  <si>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</si>
  <si>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</si>
  <si>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</si>
  <si>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</si>
  <si>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</si>
  <si>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</si>
  <si>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</si>
  <si>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</si>
  <si>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</si>
  <si>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</si>
  <si>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</si>
  <si>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</si>
  <si>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</si>
  <si>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</si>
  <si>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</si>
  <si>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</si>
  <si>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</si>
  <si>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11611064010000140</t>
  </si>
  <si>
    <t>20000000000000000</t>
  </si>
  <si>
    <t>БЕЗВОЗМЕЗДНЫЕ ПОСТУПЛЕНИЯ</t>
  </si>
  <si>
    <t>005</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</si>
  <si>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</si>
  <si>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</si>
  <si>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</si>
  <si>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</si>
  <si>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</si>
  <si>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</si>
  <si>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</si>
  <si>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</si>
  <si>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</si>
  <si>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</si>
  <si>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</si>
  <si>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</si>
  <si>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</si>
  <si>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</si>
  <si>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</si>
  <si>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</si>
  <si>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</si>
  <si>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</si>
  <si>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</si>
  <si>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</si>
  <si>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</si>
  <si>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20220000000000150</t>
  </si>
  <si>
    <t>Субсидии бюджетам бюджетной системы Российской Федерации (межбюджетные субсидии)</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</si>
  <si>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</si>
  <si>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</si>
  <si>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</si>
  <si>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</si>
  <si>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</si>
  <si>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</si>
  <si>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</si>
  <si>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</si>
  <si>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</si>
  <si>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</si>
  <si>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</si>
  <si>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</si>
  <si>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20229999000000150</t>
  </si>
  <si>
    <t>Прочие субсидии</t>
  </si>
  <si>
    <t>20229999040000150</t>
  </si>
  <si>
    <t>20229999047397150</t>
  </si>
  <si>
    <t>20229999047456150</t>
  </si>
  <si>
    <t>20229999047488150</t>
  </si>
  <si>
    <t>20229999047563150</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</si>
  <si>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</si>
  <si>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</si>
  <si>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</si>
  <si>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</si>
  <si>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</si>
  <si>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</si>
  <si>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</si>
  <si>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20230024047408150</t>
  </si>
  <si>
    <t>20230024047409150</t>
  </si>
  <si>
    <t>20230024047429150</t>
  </si>
  <si>
    <t>20230024047514150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</si>
  <si>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</si>
  <si>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20230024047518150</t>
  </si>
  <si>
    <t>20230024047519150</t>
  </si>
  <si>
    <t>20230024047552150</t>
  </si>
  <si>
    <t>20230024047554150</t>
  </si>
  <si>
    <t>20230024047564150</t>
  </si>
  <si>
    <t>20230024047566150</t>
  </si>
  <si>
    <t>20230024047570150</t>
  </si>
  <si>
    <t>20230024047587150</t>
  </si>
  <si>
    <t>20230024047588150</t>
  </si>
  <si>
    <t>20230024047604150</t>
  </si>
  <si>
    <t>20230024047649150</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</si>
  <si>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</si>
  <si>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</si>
  <si>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</si>
  <si>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</si>
  <si>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</si>
  <si>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</si>
  <si>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</si>
  <si>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</si>
  <si>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</si>
  <si>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</si>
  <si>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</si>
  <si>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</si>
  <si>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ИТОГО:</t>
  </si>
  <si>
    <t>ЗАТО г. Зеленогорск</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</si>
  <si>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</si>
  <si>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</si>
  <si>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</si>
  <si>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</si>
  <si>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</si>
  <si>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</si>
  <si>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</si>
  <si>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</si>
  <si>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</si>
  <si>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10101120010000110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</si>
  <si>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</si>
  <si>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10101130010000110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</si>
  <si>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</si>
  <si>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10102130010000110</t>
  </si>
  <si>
    <t>10102140010000110</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</si>
  <si>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</si>
  <si>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</si>
  <si>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</si>
  <si>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</si>
  <si>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11108000000000120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</si>
  <si>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</si>
  <si>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11108040040000120</t>
  </si>
  <si>
    <t>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</si>
  <si>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20229999047582150</t>
  </si>
  <si>
    <t>Субсидии бюджетам муниципальных образований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</si>
  <si>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комплекса процессных мероприятий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</si>
  <si>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комплекса процессных мероприятий «Создание условий для развития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</si>
  <si>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 в рамках комплекса процессных мероприятий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</si>
  <si>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</si>
  <si>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</si>
  <si>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</si>
  <si>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</si>
  <si>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</si>
  <si>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</si>
  <si>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</si>
  <si>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</si>
  <si>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</si>
  <si>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</si>
  <si>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</si>
  <si>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Платежи, уплачиваемые в целях возмещения вреда, причиняемого автомобильным дорогам местного значения тяжеловесными транспортными средствами</t>
  </si>
  <si>
    <t>20225750000000150</t>
  </si>
  <si>
    <t>Субсидии бюджетам на реализацию мероприятий по модернизации школьных систем образования</t>
  </si>
  <si>
    <t>20225750040000150</t>
  </si>
  <si>
    <t>Субсидии бюджетам городских округов на реализацию мероприятий по модернизации школьных систем образования</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</si>
  <si>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</si>
  <si>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«Сохранение культурного и исторического наследия» государственной программы Красноярского края «Развитие культуры»</t>
  </si>
  <si>
    <t>20229999047583150</t>
  </si>
  <si>
    <t>Субсидии бюджетам муниципальных образований 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</si>
  <si>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</si>
  <si>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комплекса процессных мероприятий «Обеспечение охраны природных комплексов и объектов, сохранение биологического разнообразия» государственной программы Красноярского края «Развитие лесного хозяйства, воспроизводство и использование природных ресурсов»</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</si>
  <si>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комплекса процессных мероприятий «Обеспечение доступности платы граждан» государственной программы Красноярского края «Реформирование и модернизация жилищно-коммунального хозяйства»</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</si>
  <si>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жильем граждан и формирование комфортной городской среды»</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</si>
  <si>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образования Красноярского края в рамках непрограммных расходов</t>
  </si>
  <si>
    <t>Субвенции бюджетам муниципальных образований на осуществление отдельных государственных полномочий по обеспечению предоставления мер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жильем граждан и формирование комфортной городской среды»</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</si>
  <si>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диведендов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</si>
  <si>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</si>
  <si>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</si>
  <si>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</si>
  <si>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</si>
  <si>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</si>
  <si>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</si>
  <si>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11611000010000140</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</si>
  <si>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</si>
  <si>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</si>
  <si>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</si>
  <si>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</si>
  <si>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20219999042724150</t>
  </si>
  <si>
    <t>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</si>
  <si>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</si>
  <si>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</si>
  <si>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</si>
  <si>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</si>
  <si>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20229999049112150</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</si>
  <si>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</si>
  <si>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20229999049116150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</si>
  <si>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</si>
  <si>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</si>
  <si>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</si>
  <si>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</si>
  <si>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20240000000000150</t>
  </si>
  <si>
    <t>Иные межбюджетные трансферты</t>
  </si>
  <si>
    <t>20245050000000150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</si>
  <si>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</si>
  <si>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20245050040000150</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</si>
  <si>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</si>
  <si>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</si>
  <si>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</si>
  <si>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</si>
  <si>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</si>
  <si>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20245303040000150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</si>
  <si>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</si>
  <si>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</si>
  <si>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</si>
  <si>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</si>
  <si>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</si>
  <si>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20249999040853150</t>
  </si>
  <si>
    <t>Иные межбюджетные трансферты бюджетам муниципальных образований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по министерству образования Красноярского края в рамках непрограммных расходов</t>
  </si>
  <si>
    <t>20249999041024150</t>
  </si>
  <si>
    <t>Иные межбюджетные трансферты бюджетам муниципальных образований на финансовое обеспечение (возмещение)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t>
  </si>
  <si>
    <t>20249999045559150</t>
  </si>
  <si>
    <t>Иные межбюджетные трансферты бюджетам муниципальных образований на оснащение предметных кабинетов общеобразовательных организаций средствами обучения и воспитания в рамках регионального проекта «Все лучшее детям» государственной программы Красноярского края «Развитие образования»</t>
  </si>
  <si>
    <t>20249999047555150</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</si>
  <si>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</si>
  <si>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20249999047691150</t>
  </si>
  <si>
    <t>Иные межбюджетные трансферты бюджетам муниципальных образований 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ведомственного проекта «Развитие земельно-имущественных отношений муниципальных образований края» государственной программы Красноярского края «Создание условий для обеспечения жильем граждан и формирование комфортной городской среды»</t>
  </si>
  <si>
    <t>019</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</si>
  <si>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</si>
  <si>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</si>
  <si>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</si>
  <si>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</si>
  <si>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</si>
  <si>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</si>
  <si>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</si>
  <si>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</si>
  <si>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</si>
  <si>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</si>
  <si>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</si>
  <si>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</si>
  <si>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</si>
  <si>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</si>
  <si>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</si>
  <si>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</si>
  <si>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21945050040000150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</si>
  <si>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</si>
  <si>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21945179040000150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</si>
  <si>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</si>
  <si>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21945303040000150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</si>
  <si>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</si>
  <si>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</si>
  <si>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</si>
  <si>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План</t>
  </si>
  <si>
    <t>Исполнено</t>
  </si>
  <si>
    <t>% исполнения</t>
  </si>
  <si>
    <t>(рублей)</t>
  </si>
  <si>
    <t>10102040010000110</t>
  </si>
  <si>
    <t>-</t>
  </si>
  <si>
    <t>10102210010000110</t>
  </si>
  <si>
    <t>10102230010000110</t>
  </si>
  <si>
    <t>10502000020000110</t>
  </si>
  <si>
    <t>Единый налог на вмененный доход для отдельных видов деятельности</t>
  </si>
  <si>
    <t>10502010020000110</t>
  </si>
  <si>
    <t>11201010012100120</t>
  </si>
  <si>
    <t>Плата за выбросы загрязняющих веществ в атмосферный воздух стационарными объектами (пени по соответсвующему платежу)</t>
  </si>
  <si>
    <t>11201040010000120</t>
  </si>
  <si>
    <t>Плата за размещение отходов производства и потребления</t>
  </si>
  <si>
    <t>11201041012100120</t>
  </si>
  <si>
    <t>Плата  за размещение отходов производства (пени по соответсвующему платежу)</t>
  </si>
  <si>
    <t>11201041010000120</t>
  </si>
  <si>
    <t>11201041016000120</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</si>
  <si>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</si>
  <si>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</si>
  <si>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</si>
  <si>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округов,вчасти платы по договору купли-продажи лесных насаждений</t>
  </si>
  <si>
    <t>11201042010000120</t>
  </si>
  <si>
    <t>11201042016000120</t>
  </si>
  <si>
    <t>Плата за размещение твердых коммунальных услуг</t>
  </si>
  <si>
    <t>Плата за размещение твердых коммунальных услуг (федеральные государственные органы, Банк России, органы управления государственными внебюджетными фондами Российской Федерации)</t>
  </si>
  <si>
    <t xml:space="preserve">Плата за размещение отходов производства </t>
  </si>
  <si>
    <t>014</t>
  </si>
  <si>
    <t>075</t>
  </si>
  <si>
    <t>120</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</si>
  <si>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</si>
  <si>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</si>
  <si>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11610100000000140</t>
  </si>
  <si>
    <t>11610100040000140</t>
  </si>
  <si>
    <t>188</t>
  </si>
  <si>
    <t>11610123010041140</t>
  </si>
  <si>
    <t>11610000000000140</t>
  </si>
  <si>
    <t>11700000000000000</t>
  </si>
  <si>
    <t>Прочие неналоговые доходы</t>
  </si>
  <si>
    <t>11701000000000180</t>
  </si>
  <si>
    <t>Невыясненные поступления</t>
  </si>
  <si>
    <t>11701040040000180</t>
  </si>
  <si>
    <t>Невясненные поступления, зачисляемые в бюджеты городских округов</t>
  </si>
  <si>
    <t>11705000000000180</t>
  </si>
  <si>
    <t>11705040040000180</t>
  </si>
  <si>
    <t>Платежи в целях возмещения причиненного ущерба (убытков)</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</si>
  <si>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</si>
  <si>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</si>
  <si>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</si>
  <si>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</si>
  <si>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20229999047575150</t>
  </si>
  <si>
    <t>20229999047668150</t>
  </si>
  <si>
    <t>20249999047418150</t>
  </si>
  <si>
    <t>20249999047641150</t>
  </si>
  <si>
    <t>20249999047745150</t>
  </si>
  <si>
    <t>Прочие неналоговые доходы бюджетов городских округов</t>
  </si>
  <si>
    <t>Субсидии бюджетам муниципальных образований края на строительство, и (или) реконструкцию, и (или) ремонт (включая расходы, связанные с разработкой проектной документации, проведением экспертизы проектной документации) объектов электроснабжения, водоснабжения, находящихся в собственности муниципальных образований, для обеспечения подключения садоводческих и огороднических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</si>
  <si>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Иные межбюджетные трансферты бюджетам муниципальных образований на поддержку физкультурно-спортивных клубов по месту жительства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</si>
  <si>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«Поддержка комплексного развития территорий и содействие развитию местного самоуправления»</t>
  </si>
  <si>
    <t>Иные межбюджетные трансферты бюджетам муниципальных образований за содействие развитию налогового потенциала в рамках ведомственного проекта «Повышение качества муниципального управления» государственной программы Красноярского края «Поддержка комплексного развития территорий и содействие развитию местного самоуправления»</t>
  </si>
  <si>
    <t>Инициативные платежи</t>
  </si>
  <si>
    <t>11715000000000150</t>
  </si>
  <si>
    <t>11715020040000150</t>
  </si>
  <si>
    <t>Инициативные платежи, зачисляемые в бюджеты городских округов</t>
  </si>
  <si>
    <t>11715020040102150</t>
  </si>
  <si>
    <t>Инициативные платежи, зачисляемые в бюджеты городских округов (проект "Безопасный двор" - поступления от юридических лиц (индивидуальных предпринимателей))</t>
  </si>
  <si>
    <t>Инициативные платежи, зачисляемые в бюджеты городских округов (проект "Комфортная поликлиника" - поступления от физических лиц)</t>
  </si>
  <si>
    <t>20229999042650150</t>
  </si>
  <si>
    <t>20229999042654150</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</si>
  <si>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</si>
  <si>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</si>
  <si>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</si>
  <si>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20229999047398150</t>
  </si>
  <si>
    <t>20229999047413150</t>
  </si>
  <si>
    <t>20229999047436150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</si>
  <si>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</si>
  <si>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20229999047437150</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</si>
  <si>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</si>
  <si>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20229999047470150</t>
  </si>
  <si>
    <t>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</si>
  <si>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Субсидии бюджетам муниципальных образований на приобретение специального оборудования, сырья и расходных материалов для муниципальных домов ремесел и муниципальных клубных формирований по ремеслам, а также на обеспечение их участия в региональных, федеральных, международных фестивалях (мероприятиях), выставках, ярмарках, смотрах, конкурсах по художественным народным ремеслам в рамках ведомственного проекта «Развитие искусства и творчества» государственной программы Красноярского края «Развитие культуры»</t>
  </si>
  <si>
    <t>20229999047476150</t>
  </si>
  <si>
    <t>Субсидии бюджетам муниципальных образований для постоянно действующих коллективов самодеятельного художественного творчества Красноярского края (любительских творческих коллективов) на поддержку творческих фестивалей и конкурсов, в том числе для детей и молодежи, в рамках ведомственного проекта «Развитие искусства и творчества» государственной программы Красноярского края «Развитие культуры»</t>
  </si>
  <si>
    <t>20229999047482150</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</si>
  <si>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</si>
  <si>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</si>
  <si>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</si>
  <si>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t>
  </si>
  <si>
    <t>20229999047579150</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</si>
  <si>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«Укрепление единства российской нации, реализация государственной национальной политики и содействие развитию институтов гражданского общества»</t>
  </si>
  <si>
    <t>20229999047661150</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</si>
  <si>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промышленности, энергетики, малого и среднего предпринимательства и инновационной деятельности»</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</si>
  <si>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</si>
  <si>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20229999047674150</t>
  </si>
  <si>
    <t>20229999047675150</t>
  </si>
  <si>
    <t>20229999047840150</t>
  </si>
  <si>
    <t>Субсидии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</si>
  <si>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ведомственного проекта «Вовлечение населения в решение вопросов местного значения» государственной программы Красноярского края «Поддержка комплексного развития территорий и содействие развитию местного самоуправления»</t>
  </si>
  <si>
    <t>20229999049114150</t>
  </si>
  <si>
    <t>Субсидии бюджетам муниципальных образований на осуществление дорожной деятельности в целях решения задач социально-экономического развития территорий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</si>
  <si>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20249999047463150</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</si>
  <si>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государственной программы Красноярского края «Охрана окружающей среды»</t>
  </si>
  <si>
    <t>20400000000000000</t>
  </si>
  <si>
    <t>20404000040000150</t>
  </si>
  <si>
    <t>20404099040000150</t>
  </si>
  <si>
    <t>Прочие 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</si>
  <si>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</si>
  <si>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</si>
  <si>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</si>
  <si>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 налога, превышающей 312 тысяч рублей, относящейся к части налоговой базы, превышающей 2,4 миллиона рублей и составляющей не более 5 миллионов рублей)</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</si>
  <si>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</si>
  <si>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</si>
  <si>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10501012010000110</t>
  </si>
  <si>
    <t>10807000010000110</t>
  </si>
  <si>
    <t>10807150010000110</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</si>
  <si>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</si>
  <si>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</si>
  <si>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11601110010000140</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</si>
  <si>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</si>
  <si>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</si>
  <si>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</si>
  <si>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906</t>
  </si>
  <si>
    <t>11601154010000140</t>
  </si>
  <si>
    <t>11715020040302150</t>
  </si>
  <si>
    <t>ПРОЧИЕ НЕНАЛОГОВЫЕ ДОХОДЫ</t>
  </si>
  <si>
    <t>Инициативные платежи, зачисляемые в бюджеты городских округов (проект "Территория спорта - 2 этап" - поступления от физических лиц)</t>
  </si>
  <si>
    <t>11715020040201150</t>
  </si>
  <si>
    <t>11715020040202150</t>
  </si>
  <si>
    <t>20229999047694150</t>
  </si>
  <si>
    <t>Субсидии бюджетам муниципальных образований на выполнение работ по устройству мемориальных объектов на территории кладбищ, на которых расположены захоронения Героев Советского Союза, по министерству строительства и жилищно-коммунального хозяйства Красноярского края в рамках непрограммных расходов</t>
  </si>
  <si>
    <t>20249999041011150</t>
  </si>
  <si>
    <t>Иные межбюджетные трансферты  бюджетам муниципальных образований (Резервный фонд Правительства Красноярского края)</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</si>
  <si>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</si>
  <si>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</si>
  <si>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и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</si>
  <si>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</si>
  <si>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</si>
  <si>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116101296019000140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</si>
  <si>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t>
  </si>
  <si>
    <t>11610120000000140</t>
  </si>
  <si>
    <t>Платежи, уплачиваемые в целях возмещения вреда</t>
  </si>
  <si>
    <t xml:space="preserve">Доходы местного бюджета за 2025 год </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</si>
  <si>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</si>
  <si>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1010101120230000110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</si>
  <si>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</si>
  <si>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10101014020000110</t>
  </si>
  <si>
    <t>10101016020000110</t>
  </si>
  <si>
    <t>10101014021000110</t>
  </si>
  <si>
    <t>101020230100000110</t>
  </si>
  <si>
    <t>10102200010000110</t>
  </si>
  <si>
    <t xml:space="preserve">Налог на доходы физических лиц в части суммы налога, относящейся к сумме налоговых баз, указанной в пункте 6.1 статьи 210 Налогового кодекса Российской Федерации, не превышающей 5 миллионов рублей </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</si>
  <si>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</si>
  <si>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</si>
  <si>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</si>
  <si>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11402042040000440</t>
  </si>
  <si>
    <t>11402040040000440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</si>
  <si>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</si>
  <si>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11607010040000140</t>
  </si>
  <si>
    <t>11607010000000140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</si>
  <si>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</si>
  <si>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11610030040000140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</si>
  <si>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</si>
  <si>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11611050010000140</t>
  </si>
  <si>
    <t>031</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</si>
  <si>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</si>
  <si>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(в части суммы налога , не превышающей 650 тысяч рублей за налоговые периоды до 1 января2025 года, а также в части суммы налога, не превышающий 312 тысячи рублей за налоговые периоды после 1 января 2025 года)</t>
  </si>
  <si>
    <t>Налог на доходы физических лиц в части суммы налога, превышающей 650 тысяч рублей, относящейся к налоговой базе, указанных в пункте 6.2 статьи 210 Налогового кодекса Российской Федерации, превышающей 5 миллионов рублей (сумма платежа (перерасчеты , недоимки и задолженность по соответствующему платежу , в том числе по отмененному)</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</si>
  <si>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</si>
  <si>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Штрафы, неустойки, пени, уплаченные в соответствии с законом иил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баноком Российской Федерации, иной организацией, действующей от имени Российской Федерации</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</si>
  <si>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краяв рамках ведомтсвенного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</si>
  <si>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Субсидии бюджетам муниципальных образований на поддержку деятельности муниципальных молодежных центров в рамках комплекса процессных мероприятий "Вовлечение молодежив социальную практику"  государственной программы Красноярского края «Молодежь Красноярского края в ХХI веке»</t>
  </si>
  <si>
    <t>Налог на прибыль организаций, уплачиваемый международными холдинговыми компаниями, зачисляемый в бюджеты субъектов Российской Федерации</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</si>
  <si>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</si>
  <si>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к решению Совета депутатов</t>
  </si>
  <si>
    <t>Приложение № 2</t>
  </si>
  <si>
    <t xml:space="preserve">                                                                                                                                                                                                                                                                                                        от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</si>
</sst>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2" x14ac:knownFonts="1">
    <font>
      <sz val="10"/>
      <name val="Arial"/>
    </font>
    <font>
      <sz val="11"/>
      <color theme="1"/>
      <name val="Calibri"/>
      <family val="2"/>
      <charset val="204"/>
      <scheme val="minor"/>
    </font>
    <font>
      <sz val="10"/>
      <name val="Arial Cyr"/>
    </font>
    <font>
      <b/>
      <sz val="12"/>
      <name val="Arial Cyr"/>
    </font>
    <font>
      <b/>
      <sz val="12"/>
      <name val="Times New Roman"/>
      <family val="1"/>
      <charset val="204"/>
    </font>
    <font>
      <sz val="12"/>
      <name val="Times New Roman"/>
      <family val="1"/>
      <charset val="204"/>
    </font>
    <font>
      <sz val="11"/>
      <color theme="0"/>
      <name val="Calibri"/>
      <family val="2"/>
      <charset val="204"/>
      <scheme val="minor"/>
    </font>
    <font>
      <sz val="10"/>
      <name val="Helv"/>
      <charset val="204"/>
    </font>
    <font>
      <b/>
      <sz val="14"/>
      <name val="Times New Roman"/>
      <family val="1"/>
      <charset val="204"/>
    </font>
    <font>
      <b/>
      <sz val="13"/>
      <name val="Times New Roman"/>
      <family val="1"/>
      <charset val="204"/>
    </font>
    <font>
      <sz val="13"/>
      <name val="Times New Roman"/>
      <family val="1"/>
      <charset val="204"/>
    </font>
    <font>
      <sz val="10"/>
      <name val="Arial"/>
      <family val="2"/>
      <charset val="204"/>
    </font>
  </fonts>
  <fills count="2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20">
    <xf numFmtId="0" fontId="0"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7" fillId="0" borderId="0"/>
  </cellStyleXfs>
  <cellXfs count="28">
    <xf numFmtId="0" fontId="0" fillId="0" borderId="0" xfId="0"/>
    <xf numFmtId="0" fontId="3" fillId="0" borderId="0" xfId="0" applyFont="1" applyBorder="1" applyAlignment="1" applyProtection="1">
      <alignment vertical="center"/>
    </xf>
    <xf numFmtId="49" fontId="2" fillId="0" borderId="0" xfId="0" applyNumberFormat="1" applyFont="1" applyBorder="1" applyAlignment="1" applyProtection="1">
      <alignment horizontal="right"/>
    </xf>
    <xf numFmtId="0" fontId="4" fillId="0" borderId="0" xfId="0" applyFont="1" applyBorder="1" applyAlignment="1" applyProtection="1">
      <alignment vertical="center"/>
    </xf>
    <xf numFmtId="0" fontId="5"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0" xfId="0" applyFont="1" applyAlignment="1">
      <alignment vertical="center"/>
    </xf>
    <xf numFmtId="49" fontId="9" fillId="0" borderId="1" xfId="0" applyNumberFormat="1" applyFont="1" applyBorder="1" applyAlignment="1" applyProtection="1">
      <alignment horizontal="center" vertical="center" wrapText="1"/>
    </xf>
    <xf numFmtId="49" fontId="9" fillId="20" borderId="1" xfId="0" applyNumberFormat="1" applyFont="1" applyFill="1" applyBorder="1" applyAlignment="1" applyProtection="1">
      <alignment horizontal="left" vertical="center" wrapText="1"/>
    </xf>
    <xf numFmtId="4" fontId="9" fillId="20" borderId="1" xfId="0" applyNumberFormat="1" applyFont="1" applyFill="1" applyBorder="1" applyAlignment="1" applyProtection="1">
      <alignment horizontal="right" vertical="center" wrapText="1"/>
    </xf>
    <xf numFmtId="49" fontId="10" fillId="0" borderId="1" xfId="0" applyNumberFormat="1" applyFont="1" applyBorder="1" applyAlignment="1" applyProtection="1">
      <alignment horizontal="center" vertical="center" wrapText="1"/>
    </xf>
    <xf numFmtId="49" fontId="10" fillId="20" borderId="1" xfId="0" applyNumberFormat="1" applyFont="1" applyFill="1" applyBorder="1" applyAlignment="1" applyProtection="1">
      <alignment horizontal="left" vertical="center" wrapText="1"/>
    </xf>
    <xf numFmtId="4" fontId="10" fillId="20" borderId="1" xfId="0" applyNumberFormat="1" applyFont="1" applyFill="1" applyBorder="1" applyAlignment="1" applyProtection="1">
      <alignment horizontal="right" vertical="center" wrapText="1"/>
    </xf>
    <xf numFmtId="164" fontId="10" fillId="20" borderId="1" xfId="0" applyNumberFormat="1" applyFont="1" applyFill="1" applyBorder="1" applyAlignment="1" applyProtection="1">
      <alignment horizontal="left" vertical="center" wrapText="1"/>
    </xf>
    <xf numFmtId="164" fontId="9" fillId="20" borderId="1" xfId="0" applyNumberFormat="1" applyFont="1" applyFill="1" applyBorder="1" applyAlignment="1" applyProtection="1">
      <alignment horizontal="left" vertical="center" wrapText="1"/>
    </xf>
    <xf numFmtId="4" fontId="10" fillId="0" borderId="1" xfId="0" applyNumberFormat="1" applyFont="1" applyBorder="1" applyAlignment="1" applyProtection="1">
      <alignment horizontal="right" vertical="center" wrapText="1"/>
    </xf>
    <xf numFmtId="4" fontId="10" fillId="0" borderId="2" xfId="0" applyNumberFormat="1" applyFont="1" applyBorder="1" applyAlignment="1" applyProtection="1">
      <alignment horizontal="right" vertical="center" wrapText="1"/>
    </xf>
    <xf numFmtId="0" fontId="10" fillId="0" borderId="1" xfId="19" applyNumberFormat="1" applyFont="1" applyFill="1" applyBorder="1" applyAlignment="1">
      <alignment horizontal="left" vertical="top" wrapText="1"/>
    </xf>
    <xf numFmtId="49" fontId="10" fillId="0" borderId="3" xfId="0" applyNumberFormat="1" applyFont="1" applyBorder="1" applyAlignment="1" applyProtection="1">
      <alignment horizontal="center" vertical="center" wrapText="1"/>
    </xf>
    <xf numFmtId="0" fontId="11" fillId="0" borderId="0" xfId="0" applyFont="1"/>
    <xf numFmtId="0" fontId="5" fillId="0" borderId="0" xfId="0" applyFont="1" applyBorder="1" applyAlignment="1" applyProtection="1">
      <alignment horizontal="right"/>
    </xf>
    <xf numFmtId="0" fontId="5" fillId="0" borderId="0" xfId="0" applyFont="1" applyAlignment="1">
      <alignment horizontal="right"/>
    </xf>
    <xf numFmtId="0" fontId="4" fillId="0" borderId="1" xfId="0"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4" fontId="4" fillId="0" borderId="1" xfId="0" applyNumberFormat="1" applyFont="1" applyBorder="1" applyAlignment="1" applyProtection="1">
      <alignment horizontal="right" vertical="center" wrapText="1"/>
    </xf>
    <xf numFmtId="49" fontId="4" fillId="0" borderId="1" xfId="0" applyNumberFormat="1" applyFont="1" applyBorder="1" applyAlignment="1" applyProtection="1">
      <alignment horizontal="left" vertical="center" wrapText="1"/>
    </xf>
    <xf numFmtId="0" fontId="8" fillId="0" borderId="0" xfId="0" applyFont="1" applyBorder="1" applyAlignment="1" applyProtection="1">
      <alignment horizontal="center"/>
    </xf>
    <xf numFmtId="0" fontId="4" fillId="0" borderId="0" xfId="0" applyFont="1" applyBorder="1" applyAlignment="1" applyProtection="1">
      <alignment horizontal="center"/>
    </xf>
  </cellXfs>
  <cellStyles count="20">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Лист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4"/>
  <sheetViews>
    <sheetView showGridLines="0" tabSelected="1" view="pageBreakPreview" zoomScale="69" zoomScaleNormal="100" zoomScaleSheetLayoutView="69" workbookViewId="0">
      <selection activeCell="F16" sqref="F16"/>
    </sheetView>
  </sheetViews>
  <sheetFormatPr defaultRowHeight="12.75" customHeight="1" x14ac:dyDescent="0.25"/>
  <cols>
    <col min="1" max="1" width="18" customWidth="1"/>
    <col min="2" max="2" width="27" customWidth="1"/>
    <col min="3" max="3" width="101.33203125" customWidth="1"/>
    <col min="4" max="4" width="21.33203125" customWidth="1"/>
    <col min="5" max="5" width="20.44140625" customWidth="1"/>
    <col min="6" max="6" width="13.6640625" customWidth="1"/>
  </cols>
  <sheetData>
    <row r="1" spans="1:6" ht="12.75" customHeight="1" x14ac:dyDescent="0.3">
      <c r="A1" s="20" t="s">
        <v>580</v>
      </c>
      <c r="B1" s="20"/>
      <c r="C1" s="20"/>
      <c r="D1" s="20"/>
      <c r="E1" s="20"/>
      <c r="F1" s="20"/>
    </row>
    <row r="2" spans="1:6" ht="17.399999999999999" customHeight="1" x14ac:dyDescent="0.3">
      <c r="A2" s="21" t="s">
        <v>579</v>
      </c>
      <c r="B2" s="21"/>
      <c r="C2" s="21"/>
      <c r="D2" s="21"/>
      <c r="E2" s="21"/>
      <c r="F2" s="21"/>
    </row>
    <row r="3" spans="1:6" ht="17.399999999999999" customHeight="1" x14ac:dyDescent="0.3">
      <c r="A3" s="21" t="s">
        <v>274</v>
      </c>
      <c r="B3" s="21"/>
      <c r="C3" s="21"/>
      <c r="D3" s="21"/>
      <c r="E3" s="21"/>
      <c r="F3" s="21"/>
    </row>
    <row r="4" spans="1:6" ht="15.75" customHeight="1" x14ac:dyDescent="0.3">
      <c r="A4" s="21" t="s">
        <v>581</v>
      </c>
      <c r="B4" s="21"/>
      <c r="C4" s="21"/>
      <c r="D4" s="21"/>
      <c r="E4" s="21"/>
      <c r="F4" s="21"/>
    </row>
    <row r="5" spans="1:6" ht="13.65" customHeight="1" x14ac:dyDescent="0.25">
      <c r="A5" s="4"/>
      <c r="B5" s="4"/>
      <c r="C5" s="5"/>
      <c r="D5" s="6"/>
      <c r="E5" s="6"/>
      <c r="F5" s="6"/>
    </row>
    <row r="6" spans="1:6" ht="13.65" customHeight="1" x14ac:dyDescent="0.25">
      <c r="B6" s="1"/>
      <c r="C6" s="1"/>
      <c r="D6" s="1"/>
      <c r="E6" s="1"/>
      <c r="F6" s="2"/>
    </row>
    <row r="7" spans="1:6" ht="13.65" customHeight="1" x14ac:dyDescent="0.25">
      <c r="B7" s="1"/>
      <c r="C7" s="1"/>
      <c r="D7" s="1"/>
      <c r="E7" s="1"/>
      <c r="F7" s="2"/>
    </row>
    <row r="8" spans="1:6" ht="13.65" customHeight="1" x14ac:dyDescent="0.3">
      <c r="A8" s="26" t="s">
        <v>547</v>
      </c>
      <c r="B8" s="27"/>
      <c r="C8" s="27"/>
      <c r="D8" s="27"/>
      <c r="E8" s="27"/>
      <c r="F8" s="27"/>
    </row>
    <row r="9" spans="1:6" ht="13.65" customHeight="1" x14ac:dyDescent="0.25">
      <c r="A9" s="3"/>
      <c r="B9" s="1"/>
      <c r="C9" s="1"/>
      <c r="D9" s="1"/>
      <c r="E9" s="1"/>
      <c r="F9" s="4" t="s">
        <v>408</v>
      </c>
    </row>
    <row r="10" spans="1:6" ht="17.25" customHeight="1" x14ac:dyDescent="0.25">
      <c r="A10" s="22" t="s">
        <v>0</v>
      </c>
      <c r="B10" s="22" t="s">
        <v>1</v>
      </c>
      <c r="C10" s="22" t="s">
        <v>2</v>
      </c>
      <c r="D10" s="22" t="s">
        <v>405</v>
      </c>
      <c r="E10" s="22" t="s">
        <v>406</v>
      </c>
      <c r="F10" s="22" t="s">
        <v>407</v>
      </c>
    </row>
    <row r="11" spans="1:6" ht="27.9" customHeight="1" x14ac:dyDescent="0.25">
      <c r="A11" s="23"/>
      <c r="B11" s="23"/>
      <c r="C11" s="25"/>
      <c r="D11" s="24"/>
      <c r="E11" s="24"/>
      <c r="F11" s="24"/>
    </row>
    <row r="12" spans="1:6" ht="27" customHeight="1" x14ac:dyDescent="0.25">
      <c r="A12" s="7" t="s">
        <v>3</v>
      </c>
      <c r="B12" s="7" t="s">
        <v>4</v>
      </c>
      <c r="C12" s="8" t="s">
        <v>5</v>
      </c>
      <c r="D12" s="9">
        <f>D13+D39+D49+D62+D70+D75+D101+D116+D129+D137+D200</f>
        <v>1083096008.3999999</v>
      </c>
      <c r="E12" s="9">
        <f>E13+E39+E49+E62+E70+E75+E101+E116+E129+E137+E200</f>
        <v>1103729230.1299999</v>
      </c>
      <c r="F12" s="9">
        <f>ROUND(E12/D12*100,2)</f>
        <v>101.91</v>
      </c>
    </row>
    <row r="13" spans="1:6" ht="30" customHeight="1" x14ac:dyDescent="0.25">
      <c r="A13" s="7" t="s">
        <v>6</v>
      </c>
      <c r="B13" s="7" t="s">
        <v>7</v>
      </c>
      <c r="C13" s="8" t="s">
        <v>8</v>
      </c>
      <c r="D13" s="9">
        <f>D14+D23</f>
        <v>770622374</v>
      </c>
      <c r="E13" s="9">
        <f t="shared" ref="E13" si="0">E14+E23</f>
        <v>786084695.5</v>
      </c>
      <c r="F13" s="9">
        <f t="shared" ref="F13:F93" si="1">ROUND(E13/D13*100,2)</f>
        <v>102.01</v>
      </c>
    </row>
    <row r="14" spans="1:6" ht="26.4" customHeight="1" x14ac:dyDescent="0.25">
      <c r="A14" s="7" t="s">
        <v>6</v>
      </c>
      <c r="B14" s="7" t="s">
        <v>9</v>
      </c>
      <c r="C14" s="8" t="s">
        <v>10</v>
      </c>
      <c r="D14" s="9">
        <f>D15+D21+D22</f>
        <v>191022674</v>
      </c>
      <c r="E14" s="9">
        <f>E15+E21+E22</f>
        <v>197057638.45999998</v>
      </c>
      <c r="F14" s="9">
        <f t="shared" si="1"/>
        <v>103.16</v>
      </c>
    </row>
    <row r="15" spans="1:6" ht="46.95" customHeight="1" x14ac:dyDescent="0.25">
      <c r="A15" s="7" t="s">
        <v>6</v>
      </c>
      <c r="B15" s="7" t="s">
        <v>11</v>
      </c>
      <c r="C15" s="8" t="s">
        <v>12</v>
      </c>
      <c r="D15" s="9">
        <f>D16+D17+D18+D20</f>
        <v>11739174</v>
      </c>
      <c r="E15" s="9">
        <f>E16+E17+E18+E20</f>
        <v>11817376.939999999</v>
      </c>
      <c r="F15" s="9">
        <f t="shared" si="1"/>
        <v>100.67</v>
      </c>
    </row>
    <row r="16" spans="1:6" ht="129.75" customHeight="1" x14ac:dyDescent="0.25">
      <c r="A16" s="10" t="s">
        <v>6</v>
      </c>
      <c r="B16" s="10" t="s">
        <v>13</v>
      </c>
      <c r="C16" s="11" t="s">
        <v>292</v>
      </c>
      <c r="D16" s="12">
        <v>11920000</v>
      </c>
      <c r="E16" s="12">
        <v>12497184.84</v>
      </c>
      <c r="F16" s="12">
        <f t="shared" si="1"/>
        <v>104.84</v>
      </c>
    </row>
    <row r="17" spans="1:6" ht="153.9" customHeight="1" x14ac:dyDescent="0.25">
      <c r="A17" s="10" t="s">
        <v>6</v>
      </c>
      <c r="B17" s="10" t="s">
        <v>549</v>
      </c>
      <c r="C17" s="11" t="s">
        <v>548</v>
      </c>
      <c r="D17" s="12">
        <v>0</v>
      </c>
      <c r="E17" s="12">
        <v>43.9</v>
      </c>
      <c r="F17" s="12" t="s">
        <v>410</v>
      </c>
    </row>
    <row r="18" spans="1:6" ht="72.599999999999994" customHeight="1" x14ac:dyDescent="0.25">
      <c r="A18" s="10" t="s">
        <v>6</v>
      </c>
      <c r="B18" s="10" t="s">
        <v>551</v>
      </c>
      <c r="C18" s="11" t="s">
        <v>538</v>
      </c>
      <c r="D18" s="12">
        <v>0</v>
      </c>
      <c r="E18" s="12">
        <f>E19</f>
        <v>-679851.8</v>
      </c>
      <c r="F18" s="12" t="s">
        <v>410</v>
      </c>
    </row>
    <row r="19" spans="1:6" ht="110.7" customHeight="1" x14ac:dyDescent="0.25">
      <c r="A19" s="10" t="s">
        <v>6</v>
      </c>
      <c r="B19" s="10" t="s">
        <v>553</v>
      </c>
      <c r="C19" s="11" t="s">
        <v>550</v>
      </c>
      <c r="D19" s="12">
        <v>0</v>
      </c>
      <c r="E19" s="12">
        <v>-679851.8</v>
      </c>
      <c r="F19" s="12" t="s">
        <v>410</v>
      </c>
    </row>
    <row r="20" spans="1:6" ht="77.400000000000006" customHeight="1" x14ac:dyDescent="0.25">
      <c r="A20" s="10" t="s">
        <v>6</v>
      </c>
      <c r="B20" s="10" t="s">
        <v>552</v>
      </c>
      <c r="C20" s="11" t="s">
        <v>577</v>
      </c>
      <c r="D20" s="12">
        <v>-180826</v>
      </c>
      <c r="E20" s="12">
        <v>0</v>
      </c>
      <c r="F20" s="12" t="s">
        <v>410</v>
      </c>
    </row>
    <row r="21" spans="1:6" ht="119.4" customHeight="1" x14ac:dyDescent="0.25">
      <c r="A21" s="10" t="s">
        <v>6</v>
      </c>
      <c r="B21" s="10" t="s">
        <v>284</v>
      </c>
      <c r="C21" s="13" t="s">
        <v>285</v>
      </c>
      <c r="D21" s="12">
        <v>28900000</v>
      </c>
      <c r="E21" s="12">
        <v>34865082.479999997</v>
      </c>
      <c r="F21" s="12">
        <f t="shared" si="1"/>
        <v>120.64</v>
      </c>
    </row>
    <row r="22" spans="1:6" ht="114" customHeight="1" x14ac:dyDescent="0.25">
      <c r="A22" s="10" t="s">
        <v>6</v>
      </c>
      <c r="B22" s="10" t="s">
        <v>286</v>
      </c>
      <c r="C22" s="13" t="s">
        <v>287</v>
      </c>
      <c r="D22" s="12">
        <v>150383500</v>
      </c>
      <c r="E22" s="12">
        <v>150375179.03999999</v>
      </c>
      <c r="F22" s="12">
        <f t="shared" si="1"/>
        <v>99.99</v>
      </c>
    </row>
    <row r="23" spans="1:6" ht="26.25" customHeight="1" x14ac:dyDescent="0.25">
      <c r="A23" s="7" t="s">
        <v>6</v>
      </c>
      <c r="B23" s="7" t="s">
        <v>14</v>
      </c>
      <c r="C23" s="8" t="s">
        <v>15</v>
      </c>
      <c r="D23" s="9">
        <f>D24+D25+D29+D31+D32+D33+D26+D27+D30+D34+D35+D36+D38+D28+D37</f>
        <v>579599700</v>
      </c>
      <c r="E23" s="9">
        <f>E24+E25+E29+E31+E32+E33+E26+E27+E30+E34+E35+E36+E38+E28+E37</f>
        <v>589027057.03999996</v>
      </c>
      <c r="F23" s="9">
        <f t="shared" si="1"/>
        <v>101.63</v>
      </c>
    </row>
    <row r="24" spans="1:6" ht="180" customHeight="1" x14ac:dyDescent="0.25">
      <c r="A24" s="10" t="s">
        <v>6</v>
      </c>
      <c r="B24" s="10" t="s">
        <v>16</v>
      </c>
      <c r="C24" s="13" t="s">
        <v>329</v>
      </c>
      <c r="D24" s="12">
        <v>375773700</v>
      </c>
      <c r="E24" s="12">
        <v>379937165.11000001</v>
      </c>
      <c r="F24" s="12">
        <f t="shared" si="1"/>
        <v>101.11</v>
      </c>
    </row>
    <row r="25" spans="1:6" ht="141.44999999999999" customHeight="1" x14ac:dyDescent="0.25">
      <c r="A25" s="10" t="s">
        <v>6</v>
      </c>
      <c r="B25" s="10" t="s">
        <v>17</v>
      </c>
      <c r="C25" s="13" t="s">
        <v>330</v>
      </c>
      <c r="D25" s="12">
        <v>1252000</v>
      </c>
      <c r="E25" s="12">
        <v>1223992.43</v>
      </c>
      <c r="F25" s="12">
        <f t="shared" si="1"/>
        <v>97.76</v>
      </c>
    </row>
    <row r="26" spans="1:6" ht="129.6" customHeight="1" x14ac:dyDescent="0.25">
      <c r="A26" s="10" t="s">
        <v>6</v>
      </c>
      <c r="B26" s="10" t="s">
        <v>514</v>
      </c>
      <c r="C26" s="13" t="s">
        <v>515</v>
      </c>
      <c r="D26" s="12">
        <v>497000</v>
      </c>
      <c r="E26" s="12">
        <v>473536.68</v>
      </c>
      <c r="F26" s="12">
        <f t="shared" si="1"/>
        <v>95.28</v>
      </c>
    </row>
    <row r="27" spans="1:6" ht="116.4" customHeight="1" x14ac:dyDescent="0.25">
      <c r="A27" s="10" t="s">
        <v>6</v>
      </c>
      <c r="B27" s="10" t="s">
        <v>539</v>
      </c>
      <c r="C27" s="13" t="s">
        <v>540</v>
      </c>
      <c r="D27" s="12">
        <v>1206600</v>
      </c>
      <c r="E27" s="12">
        <v>1155957</v>
      </c>
      <c r="F27" s="12">
        <f t="shared" si="1"/>
        <v>95.8</v>
      </c>
    </row>
    <row r="28" spans="1:6" ht="151.94999999999999" customHeight="1" x14ac:dyDescent="0.25">
      <c r="A28" s="10" t="s">
        <v>6</v>
      </c>
      <c r="B28" s="10" t="s">
        <v>554</v>
      </c>
      <c r="C28" s="13" t="s">
        <v>570</v>
      </c>
      <c r="D28" s="12">
        <v>2500</v>
      </c>
      <c r="E28" s="12">
        <v>2264.4</v>
      </c>
      <c r="F28" s="12">
        <f t="shared" si="1"/>
        <v>90.58</v>
      </c>
    </row>
    <row r="29" spans="1:6" ht="118.2" customHeight="1" x14ac:dyDescent="0.25">
      <c r="A29" s="10" t="s">
        <v>6</v>
      </c>
      <c r="B29" s="10" t="s">
        <v>18</v>
      </c>
      <c r="C29" s="11" t="s">
        <v>331</v>
      </c>
      <c r="D29" s="12">
        <v>8904300</v>
      </c>
      <c r="E29" s="12">
        <v>8685835.1199999992</v>
      </c>
      <c r="F29" s="12">
        <f t="shared" si="1"/>
        <v>97.55</v>
      </c>
    </row>
    <row r="30" spans="1:6" ht="116.7" customHeight="1" x14ac:dyDescent="0.25">
      <c r="A30" s="10" t="s">
        <v>6</v>
      </c>
      <c r="B30" s="10" t="s">
        <v>409</v>
      </c>
      <c r="C30" s="11" t="s">
        <v>571</v>
      </c>
      <c r="D30" s="12">
        <v>8600</v>
      </c>
      <c r="E30" s="12">
        <v>8577.75</v>
      </c>
      <c r="F30" s="12">
        <f t="shared" si="1"/>
        <v>99.74</v>
      </c>
    </row>
    <row r="31" spans="1:6" ht="369.6" x14ac:dyDescent="0.25">
      <c r="A31" s="10" t="s">
        <v>6</v>
      </c>
      <c r="B31" s="10" t="s">
        <v>19</v>
      </c>
      <c r="C31" s="11" t="s">
        <v>332</v>
      </c>
      <c r="D31" s="12">
        <v>2266200</v>
      </c>
      <c r="E31" s="12">
        <v>2771640.04</v>
      </c>
      <c r="F31" s="12">
        <f t="shared" si="1"/>
        <v>122.3</v>
      </c>
    </row>
    <row r="32" spans="1:6" ht="102" customHeight="1" x14ac:dyDescent="0.25">
      <c r="A32" s="10" t="s">
        <v>6</v>
      </c>
      <c r="B32" s="10" t="s">
        <v>288</v>
      </c>
      <c r="C32" s="11" t="s">
        <v>333</v>
      </c>
      <c r="D32" s="12">
        <v>1957600</v>
      </c>
      <c r="E32" s="12">
        <v>2019833.05</v>
      </c>
      <c r="F32" s="12">
        <f t="shared" si="1"/>
        <v>103.18</v>
      </c>
    </row>
    <row r="33" spans="1:6" ht="97.95" customHeight="1" x14ac:dyDescent="0.25">
      <c r="A33" s="10" t="s">
        <v>6</v>
      </c>
      <c r="B33" s="10" t="s">
        <v>289</v>
      </c>
      <c r="C33" s="11" t="s">
        <v>334</v>
      </c>
      <c r="D33" s="12">
        <v>6211700</v>
      </c>
      <c r="E33" s="12">
        <v>8016912.2800000003</v>
      </c>
      <c r="F33" s="12">
        <f t="shared" si="1"/>
        <v>129.06</v>
      </c>
    </row>
    <row r="34" spans="1:6" ht="237" customHeight="1" x14ac:dyDescent="0.25">
      <c r="A34" s="10" t="s">
        <v>6</v>
      </c>
      <c r="B34" s="10" t="s">
        <v>516</v>
      </c>
      <c r="C34" s="11" t="s">
        <v>517</v>
      </c>
      <c r="D34" s="12">
        <v>3397600</v>
      </c>
      <c r="E34" s="12">
        <v>3518718.94</v>
      </c>
      <c r="F34" s="12">
        <f t="shared" si="1"/>
        <v>103.56</v>
      </c>
    </row>
    <row r="35" spans="1:6" ht="237" customHeight="1" x14ac:dyDescent="0.25">
      <c r="A35" s="10" t="s">
        <v>6</v>
      </c>
      <c r="B35" s="10" t="s">
        <v>541</v>
      </c>
      <c r="C35" s="11" t="s">
        <v>542</v>
      </c>
      <c r="D35" s="12">
        <v>246000</v>
      </c>
      <c r="E35" s="12">
        <v>2061109.8</v>
      </c>
      <c r="F35" s="12">
        <f t="shared" si="1"/>
        <v>837.85</v>
      </c>
    </row>
    <row r="36" spans="1:6" ht="63.6" customHeight="1" x14ac:dyDescent="0.25">
      <c r="A36" s="10" t="s">
        <v>6</v>
      </c>
      <c r="B36" s="10" t="s">
        <v>555</v>
      </c>
      <c r="C36" s="11" t="s">
        <v>556</v>
      </c>
      <c r="D36" s="12">
        <v>5300</v>
      </c>
      <c r="E36" s="12">
        <v>2330.4</v>
      </c>
      <c r="F36" s="12">
        <f t="shared" si="1"/>
        <v>43.97</v>
      </c>
    </row>
    <row r="37" spans="1:6" ht="63.6" customHeight="1" x14ac:dyDescent="0.25">
      <c r="A37" s="10" t="s">
        <v>6</v>
      </c>
      <c r="B37" s="10" t="s">
        <v>411</v>
      </c>
      <c r="C37" s="11" t="s">
        <v>557</v>
      </c>
      <c r="D37" s="12">
        <v>177870600</v>
      </c>
      <c r="E37" s="12">
        <v>179130437.88</v>
      </c>
      <c r="F37" s="12">
        <f t="shared" si="1"/>
        <v>100.71</v>
      </c>
    </row>
    <row r="38" spans="1:6" ht="74.099999999999994" customHeight="1" x14ac:dyDescent="0.25">
      <c r="A38" s="10" t="s">
        <v>6</v>
      </c>
      <c r="B38" s="10" t="s">
        <v>412</v>
      </c>
      <c r="C38" s="11" t="s">
        <v>572</v>
      </c>
      <c r="D38" s="12">
        <v>0</v>
      </c>
      <c r="E38" s="12">
        <v>18746.16</v>
      </c>
      <c r="F38" s="12" t="s">
        <v>410</v>
      </c>
    </row>
    <row r="39" spans="1:6" ht="46.2" customHeight="1" x14ac:dyDescent="0.25">
      <c r="A39" s="7" t="s">
        <v>6</v>
      </c>
      <c r="B39" s="7" t="s">
        <v>20</v>
      </c>
      <c r="C39" s="8" t="s">
        <v>21</v>
      </c>
      <c r="D39" s="9">
        <f>D40</f>
        <v>71614900</v>
      </c>
      <c r="E39" s="9">
        <f t="shared" ref="E39" si="2">E40</f>
        <v>71704764.299999997</v>
      </c>
      <c r="F39" s="9">
        <f t="shared" si="1"/>
        <v>100.13</v>
      </c>
    </row>
    <row r="40" spans="1:6" ht="42.6" customHeight="1" x14ac:dyDescent="0.25">
      <c r="A40" s="7" t="s">
        <v>6</v>
      </c>
      <c r="B40" s="7" t="s">
        <v>22</v>
      </c>
      <c r="C40" s="8" t="s">
        <v>23</v>
      </c>
      <c r="D40" s="9">
        <f>D41+D43+D45+D47</f>
        <v>71614900</v>
      </c>
      <c r="E40" s="9">
        <f t="shared" ref="E40" si="3">E41+E43+E45+E47</f>
        <v>71704764.299999997</v>
      </c>
      <c r="F40" s="9">
        <f t="shared" si="1"/>
        <v>100.13</v>
      </c>
    </row>
    <row r="41" spans="1:6" ht="57" customHeight="1" x14ac:dyDescent="0.25">
      <c r="A41" s="7" t="s">
        <v>6</v>
      </c>
      <c r="B41" s="7" t="s">
        <v>24</v>
      </c>
      <c r="C41" s="8" t="s">
        <v>25</v>
      </c>
      <c r="D41" s="9">
        <f>D42</f>
        <v>36547800</v>
      </c>
      <c r="E41" s="9">
        <f t="shared" ref="E41" si="4">E42</f>
        <v>36374274.590000004</v>
      </c>
      <c r="F41" s="9">
        <f t="shared" si="1"/>
        <v>99.53</v>
      </c>
    </row>
    <row r="42" spans="1:6" ht="89.7" customHeight="1" x14ac:dyDescent="0.25">
      <c r="A42" s="10" t="s">
        <v>6</v>
      </c>
      <c r="B42" s="10" t="s">
        <v>26</v>
      </c>
      <c r="C42" s="13" t="s">
        <v>27</v>
      </c>
      <c r="D42" s="12">
        <v>36547800</v>
      </c>
      <c r="E42" s="12">
        <v>36374274.590000004</v>
      </c>
      <c r="F42" s="12">
        <f t="shared" si="1"/>
        <v>99.53</v>
      </c>
    </row>
    <row r="43" spans="1:6" ht="84.45" customHeight="1" x14ac:dyDescent="0.25">
      <c r="A43" s="7" t="s">
        <v>6</v>
      </c>
      <c r="B43" s="7" t="s">
        <v>28</v>
      </c>
      <c r="C43" s="14" t="s">
        <v>29</v>
      </c>
      <c r="D43" s="9">
        <f>D44</f>
        <v>208800</v>
      </c>
      <c r="E43" s="9">
        <f t="shared" ref="E43" si="5">E44</f>
        <v>212840.57</v>
      </c>
      <c r="F43" s="9">
        <f t="shared" si="1"/>
        <v>101.94</v>
      </c>
    </row>
    <row r="44" spans="1:6" ht="107.4" customHeight="1" x14ac:dyDescent="0.25">
      <c r="A44" s="10" t="s">
        <v>6</v>
      </c>
      <c r="B44" s="10" t="s">
        <v>30</v>
      </c>
      <c r="C44" s="13" t="s">
        <v>31</v>
      </c>
      <c r="D44" s="12">
        <v>208800</v>
      </c>
      <c r="E44" s="12">
        <v>212840.57</v>
      </c>
      <c r="F44" s="12">
        <f t="shared" si="1"/>
        <v>101.94</v>
      </c>
    </row>
    <row r="45" spans="1:6" ht="77.25" customHeight="1" x14ac:dyDescent="0.25">
      <c r="A45" s="7" t="s">
        <v>6</v>
      </c>
      <c r="B45" s="7" t="s">
        <v>32</v>
      </c>
      <c r="C45" s="8" t="s">
        <v>33</v>
      </c>
      <c r="D45" s="9">
        <f>D46</f>
        <v>38809500</v>
      </c>
      <c r="E45" s="9">
        <f t="shared" ref="E45" si="6">E46</f>
        <v>38754589.07</v>
      </c>
      <c r="F45" s="9">
        <f t="shared" si="1"/>
        <v>99.86</v>
      </c>
    </row>
    <row r="46" spans="1:6" ht="84.45" customHeight="1" x14ac:dyDescent="0.25">
      <c r="A46" s="10" t="s">
        <v>6</v>
      </c>
      <c r="B46" s="10" t="s">
        <v>34</v>
      </c>
      <c r="C46" s="13" t="s">
        <v>35</v>
      </c>
      <c r="D46" s="12">
        <v>38809500</v>
      </c>
      <c r="E46" s="12">
        <v>38754589.07</v>
      </c>
      <c r="F46" s="12">
        <f t="shared" si="1"/>
        <v>99.86</v>
      </c>
    </row>
    <row r="47" spans="1:6" ht="64.2" customHeight="1" x14ac:dyDescent="0.25">
      <c r="A47" s="7" t="s">
        <v>6</v>
      </c>
      <c r="B47" s="7" t="s">
        <v>36</v>
      </c>
      <c r="C47" s="8" t="s">
        <v>37</v>
      </c>
      <c r="D47" s="9">
        <f>D48</f>
        <v>-3951200</v>
      </c>
      <c r="E47" s="9">
        <f t="shared" ref="E47" si="7">E48</f>
        <v>-3636939.93</v>
      </c>
      <c r="F47" s="9">
        <f t="shared" si="1"/>
        <v>92.05</v>
      </c>
    </row>
    <row r="48" spans="1:6" ht="87" customHeight="1" x14ac:dyDescent="0.25">
      <c r="A48" s="10" t="s">
        <v>6</v>
      </c>
      <c r="B48" s="10" t="s">
        <v>38</v>
      </c>
      <c r="C48" s="13" t="s">
        <v>39</v>
      </c>
      <c r="D48" s="12">
        <v>-3951200</v>
      </c>
      <c r="E48" s="12">
        <v>-3636939.93</v>
      </c>
      <c r="F48" s="12">
        <f t="shared" si="1"/>
        <v>92.05</v>
      </c>
    </row>
    <row r="49" spans="1:6" ht="37.35" customHeight="1" x14ac:dyDescent="0.25">
      <c r="A49" s="7" t="s">
        <v>6</v>
      </c>
      <c r="B49" s="7" t="s">
        <v>40</v>
      </c>
      <c r="C49" s="8" t="s">
        <v>41</v>
      </c>
      <c r="D49" s="9">
        <f>D50+D58+D60+D56</f>
        <v>117058980</v>
      </c>
      <c r="E49" s="9">
        <f>E50+E58+E60+E56</f>
        <v>122712484.22999999</v>
      </c>
      <c r="F49" s="9">
        <f t="shared" si="1"/>
        <v>104.83</v>
      </c>
    </row>
    <row r="50" spans="1:6" ht="28.95" customHeight="1" x14ac:dyDescent="0.25">
      <c r="A50" s="7" t="s">
        <v>6</v>
      </c>
      <c r="B50" s="7" t="s">
        <v>42</v>
      </c>
      <c r="C50" s="8" t="s">
        <v>43</v>
      </c>
      <c r="D50" s="9">
        <f>D51+D54</f>
        <v>88691500</v>
      </c>
      <c r="E50" s="9">
        <f t="shared" ref="E50" si="8">E51+E54</f>
        <v>87427434.920000002</v>
      </c>
      <c r="F50" s="9">
        <f t="shared" si="1"/>
        <v>98.57</v>
      </c>
    </row>
    <row r="51" spans="1:6" ht="36" customHeight="1" x14ac:dyDescent="0.25">
      <c r="A51" s="7" t="s">
        <v>6</v>
      </c>
      <c r="B51" s="7" t="s">
        <v>44</v>
      </c>
      <c r="C51" s="8" t="s">
        <v>45</v>
      </c>
      <c r="D51" s="9">
        <f>D52+D53</f>
        <v>59778500</v>
      </c>
      <c r="E51" s="9">
        <f>E52+E53</f>
        <v>59824315.920000002</v>
      </c>
      <c r="F51" s="9">
        <f t="shared" si="1"/>
        <v>100.08</v>
      </c>
    </row>
    <row r="52" spans="1:6" ht="37.200000000000003" customHeight="1" x14ac:dyDescent="0.25">
      <c r="A52" s="10" t="s">
        <v>6</v>
      </c>
      <c r="B52" s="10" t="s">
        <v>46</v>
      </c>
      <c r="C52" s="11" t="s">
        <v>45</v>
      </c>
      <c r="D52" s="12">
        <v>59778500</v>
      </c>
      <c r="E52" s="12">
        <v>59824315.920000002</v>
      </c>
      <c r="F52" s="12">
        <f t="shared" si="1"/>
        <v>100.08</v>
      </c>
    </row>
    <row r="53" spans="1:6" ht="41.4" hidden="1" customHeight="1" x14ac:dyDescent="0.25">
      <c r="A53" s="10" t="s">
        <v>6</v>
      </c>
      <c r="B53" s="10" t="s">
        <v>518</v>
      </c>
      <c r="C53" s="11" t="s">
        <v>45</v>
      </c>
      <c r="D53" s="12">
        <v>0</v>
      </c>
      <c r="E53" s="12">
        <v>0</v>
      </c>
      <c r="F53" s="12" t="s">
        <v>410</v>
      </c>
    </row>
    <row r="54" spans="1:6" ht="39" customHeight="1" x14ac:dyDescent="0.25">
      <c r="A54" s="7" t="s">
        <v>6</v>
      </c>
      <c r="B54" s="7" t="s">
        <v>47</v>
      </c>
      <c r="C54" s="8" t="s">
        <v>48</v>
      </c>
      <c r="D54" s="9">
        <f>D55</f>
        <v>28913000</v>
      </c>
      <c r="E54" s="9">
        <f t="shared" ref="E54" si="9">E55</f>
        <v>27603119</v>
      </c>
      <c r="F54" s="9">
        <f t="shared" si="1"/>
        <v>95.47</v>
      </c>
    </row>
    <row r="55" spans="1:6" ht="57" customHeight="1" x14ac:dyDescent="0.25">
      <c r="A55" s="10" t="s">
        <v>6</v>
      </c>
      <c r="B55" s="10" t="s">
        <v>49</v>
      </c>
      <c r="C55" s="11" t="s">
        <v>50</v>
      </c>
      <c r="D55" s="12">
        <v>28913000</v>
      </c>
      <c r="E55" s="12">
        <v>27603119</v>
      </c>
      <c r="F55" s="12">
        <f t="shared" si="1"/>
        <v>95.47</v>
      </c>
    </row>
    <row r="56" spans="1:6" ht="23.4" customHeight="1" x14ac:dyDescent="0.25">
      <c r="A56" s="7" t="s">
        <v>6</v>
      </c>
      <c r="B56" s="7" t="s">
        <v>413</v>
      </c>
      <c r="C56" s="8" t="s">
        <v>414</v>
      </c>
      <c r="D56" s="9">
        <f>SUM(D57)</f>
        <v>47200</v>
      </c>
      <c r="E56" s="9">
        <f>SUM(E57)</f>
        <v>54151.1</v>
      </c>
      <c r="F56" s="9">
        <f t="shared" si="1"/>
        <v>114.73</v>
      </c>
    </row>
    <row r="57" spans="1:6" ht="25.2" customHeight="1" x14ac:dyDescent="0.25">
      <c r="A57" s="10" t="s">
        <v>6</v>
      </c>
      <c r="B57" s="10" t="s">
        <v>415</v>
      </c>
      <c r="C57" s="11" t="s">
        <v>414</v>
      </c>
      <c r="D57" s="12">
        <v>47200</v>
      </c>
      <c r="E57" s="12">
        <v>54151.1</v>
      </c>
      <c r="F57" s="12">
        <f t="shared" si="1"/>
        <v>114.73</v>
      </c>
    </row>
    <row r="58" spans="1:6" ht="21.6" customHeight="1" x14ac:dyDescent="0.25">
      <c r="A58" s="7" t="s">
        <v>6</v>
      </c>
      <c r="B58" s="7" t="s">
        <v>51</v>
      </c>
      <c r="C58" s="8" t="s">
        <v>52</v>
      </c>
      <c r="D58" s="9">
        <f>D59</f>
        <v>554580</v>
      </c>
      <c r="E58" s="9">
        <f>E59</f>
        <v>554588</v>
      </c>
      <c r="F58" s="9">
        <f t="shared" si="1"/>
        <v>100</v>
      </c>
    </row>
    <row r="59" spans="1:6" ht="27.6" customHeight="1" x14ac:dyDescent="0.25">
      <c r="A59" s="10" t="s">
        <v>6</v>
      </c>
      <c r="B59" s="10" t="s">
        <v>53</v>
      </c>
      <c r="C59" s="11" t="s">
        <v>52</v>
      </c>
      <c r="D59" s="12">
        <v>554580</v>
      </c>
      <c r="E59" s="12">
        <v>554588</v>
      </c>
      <c r="F59" s="12">
        <f t="shared" si="1"/>
        <v>100</v>
      </c>
    </row>
    <row r="60" spans="1:6" ht="22.65" customHeight="1" x14ac:dyDescent="0.25">
      <c r="A60" s="7" t="s">
        <v>6</v>
      </c>
      <c r="B60" s="7" t="s">
        <v>54</v>
      </c>
      <c r="C60" s="8" t="s">
        <v>55</v>
      </c>
      <c r="D60" s="9">
        <f>D61</f>
        <v>27765700</v>
      </c>
      <c r="E60" s="9">
        <f t="shared" ref="E60" si="10">E61</f>
        <v>34676310.210000001</v>
      </c>
      <c r="F60" s="9">
        <f t="shared" si="1"/>
        <v>124.89</v>
      </c>
    </row>
    <row r="61" spans="1:6" ht="45" customHeight="1" x14ac:dyDescent="0.25">
      <c r="A61" s="10" t="s">
        <v>6</v>
      </c>
      <c r="B61" s="10" t="s">
        <v>56</v>
      </c>
      <c r="C61" s="11" t="s">
        <v>57</v>
      </c>
      <c r="D61" s="12">
        <v>27765700</v>
      </c>
      <c r="E61" s="12">
        <v>34676310.210000001</v>
      </c>
      <c r="F61" s="12">
        <f t="shared" si="1"/>
        <v>124.89</v>
      </c>
    </row>
    <row r="62" spans="1:6" ht="32.1" customHeight="1" x14ac:dyDescent="0.25">
      <c r="A62" s="7" t="s">
        <v>6</v>
      </c>
      <c r="B62" s="7" t="s">
        <v>58</v>
      </c>
      <c r="C62" s="8" t="s">
        <v>59</v>
      </c>
      <c r="D62" s="9">
        <f>D63+D65</f>
        <v>28726000</v>
      </c>
      <c r="E62" s="9">
        <f t="shared" ref="E62" si="11">E63+E65</f>
        <v>28291236.850000001</v>
      </c>
      <c r="F62" s="9">
        <f t="shared" si="1"/>
        <v>98.49</v>
      </c>
    </row>
    <row r="63" spans="1:6" ht="25.95" customHeight="1" x14ac:dyDescent="0.25">
      <c r="A63" s="7" t="s">
        <v>6</v>
      </c>
      <c r="B63" s="7" t="s">
        <v>60</v>
      </c>
      <c r="C63" s="8" t="s">
        <v>61</v>
      </c>
      <c r="D63" s="9">
        <f>D64</f>
        <v>16944000</v>
      </c>
      <c r="E63" s="9">
        <f t="shared" ref="E63" si="12">E64</f>
        <v>16414016.48</v>
      </c>
      <c r="F63" s="9">
        <f t="shared" si="1"/>
        <v>96.87</v>
      </c>
    </row>
    <row r="64" spans="1:6" ht="43.95" customHeight="1" x14ac:dyDescent="0.25">
      <c r="A64" s="10" t="s">
        <v>6</v>
      </c>
      <c r="B64" s="10" t="s">
        <v>62</v>
      </c>
      <c r="C64" s="11" t="s">
        <v>63</v>
      </c>
      <c r="D64" s="12">
        <v>16944000</v>
      </c>
      <c r="E64" s="12">
        <v>16414016.48</v>
      </c>
      <c r="F64" s="12">
        <f t="shared" si="1"/>
        <v>96.87</v>
      </c>
    </row>
    <row r="65" spans="1:6" ht="27" customHeight="1" x14ac:dyDescent="0.25">
      <c r="A65" s="7" t="s">
        <v>6</v>
      </c>
      <c r="B65" s="7" t="s">
        <v>64</v>
      </c>
      <c r="C65" s="8" t="s">
        <v>65</v>
      </c>
      <c r="D65" s="9">
        <f>D66+D68</f>
        <v>11782000</v>
      </c>
      <c r="E65" s="9">
        <f t="shared" ref="E65" si="13">E66+E68</f>
        <v>11877220.370000001</v>
      </c>
      <c r="F65" s="9">
        <f t="shared" si="1"/>
        <v>100.81</v>
      </c>
    </row>
    <row r="66" spans="1:6" ht="25.2" customHeight="1" x14ac:dyDescent="0.25">
      <c r="A66" s="7" t="s">
        <v>6</v>
      </c>
      <c r="B66" s="7" t="s">
        <v>66</v>
      </c>
      <c r="C66" s="8" t="s">
        <v>67</v>
      </c>
      <c r="D66" s="9">
        <f>D67</f>
        <v>10314000</v>
      </c>
      <c r="E66" s="9">
        <f t="shared" ref="E66" si="14">E67</f>
        <v>10332637.220000001</v>
      </c>
      <c r="F66" s="9">
        <f t="shared" si="1"/>
        <v>100.18</v>
      </c>
    </row>
    <row r="67" spans="1:6" ht="37.950000000000003" customHeight="1" x14ac:dyDescent="0.25">
      <c r="A67" s="10" t="s">
        <v>6</v>
      </c>
      <c r="B67" s="10" t="s">
        <v>68</v>
      </c>
      <c r="C67" s="11" t="s">
        <v>69</v>
      </c>
      <c r="D67" s="12">
        <v>10314000</v>
      </c>
      <c r="E67" s="12">
        <v>10332637.220000001</v>
      </c>
      <c r="F67" s="12">
        <f t="shared" si="1"/>
        <v>100.18</v>
      </c>
    </row>
    <row r="68" spans="1:6" ht="27" customHeight="1" x14ac:dyDescent="0.25">
      <c r="A68" s="7" t="s">
        <v>6</v>
      </c>
      <c r="B68" s="7" t="s">
        <v>70</v>
      </c>
      <c r="C68" s="8" t="s">
        <v>71</v>
      </c>
      <c r="D68" s="9">
        <f>D69</f>
        <v>1468000</v>
      </c>
      <c r="E68" s="9">
        <f t="shared" ref="E68" si="15">E69</f>
        <v>1544583.15</v>
      </c>
      <c r="F68" s="9">
        <f t="shared" si="1"/>
        <v>105.22</v>
      </c>
    </row>
    <row r="69" spans="1:6" ht="38.4" customHeight="1" x14ac:dyDescent="0.25">
      <c r="A69" s="10" t="s">
        <v>6</v>
      </c>
      <c r="B69" s="10" t="s">
        <v>72</v>
      </c>
      <c r="C69" s="11" t="s">
        <v>73</v>
      </c>
      <c r="D69" s="12">
        <v>1468000</v>
      </c>
      <c r="E69" s="12">
        <v>1544583.15</v>
      </c>
      <c r="F69" s="12">
        <f t="shared" si="1"/>
        <v>105.22</v>
      </c>
    </row>
    <row r="70" spans="1:6" ht="29.4" customHeight="1" x14ac:dyDescent="0.25">
      <c r="A70" s="7" t="s">
        <v>6</v>
      </c>
      <c r="B70" s="7" t="s">
        <v>74</v>
      </c>
      <c r="C70" s="8" t="s">
        <v>75</v>
      </c>
      <c r="D70" s="9">
        <f>D71+D73</f>
        <v>25510000</v>
      </c>
      <c r="E70" s="9">
        <f>E71+E73</f>
        <v>26245074.190000001</v>
      </c>
      <c r="F70" s="9">
        <f t="shared" si="1"/>
        <v>102.88</v>
      </c>
    </row>
    <row r="71" spans="1:6" ht="39" customHeight="1" x14ac:dyDescent="0.25">
      <c r="A71" s="7" t="s">
        <v>6</v>
      </c>
      <c r="B71" s="7" t="s">
        <v>76</v>
      </c>
      <c r="C71" s="8" t="s">
        <v>77</v>
      </c>
      <c r="D71" s="9">
        <f>D72</f>
        <v>25395000</v>
      </c>
      <c r="E71" s="9">
        <f t="shared" ref="E71" si="16">E72</f>
        <v>26130074.190000001</v>
      </c>
      <c r="F71" s="9">
        <f t="shared" si="1"/>
        <v>102.89</v>
      </c>
    </row>
    <row r="72" spans="1:6" ht="48" customHeight="1" x14ac:dyDescent="0.25">
      <c r="A72" s="10" t="s">
        <v>6</v>
      </c>
      <c r="B72" s="10" t="s">
        <v>78</v>
      </c>
      <c r="C72" s="11" t="s">
        <v>79</v>
      </c>
      <c r="D72" s="12">
        <v>25395000</v>
      </c>
      <c r="E72" s="12">
        <v>26130074.190000001</v>
      </c>
      <c r="F72" s="12">
        <f t="shared" si="1"/>
        <v>102.89</v>
      </c>
    </row>
    <row r="73" spans="1:6" ht="40.35" customHeight="1" x14ac:dyDescent="0.25">
      <c r="A73" s="7" t="s">
        <v>98</v>
      </c>
      <c r="B73" s="7" t="s">
        <v>519</v>
      </c>
      <c r="C73" s="8" t="s">
        <v>521</v>
      </c>
      <c r="D73" s="9">
        <f>SUM(D74)</f>
        <v>115000</v>
      </c>
      <c r="E73" s="9">
        <f>SUM(E74)</f>
        <v>115000</v>
      </c>
      <c r="F73" s="9">
        <f t="shared" si="1"/>
        <v>100</v>
      </c>
    </row>
    <row r="74" spans="1:6" ht="27.6" customHeight="1" x14ac:dyDescent="0.25">
      <c r="A74" s="10" t="s">
        <v>98</v>
      </c>
      <c r="B74" s="10" t="s">
        <v>520</v>
      </c>
      <c r="C74" s="11" t="s">
        <v>522</v>
      </c>
      <c r="D74" s="12">
        <v>115000</v>
      </c>
      <c r="E74" s="12">
        <v>115000</v>
      </c>
      <c r="F74" s="12">
        <f t="shared" si="1"/>
        <v>100</v>
      </c>
    </row>
    <row r="75" spans="1:6" ht="41.4" customHeight="1" x14ac:dyDescent="0.25">
      <c r="A75" s="7" t="s">
        <v>3</v>
      </c>
      <c r="B75" s="7" t="s">
        <v>81</v>
      </c>
      <c r="C75" s="8" t="s">
        <v>82</v>
      </c>
      <c r="D75" s="9">
        <f>D76+D89+D92+D94+D86</f>
        <v>39633150</v>
      </c>
      <c r="E75" s="9">
        <f>E76+E89+E92+E94+E86</f>
        <v>39585143.579999998</v>
      </c>
      <c r="F75" s="9">
        <f t="shared" si="1"/>
        <v>99.88</v>
      </c>
    </row>
    <row r="76" spans="1:6" ht="80.400000000000006" customHeight="1" x14ac:dyDescent="0.25">
      <c r="A76" s="7" t="s">
        <v>3</v>
      </c>
      <c r="B76" s="7" t="s">
        <v>83</v>
      </c>
      <c r="C76" s="14" t="s">
        <v>84</v>
      </c>
      <c r="D76" s="9">
        <f>D77+D79+D81+D84</f>
        <v>23378100</v>
      </c>
      <c r="E76" s="9">
        <f>E77+E79+E81+E84</f>
        <v>23027568.890000001</v>
      </c>
      <c r="F76" s="9">
        <f t="shared" si="1"/>
        <v>98.5</v>
      </c>
    </row>
    <row r="77" spans="1:6" ht="63.6" customHeight="1" x14ac:dyDescent="0.25">
      <c r="A77" s="7" t="s">
        <v>85</v>
      </c>
      <c r="B77" s="7" t="s">
        <v>86</v>
      </c>
      <c r="C77" s="8" t="s">
        <v>87</v>
      </c>
      <c r="D77" s="9">
        <f>D78</f>
        <v>17777240</v>
      </c>
      <c r="E77" s="9">
        <f t="shared" ref="E77" si="17">E78</f>
        <v>17353700.260000002</v>
      </c>
      <c r="F77" s="9">
        <f t="shared" si="1"/>
        <v>97.62</v>
      </c>
    </row>
    <row r="78" spans="1:6" ht="78.599999999999994" customHeight="1" x14ac:dyDescent="0.25">
      <c r="A78" s="10" t="s">
        <v>85</v>
      </c>
      <c r="B78" s="10" t="s">
        <v>88</v>
      </c>
      <c r="C78" s="13" t="s">
        <v>89</v>
      </c>
      <c r="D78" s="12">
        <v>17777240</v>
      </c>
      <c r="E78" s="12">
        <v>17353700.260000002</v>
      </c>
      <c r="F78" s="12">
        <f t="shared" si="1"/>
        <v>97.62</v>
      </c>
    </row>
    <row r="79" spans="1:6" ht="75" customHeight="1" x14ac:dyDescent="0.25">
      <c r="A79" s="7" t="s">
        <v>85</v>
      </c>
      <c r="B79" s="7" t="s">
        <v>90</v>
      </c>
      <c r="C79" s="14" t="s">
        <v>91</v>
      </c>
      <c r="D79" s="9">
        <f>D80</f>
        <v>2132460</v>
      </c>
      <c r="E79" s="9">
        <f t="shared" ref="E79" si="18">E80</f>
        <v>2185117.0499999998</v>
      </c>
      <c r="F79" s="9">
        <f t="shared" si="1"/>
        <v>102.47</v>
      </c>
    </row>
    <row r="80" spans="1:6" ht="68.849999999999994" customHeight="1" x14ac:dyDescent="0.25">
      <c r="A80" s="10" t="s">
        <v>85</v>
      </c>
      <c r="B80" s="10" t="s">
        <v>92</v>
      </c>
      <c r="C80" s="11" t="s">
        <v>93</v>
      </c>
      <c r="D80" s="12">
        <v>2132460</v>
      </c>
      <c r="E80" s="12">
        <v>2185117.0499999998</v>
      </c>
      <c r="F80" s="12">
        <f t="shared" si="1"/>
        <v>102.47</v>
      </c>
    </row>
    <row r="81" spans="1:6" ht="81" customHeight="1" x14ac:dyDescent="0.25">
      <c r="A81" s="7" t="s">
        <v>3</v>
      </c>
      <c r="B81" s="7" t="s">
        <v>94</v>
      </c>
      <c r="C81" s="14" t="s">
        <v>95</v>
      </c>
      <c r="D81" s="9">
        <f>D82</f>
        <v>1125500</v>
      </c>
      <c r="E81" s="9">
        <f t="shared" ref="E81" si="19">E82</f>
        <v>1167871.49</v>
      </c>
      <c r="F81" s="9">
        <f t="shared" si="1"/>
        <v>103.76</v>
      </c>
    </row>
    <row r="82" spans="1:6" ht="64.95" customHeight="1" x14ac:dyDescent="0.25">
      <c r="A82" s="7" t="s">
        <v>3</v>
      </c>
      <c r="B82" s="7" t="s">
        <v>96</v>
      </c>
      <c r="C82" s="8" t="s">
        <v>97</v>
      </c>
      <c r="D82" s="9">
        <f>D83</f>
        <v>1125500</v>
      </c>
      <c r="E82" s="9">
        <f>E83</f>
        <v>1167871.49</v>
      </c>
      <c r="F82" s="9">
        <f t="shared" si="1"/>
        <v>103.76</v>
      </c>
    </row>
    <row r="83" spans="1:6" ht="61.95" customHeight="1" x14ac:dyDescent="0.25">
      <c r="A83" s="10" t="s">
        <v>80</v>
      </c>
      <c r="B83" s="10" t="s">
        <v>96</v>
      </c>
      <c r="C83" s="11" t="s">
        <v>97</v>
      </c>
      <c r="D83" s="12">
        <v>1125500</v>
      </c>
      <c r="E83" s="12">
        <v>1167871.49</v>
      </c>
      <c r="F83" s="12">
        <f t="shared" si="1"/>
        <v>103.76</v>
      </c>
    </row>
    <row r="84" spans="1:6" ht="46.2" customHeight="1" x14ac:dyDescent="0.25">
      <c r="A84" s="7" t="s">
        <v>85</v>
      </c>
      <c r="B84" s="7" t="s">
        <v>99</v>
      </c>
      <c r="C84" s="8" t="s">
        <v>100</v>
      </c>
      <c r="D84" s="9">
        <f>D85</f>
        <v>2342900</v>
      </c>
      <c r="E84" s="9">
        <f t="shared" ref="E84" si="20">E85</f>
        <v>2320880.09</v>
      </c>
      <c r="F84" s="9">
        <f t="shared" si="1"/>
        <v>99.06</v>
      </c>
    </row>
    <row r="85" spans="1:6" ht="41.4" customHeight="1" x14ac:dyDescent="0.25">
      <c r="A85" s="10" t="s">
        <v>85</v>
      </c>
      <c r="B85" s="10" t="s">
        <v>101</v>
      </c>
      <c r="C85" s="11" t="s">
        <v>102</v>
      </c>
      <c r="D85" s="12">
        <v>2342900</v>
      </c>
      <c r="E85" s="12">
        <v>2320880.09</v>
      </c>
      <c r="F85" s="12">
        <f t="shared" si="1"/>
        <v>99.06</v>
      </c>
    </row>
    <row r="86" spans="1:6" ht="49.35" customHeight="1" x14ac:dyDescent="0.25">
      <c r="A86" s="7" t="s">
        <v>85</v>
      </c>
      <c r="B86" s="7" t="s">
        <v>103</v>
      </c>
      <c r="C86" s="8" t="s">
        <v>104</v>
      </c>
      <c r="D86" s="9">
        <f>D87</f>
        <v>53480</v>
      </c>
      <c r="E86" s="9">
        <f t="shared" ref="E86" si="21">E87</f>
        <v>53482.67</v>
      </c>
      <c r="F86" s="9">
        <f t="shared" si="1"/>
        <v>100</v>
      </c>
    </row>
    <row r="87" spans="1:6" ht="51" customHeight="1" x14ac:dyDescent="0.25">
      <c r="A87" s="7" t="s">
        <v>85</v>
      </c>
      <c r="B87" s="7" t="s">
        <v>105</v>
      </c>
      <c r="C87" s="8" t="s">
        <v>106</v>
      </c>
      <c r="D87" s="9">
        <f>D88</f>
        <v>53480</v>
      </c>
      <c r="E87" s="9">
        <f t="shared" ref="E87" si="22">E88</f>
        <v>53482.67</v>
      </c>
      <c r="F87" s="9">
        <f t="shared" si="1"/>
        <v>100</v>
      </c>
    </row>
    <row r="88" spans="1:6" ht="91.95" customHeight="1" x14ac:dyDescent="0.25">
      <c r="A88" s="10" t="s">
        <v>85</v>
      </c>
      <c r="B88" s="10" t="s">
        <v>290</v>
      </c>
      <c r="C88" s="13" t="s">
        <v>291</v>
      </c>
      <c r="D88" s="12">
        <v>53480</v>
      </c>
      <c r="E88" s="12">
        <v>53482.67</v>
      </c>
      <c r="F88" s="12">
        <f t="shared" si="1"/>
        <v>100</v>
      </c>
    </row>
    <row r="89" spans="1:6" ht="29.4" customHeight="1" x14ac:dyDescent="0.25">
      <c r="A89" s="7" t="s">
        <v>85</v>
      </c>
      <c r="B89" s="7" t="s">
        <v>107</v>
      </c>
      <c r="C89" s="8" t="s">
        <v>108</v>
      </c>
      <c r="D89" s="9">
        <f>D90</f>
        <v>58300</v>
      </c>
      <c r="E89" s="9">
        <f t="shared" ref="E89" si="23">E90</f>
        <v>58309.78</v>
      </c>
      <c r="F89" s="9">
        <f t="shared" si="1"/>
        <v>100.02</v>
      </c>
    </row>
    <row r="90" spans="1:6" ht="51" customHeight="1" x14ac:dyDescent="0.25">
      <c r="A90" s="7" t="s">
        <v>85</v>
      </c>
      <c r="B90" s="7" t="s">
        <v>109</v>
      </c>
      <c r="C90" s="8" t="s">
        <v>110</v>
      </c>
      <c r="D90" s="9">
        <f>D91</f>
        <v>58300</v>
      </c>
      <c r="E90" s="9">
        <f t="shared" ref="E90" si="24">E91</f>
        <v>58309.78</v>
      </c>
      <c r="F90" s="9">
        <f t="shared" si="1"/>
        <v>100.02</v>
      </c>
    </row>
    <row r="91" spans="1:6" ht="61.2" customHeight="1" x14ac:dyDescent="0.25">
      <c r="A91" s="10" t="s">
        <v>85</v>
      </c>
      <c r="B91" s="10" t="s">
        <v>111</v>
      </c>
      <c r="C91" s="11" t="s">
        <v>112</v>
      </c>
      <c r="D91" s="12">
        <v>58300</v>
      </c>
      <c r="E91" s="12">
        <v>58309.78</v>
      </c>
      <c r="F91" s="12">
        <f t="shared" si="1"/>
        <v>100.02</v>
      </c>
    </row>
    <row r="92" spans="1:6" ht="78.599999999999994" customHeight="1" x14ac:dyDescent="0.25">
      <c r="A92" s="7" t="s">
        <v>85</v>
      </c>
      <c r="B92" s="7" t="s">
        <v>294</v>
      </c>
      <c r="C92" s="8" t="s">
        <v>293</v>
      </c>
      <c r="D92" s="9">
        <f>D93</f>
        <v>4342200</v>
      </c>
      <c r="E92" s="9">
        <f t="shared" ref="E92" si="25">E93</f>
        <v>4342159.95</v>
      </c>
      <c r="F92" s="9">
        <f t="shared" si="1"/>
        <v>100</v>
      </c>
    </row>
    <row r="93" spans="1:6" ht="88.2" customHeight="1" x14ac:dyDescent="0.25">
      <c r="A93" s="10" t="s">
        <v>85</v>
      </c>
      <c r="B93" s="10" t="s">
        <v>296</v>
      </c>
      <c r="C93" s="11" t="s">
        <v>295</v>
      </c>
      <c r="D93" s="12">
        <v>4342200</v>
      </c>
      <c r="E93" s="12">
        <v>4342159.95</v>
      </c>
      <c r="F93" s="12">
        <f t="shared" si="1"/>
        <v>100</v>
      </c>
    </row>
    <row r="94" spans="1:6" ht="78.599999999999994" customHeight="1" x14ac:dyDescent="0.25">
      <c r="A94" s="7" t="s">
        <v>3</v>
      </c>
      <c r="B94" s="7" t="s">
        <v>113</v>
      </c>
      <c r="C94" s="14" t="s">
        <v>114</v>
      </c>
      <c r="D94" s="9">
        <f>D95+D99</f>
        <v>11801070</v>
      </c>
      <c r="E94" s="9">
        <f>E95+E99</f>
        <v>12103622.289999999</v>
      </c>
      <c r="F94" s="9">
        <f t="shared" ref="F94:F181" si="26">ROUND(E94/D94*100,2)</f>
        <v>102.56</v>
      </c>
    </row>
    <row r="95" spans="1:6" ht="85.65" customHeight="1" x14ac:dyDescent="0.25">
      <c r="A95" s="7" t="s">
        <v>85</v>
      </c>
      <c r="B95" s="7" t="s">
        <v>115</v>
      </c>
      <c r="C95" s="14" t="s">
        <v>116</v>
      </c>
      <c r="D95" s="9">
        <f>D98+D97+D96</f>
        <v>6201070</v>
      </c>
      <c r="E95" s="9">
        <f>E98+E97+E96</f>
        <v>6421585.5300000003</v>
      </c>
      <c r="F95" s="9">
        <f t="shared" si="26"/>
        <v>103.56</v>
      </c>
    </row>
    <row r="96" spans="1:6" ht="67.650000000000006" customHeight="1" x14ac:dyDescent="0.25">
      <c r="A96" s="10" t="s">
        <v>80</v>
      </c>
      <c r="B96" s="10" t="s">
        <v>117</v>
      </c>
      <c r="C96" s="13" t="s">
        <v>118</v>
      </c>
      <c r="D96" s="12">
        <v>372770</v>
      </c>
      <c r="E96" s="12">
        <v>372773.87</v>
      </c>
      <c r="F96" s="12">
        <f t="shared" si="26"/>
        <v>100</v>
      </c>
    </row>
    <row r="97" spans="1:6" ht="76.349999999999994" customHeight="1" x14ac:dyDescent="0.25">
      <c r="A97" s="10" t="s">
        <v>98</v>
      </c>
      <c r="B97" s="10" t="s">
        <v>117</v>
      </c>
      <c r="C97" s="13" t="s">
        <v>118</v>
      </c>
      <c r="D97" s="12">
        <v>0</v>
      </c>
      <c r="E97" s="12">
        <v>-6310.12</v>
      </c>
      <c r="F97" s="9" t="s">
        <v>410</v>
      </c>
    </row>
    <row r="98" spans="1:6" ht="63.9" customHeight="1" x14ac:dyDescent="0.25">
      <c r="A98" s="10" t="s">
        <v>85</v>
      </c>
      <c r="B98" s="10" t="s">
        <v>117</v>
      </c>
      <c r="C98" s="13" t="s">
        <v>118</v>
      </c>
      <c r="D98" s="12">
        <v>5828300</v>
      </c>
      <c r="E98" s="12">
        <v>6055121.7800000003</v>
      </c>
      <c r="F98" s="12">
        <f t="shared" si="26"/>
        <v>103.89</v>
      </c>
    </row>
    <row r="99" spans="1:6" ht="94.65" customHeight="1" x14ac:dyDescent="0.25">
      <c r="A99" s="7" t="s">
        <v>98</v>
      </c>
      <c r="B99" s="7" t="s">
        <v>275</v>
      </c>
      <c r="C99" s="14" t="s">
        <v>276</v>
      </c>
      <c r="D99" s="9">
        <f>SUM(D100)</f>
        <v>5600000</v>
      </c>
      <c r="E99" s="9">
        <f t="shared" ref="E99" si="27">SUM(E100)</f>
        <v>5682036.7599999998</v>
      </c>
      <c r="F99" s="9">
        <f t="shared" si="26"/>
        <v>101.46</v>
      </c>
    </row>
    <row r="100" spans="1:6" ht="82.95" customHeight="1" x14ac:dyDescent="0.25">
      <c r="A100" s="10" t="s">
        <v>98</v>
      </c>
      <c r="B100" s="10" t="s">
        <v>277</v>
      </c>
      <c r="C100" s="13" t="s">
        <v>278</v>
      </c>
      <c r="D100" s="12">
        <v>5600000</v>
      </c>
      <c r="E100" s="12">
        <v>5682036.7599999998</v>
      </c>
      <c r="F100" s="12">
        <f t="shared" si="26"/>
        <v>101.46</v>
      </c>
    </row>
    <row r="101" spans="1:6" ht="31.35" customHeight="1" x14ac:dyDescent="0.25">
      <c r="A101" s="7" t="s">
        <v>121</v>
      </c>
      <c r="B101" s="7" t="s">
        <v>119</v>
      </c>
      <c r="C101" s="8" t="s">
        <v>120</v>
      </c>
      <c r="D101" s="9">
        <f>D102+D114</f>
        <v>6354500</v>
      </c>
      <c r="E101" s="9">
        <f>E102+E114</f>
        <v>6187817.9400000004</v>
      </c>
      <c r="F101" s="9">
        <f t="shared" si="26"/>
        <v>97.38</v>
      </c>
    </row>
    <row r="102" spans="1:6" ht="33" customHeight="1" x14ac:dyDescent="0.25">
      <c r="A102" s="7" t="s">
        <v>121</v>
      </c>
      <c r="B102" s="7" t="s">
        <v>122</v>
      </c>
      <c r="C102" s="8" t="s">
        <v>123</v>
      </c>
      <c r="D102" s="9">
        <f>D103+D106+D108</f>
        <v>6298000</v>
      </c>
      <c r="E102" s="9">
        <f>E103+E106+E108</f>
        <v>6102246.8000000007</v>
      </c>
      <c r="F102" s="9">
        <f t="shared" si="26"/>
        <v>96.89</v>
      </c>
    </row>
    <row r="103" spans="1:6" ht="46.2" customHeight="1" x14ac:dyDescent="0.25">
      <c r="A103" s="7" t="s">
        <v>121</v>
      </c>
      <c r="B103" s="7" t="s">
        <v>124</v>
      </c>
      <c r="C103" s="8" t="s">
        <v>125</v>
      </c>
      <c r="D103" s="9">
        <f>D105+D104</f>
        <v>5784100</v>
      </c>
      <c r="E103" s="9">
        <f>E105+E104</f>
        <v>5585205.4199999999</v>
      </c>
      <c r="F103" s="9">
        <f t="shared" si="26"/>
        <v>96.56</v>
      </c>
    </row>
    <row r="104" spans="1:6" ht="45.6" customHeight="1" x14ac:dyDescent="0.25">
      <c r="A104" s="10" t="s">
        <v>121</v>
      </c>
      <c r="B104" s="10" t="s">
        <v>416</v>
      </c>
      <c r="C104" s="11" t="s">
        <v>417</v>
      </c>
      <c r="D104" s="12">
        <v>0</v>
      </c>
      <c r="E104" s="12">
        <v>0.28999999999999998</v>
      </c>
      <c r="F104" s="12" t="s">
        <v>410</v>
      </c>
    </row>
    <row r="105" spans="1:6" ht="60" customHeight="1" x14ac:dyDescent="0.25">
      <c r="A105" s="10" t="s">
        <v>121</v>
      </c>
      <c r="B105" s="10" t="s">
        <v>126</v>
      </c>
      <c r="C105" s="11" t="s">
        <v>127</v>
      </c>
      <c r="D105" s="12">
        <v>5784100</v>
      </c>
      <c r="E105" s="12">
        <v>5585205.1299999999</v>
      </c>
      <c r="F105" s="12">
        <f t="shared" si="26"/>
        <v>96.56</v>
      </c>
    </row>
    <row r="106" spans="1:6" ht="31.65" customHeight="1" x14ac:dyDescent="0.25">
      <c r="A106" s="7" t="s">
        <v>121</v>
      </c>
      <c r="B106" s="7" t="s">
        <v>128</v>
      </c>
      <c r="C106" s="8" t="s">
        <v>129</v>
      </c>
      <c r="D106" s="9">
        <f>D107</f>
        <v>86900</v>
      </c>
      <c r="E106" s="9">
        <f t="shared" ref="E106" si="28">E107</f>
        <v>85956.69</v>
      </c>
      <c r="F106" s="9">
        <f t="shared" si="26"/>
        <v>98.91</v>
      </c>
    </row>
    <row r="107" spans="1:6" ht="60" customHeight="1" x14ac:dyDescent="0.25">
      <c r="A107" s="10" t="s">
        <v>121</v>
      </c>
      <c r="B107" s="10" t="s">
        <v>130</v>
      </c>
      <c r="C107" s="11" t="s">
        <v>131</v>
      </c>
      <c r="D107" s="12">
        <v>86900</v>
      </c>
      <c r="E107" s="12">
        <v>85956.69</v>
      </c>
      <c r="F107" s="12">
        <f t="shared" si="26"/>
        <v>98.91</v>
      </c>
    </row>
    <row r="108" spans="1:6" ht="26.4" customHeight="1" x14ac:dyDescent="0.25">
      <c r="A108" s="7" t="s">
        <v>121</v>
      </c>
      <c r="B108" s="7" t="s">
        <v>418</v>
      </c>
      <c r="C108" s="8" t="s">
        <v>419</v>
      </c>
      <c r="D108" s="9">
        <f>SUM(D109+D112)</f>
        <v>427000</v>
      </c>
      <c r="E108" s="9">
        <f t="shared" ref="E108" si="29">SUM(E109+E112)</f>
        <v>431084.69</v>
      </c>
      <c r="F108" s="9">
        <f t="shared" si="26"/>
        <v>100.96</v>
      </c>
    </row>
    <row r="109" spans="1:6" ht="29.4" customHeight="1" x14ac:dyDescent="0.25">
      <c r="A109" s="7" t="s">
        <v>121</v>
      </c>
      <c r="B109" s="7" t="s">
        <v>422</v>
      </c>
      <c r="C109" s="8" t="s">
        <v>432</v>
      </c>
      <c r="D109" s="9">
        <f>SUM(D110:D111)</f>
        <v>427000</v>
      </c>
      <c r="E109" s="9">
        <f>SUM(E110:E111)</f>
        <v>431442.61</v>
      </c>
      <c r="F109" s="9">
        <f t="shared" si="26"/>
        <v>101.04</v>
      </c>
    </row>
    <row r="110" spans="1:6" ht="24.9" customHeight="1" x14ac:dyDescent="0.25">
      <c r="A110" s="10" t="s">
        <v>121</v>
      </c>
      <c r="B110" s="10" t="s">
        <v>420</v>
      </c>
      <c r="C110" s="11" t="s">
        <v>421</v>
      </c>
      <c r="D110" s="12">
        <v>0</v>
      </c>
      <c r="E110" s="12">
        <v>21.41</v>
      </c>
      <c r="F110" s="9" t="s">
        <v>410</v>
      </c>
    </row>
    <row r="111" spans="1:6" s="19" customFormat="1" ht="51.6" customHeight="1" x14ac:dyDescent="0.25">
      <c r="A111" s="10" t="s">
        <v>121</v>
      </c>
      <c r="B111" s="10" t="s">
        <v>423</v>
      </c>
      <c r="C111" s="11" t="s">
        <v>578</v>
      </c>
      <c r="D111" s="12">
        <v>427000</v>
      </c>
      <c r="E111" s="12">
        <v>431421.2</v>
      </c>
      <c r="F111" s="12">
        <f t="shared" si="26"/>
        <v>101.04</v>
      </c>
    </row>
    <row r="112" spans="1:6" ht="26.7" customHeight="1" x14ac:dyDescent="0.25">
      <c r="A112" s="7" t="s">
        <v>121</v>
      </c>
      <c r="B112" s="7" t="s">
        <v>428</v>
      </c>
      <c r="C112" s="8" t="s">
        <v>430</v>
      </c>
      <c r="D112" s="9">
        <f>SUM(D113)</f>
        <v>0</v>
      </c>
      <c r="E112" s="9">
        <f>SUM(E113)</f>
        <v>-357.92</v>
      </c>
      <c r="F112" s="9" t="s">
        <v>410</v>
      </c>
    </row>
    <row r="113" spans="1:6" ht="59.4" customHeight="1" x14ac:dyDescent="0.25">
      <c r="A113" s="10" t="s">
        <v>121</v>
      </c>
      <c r="B113" s="10" t="s">
        <v>429</v>
      </c>
      <c r="C113" s="11" t="s">
        <v>431</v>
      </c>
      <c r="D113" s="12">
        <v>0</v>
      </c>
      <c r="E113" s="12">
        <v>-357.92</v>
      </c>
      <c r="F113" s="9" t="s">
        <v>410</v>
      </c>
    </row>
    <row r="114" spans="1:6" ht="48" customHeight="1" x14ac:dyDescent="0.25">
      <c r="A114" s="7" t="s">
        <v>80</v>
      </c>
      <c r="B114" s="7" t="s">
        <v>424</v>
      </c>
      <c r="C114" s="8" t="s">
        <v>425</v>
      </c>
      <c r="D114" s="9">
        <f>SUM(D115)</f>
        <v>56500</v>
      </c>
      <c r="E114" s="9">
        <f>SUM(E115)</f>
        <v>85571.14</v>
      </c>
      <c r="F114" s="9">
        <f t="shared" si="26"/>
        <v>151.44999999999999</v>
      </c>
    </row>
    <row r="115" spans="1:6" ht="56.4" customHeight="1" x14ac:dyDescent="0.25">
      <c r="A115" s="10" t="s">
        <v>80</v>
      </c>
      <c r="B115" s="10" t="s">
        <v>426</v>
      </c>
      <c r="C115" s="11" t="s">
        <v>427</v>
      </c>
      <c r="D115" s="12">
        <v>56500</v>
      </c>
      <c r="E115" s="12">
        <v>85571.14</v>
      </c>
      <c r="F115" s="12">
        <f t="shared" si="26"/>
        <v>151.44999999999999</v>
      </c>
    </row>
    <row r="116" spans="1:6" ht="40.65" customHeight="1" x14ac:dyDescent="0.25">
      <c r="A116" s="7" t="s">
        <v>3</v>
      </c>
      <c r="B116" s="7" t="s">
        <v>132</v>
      </c>
      <c r="C116" s="8" t="s">
        <v>133</v>
      </c>
      <c r="D116" s="9">
        <f>D117</f>
        <v>5642747.2299999995</v>
      </c>
      <c r="E116" s="9">
        <f t="shared" ref="E116" si="30">E117</f>
        <v>5626840.6199999992</v>
      </c>
      <c r="F116" s="9">
        <f t="shared" si="26"/>
        <v>99.72</v>
      </c>
    </row>
    <row r="117" spans="1:6" ht="34.200000000000003" customHeight="1" x14ac:dyDescent="0.25">
      <c r="A117" s="7" t="s">
        <v>3</v>
      </c>
      <c r="B117" s="7" t="s">
        <v>134</v>
      </c>
      <c r="C117" s="8" t="s">
        <v>135</v>
      </c>
      <c r="D117" s="9">
        <f>D118+D123</f>
        <v>5642747.2299999995</v>
      </c>
      <c r="E117" s="9">
        <f t="shared" ref="E117" si="31">E118+E123</f>
        <v>5626840.6199999992</v>
      </c>
      <c r="F117" s="9">
        <f t="shared" si="26"/>
        <v>99.72</v>
      </c>
    </row>
    <row r="118" spans="1:6" ht="42" customHeight="1" x14ac:dyDescent="0.25">
      <c r="A118" s="7" t="s">
        <v>3</v>
      </c>
      <c r="B118" s="7" t="s">
        <v>136</v>
      </c>
      <c r="C118" s="8" t="s">
        <v>137</v>
      </c>
      <c r="D118" s="9">
        <f>D119</f>
        <v>1459000</v>
      </c>
      <c r="E118" s="9">
        <f t="shared" ref="E118" si="32">E119</f>
        <v>1390766.3900000001</v>
      </c>
      <c r="F118" s="9">
        <f t="shared" si="26"/>
        <v>95.32</v>
      </c>
    </row>
    <row r="119" spans="1:6" ht="40.65" customHeight="1" x14ac:dyDescent="0.25">
      <c r="A119" s="7" t="s">
        <v>3</v>
      </c>
      <c r="B119" s="7" t="s">
        <v>138</v>
      </c>
      <c r="C119" s="8" t="s">
        <v>139</v>
      </c>
      <c r="D119" s="9">
        <f>D120+D121+D122</f>
        <v>1459000</v>
      </c>
      <c r="E119" s="9">
        <f t="shared" ref="E119" si="33">E120+E121+E122</f>
        <v>1390766.3900000001</v>
      </c>
      <c r="F119" s="9">
        <f t="shared" si="26"/>
        <v>95.32</v>
      </c>
    </row>
    <row r="120" spans="1:6" ht="44.4" customHeight="1" x14ac:dyDescent="0.25">
      <c r="A120" s="10" t="s">
        <v>80</v>
      </c>
      <c r="B120" s="10" t="s">
        <v>138</v>
      </c>
      <c r="C120" s="11" t="s">
        <v>139</v>
      </c>
      <c r="D120" s="12">
        <v>459100</v>
      </c>
      <c r="E120" s="12">
        <v>411094.68</v>
      </c>
      <c r="F120" s="12">
        <f t="shared" si="26"/>
        <v>89.54</v>
      </c>
    </row>
    <row r="121" spans="1:6" ht="42.6" customHeight="1" x14ac:dyDescent="0.25">
      <c r="A121" s="10" t="s">
        <v>98</v>
      </c>
      <c r="B121" s="10" t="s">
        <v>138</v>
      </c>
      <c r="C121" s="11" t="s">
        <v>139</v>
      </c>
      <c r="D121" s="12">
        <v>30000</v>
      </c>
      <c r="E121" s="12">
        <v>29514.33</v>
      </c>
      <c r="F121" s="12">
        <f t="shared" si="26"/>
        <v>98.38</v>
      </c>
    </row>
    <row r="122" spans="1:6" ht="39.6" customHeight="1" x14ac:dyDescent="0.25">
      <c r="A122" s="10" t="s">
        <v>85</v>
      </c>
      <c r="B122" s="10" t="s">
        <v>138</v>
      </c>
      <c r="C122" s="11" t="s">
        <v>139</v>
      </c>
      <c r="D122" s="12">
        <v>969900</v>
      </c>
      <c r="E122" s="12">
        <v>950157.38</v>
      </c>
      <c r="F122" s="12">
        <f t="shared" si="26"/>
        <v>97.96</v>
      </c>
    </row>
    <row r="123" spans="1:6" ht="30" customHeight="1" x14ac:dyDescent="0.25">
      <c r="A123" s="7" t="s">
        <v>3</v>
      </c>
      <c r="B123" s="7" t="s">
        <v>337</v>
      </c>
      <c r="C123" s="8" t="s">
        <v>338</v>
      </c>
      <c r="D123" s="9">
        <f>D124</f>
        <v>4183747.2299999995</v>
      </c>
      <c r="E123" s="9">
        <f t="shared" ref="E123" si="34">E124</f>
        <v>4236074.2299999995</v>
      </c>
      <c r="F123" s="9">
        <f t="shared" si="26"/>
        <v>101.25</v>
      </c>
    </row>
    <row r="124" spans="1:6" ht="27.6" customHeight="1" x14ac:dyDescent="0.25">
      <c r="A124" s="7" t="s">
        <v>3</v>
      </c>
      <c r="B124" s="7" t="s">
        <v>339</v>
      </c>
      <c r="C124" s="8" t="s">
        <v>340</v>
      </c>
      <c r="D124" s="9">
        <f>D125+D127+D126+D128</f>
        <v>4183747.2299999995</v>
      </c>
      <c r="E124" s="9">
        <f>E125+E127+E126+E128</f>
        <v>4236074.2299999995</v>
      </c>
      <c r="F124" s="9">
        <f t="shared" si="26"/>
        <v>101.25</v>
      </c>
    </row>
    <row r="125" spans="1:6" ht="27.6" customHeight="1" x14ac:dyDescent="0.25">
      <c r="A125" s="10" t="s">
        <v>80</v>
      </c>
      <c r="B125" s="10" t="s">
        <v>339</v>
      </c>
      <c r="C125" s="11" t="s">
        <v>340</v>
      </c>
      <c r="D125" s="12">
        <v>3536947.8</v>
      </c>
      <c r="E125" s="12">
        <v>3536947.8</v>
      </c>
      <c r="F125" s="12">
        <f t="shared" si="26"/>
        <v>100</v>
      </c>
    </row>
    <row r="126" spans="1:6" ht="25.95" customHeight="1" x14ac:dyDescent="0.25">
      <c r="A126" s="10" t="s">
        <v>433</v>
      </c>
      <c r="B126" s="10" t="s">
        <v>339</v>
      </c>
      <c r="C126" s="11" t="s">
        <v>340</v>
      </c>
      <c r="D126" s="12">
        <v>90741.3</v>
      </c>
      <c r="E126" s="12">
        <v>90741.3</v>
      </c>
      <c r="F126" s="12">
        <f t="shared" si="26"/>
        <v>100</v>
      </c>
    </row>
    <row r="127" spans="1:6" ht="24.6" customHeight="1" x14ac:dyDescent="0.25">
      <c r="A127" s="10" t="s">
        <v>98</v>
      </c>
      <c r="B127" s="10" t="s">
        <v>339</v>
      </c>
      <c r="C127" s="11" t="s">
        <v>340</v>
      </c>
      <c r="D127" s="12">
        <v>503684.96</v>
      </c>
      <c r="E127" s="12">
        <v>556011.96</v>
      </c>
      <c r="F127" s="12">
        <f t="shared" si="26"/>
        <v>110.39</v>
      </c>
    </row>
    <row r="128" spans="1:6" ht="27" customHeight="1" x14ac:dyDescent="0.25">
      <c r="A128" s="10" t="s">
        <v>85</v>
      </c>
      <c r="B128" s="10" t="s">
        <v>339</v>
      </c>
      <c r="C128" s="11" t="s">
        <v>340</v>
      </c>
      <c r="D128" s="12">
        <v>52373.17</v>
      </c>
      <c r="E128" s="12">
        <v>52373.17</v>
      </c>
      <c r="F128" s="12">
        <f t="shared" si="26"/>
        <v>100</v>
      </c>
    </row>
    <row r="129" spans="1:6" ht="34.950000000000003" customHeight="1" x14ac:dyDescent="0.25">
      <c r="A129" s="7" t="s">
        <v>3</v>
      </c>
      <c r="B129" s="7" t="s">
        <v>140</v>
      </c>
      <c r="C129" s="8" t="s">
        <v>141</v>
      </c>
      <c r="D129" s="9">
        <f>D130+D132</f>
        <v>10483400</v>
      </c>
      <c r="E129" s="9">
        <f>E130+E132</f>
        <v>9457366.3699999992</v>
      </c>
      <c r="F129" s="9">
        <f t="shared" si="26"/>
        <v>90.21</v>
      </c>
    </row>
    <row r="130" spans="1:6" ht="23.25" customHeight="1" x14ac:dyDescent="0.25">
      <c r="A130" s="7" t="s">
        <v>80</v>
      </c>
      <c r="B130" s="7" t="s">
        <v>142</v>
      </c>
      <c r="C130" s="8" t="s">
        <v>143</v>
      </c>
      <c r="D130" s="9">
        <f>D131</f>
        <v>9013900</v>
      </c>
      <c r="E130" s="9">
        <f t="shared" ref="E130" si="35">E131</f>
        <v>7987840.4699999997</v>
      </c>
      <c r="F130" s="9">
        <f t="shared" si="26"/>
        <v>88.62</v>
      </c>
    </row>
    <row r="131" spans="1:6" ht="35.4" customHeight="1" x14ac:dyDescent="0.25">
      <c r="A131" s="10" t="s">
        <v>80</v>
      </c>
      <c r="B131" s="10" t="s">
        <v>144</v>
      </c>
      <c r="C131" s="11" t="s">
        <v>145</v>
      </c>
      <c r="D131" s="12">
        <v>9013900</v>
      </c>
      <c r="E131" s="12">
        <v>7987840.4699999997</v>
      </c>
      <c r="F131" s="12">
        <f t="shared" si="26"/>
        <v>88.62</v>
      </c>
    </row>
    <row r="132" spans="1:6" ht="70.650000000000006" customHeight="1" x14ac:dyDescent="0.25">
      <c r="A132" s="7" t="s">
        <v>85</v>
      </c>
      <c r="B132" s="7" t="s">
        <v>279</v>
      </c>
      <c r="C132" s="14" t="s">
        <v>280</v>
      </c>
      <c r="D132" s="9">
        <f>D133+D135</f>
        <v>1469500</v>
      </c>
      <c r="E132" s="9">
        <f>E133+E135</f>
        <v>1469525.9</v>
      </c>
      <c r="F132" s="9">
        <f t="shared" si="26"/>
        <v>100</v>
      </c>
    </row>
    <row r="133" spans="1:6" ht="82.5" customHeight="1" x14ac:dyDescent="0.25">
      <c r="A133" s="7" t="s">
        <v>85</v>
      </c>
      <c r="B133" s="7" t="s">
        <v>281</v>
      </c>
      <c r="C133" s="14" t="s">
        <v>282</v>
      </c>
      <c r="D133" s="9">
        <f>D134</f>
        <v>1411700</v>
      </c>
      <c r="E133" s="9">
        <f t="shared" ref="E133" si="36">E134</f>
        <v>1411738.4</v>
      </c>
      <c r="F133" s="9">
        <f t="shared" si="26"/>
        <v>100</v>
      </c>
    </row>
    <row r="134" spans="1:6" ht="78" customHeight="1" x14ac:dyDescent="0.25">
      <c r="A134" s="10" t="s">
        <v>85</v>
      </c>
      <c r="B134" s="10" t="s">
        <v>283</v>
      </c>
      <c r="C134" s="13" t="s">
        <v>282</v>
      </c>
      <c r="D134" s="12">
        <v>1411700</v>
      </c>
      <c r="E134" s="12">
        <v>1411738.4</v>
      </c>
      <c r="F134" s="12">
        <f t="shared" si="26"/>
        <v>100</v>
      </c>
    </row>
    <row r="135" spans="1:6" ht="78" customHeight="1" x14ac:dyDescent="0.25">
      <c r="A135" s="7" t="s">
        <v>80</v>
      </c>
      <c r="B135" s="7" t="s">
        <v>561</v>
      </c>
      <c r="C135" s="14" t="s">
        <v>559</v>
      </c>
      <c r="D135" s="9">
        <f>D136</f>
        <v>57800</v>
      </c>
      <c r="E135" s="9">
        <f>E136</f>
        <v>57787.5</v>
      </c>
      <c r="F135" s="12">
        <f t="shared" si="26"/>
        <v>99.98</v>
      </c>
    </row>
    <row r="136" spans="1:6" ht="78" customHeight="1" x14ac:dyDescent="0.25">
      <c r="A136" s="10" t="s">
        <v>80</v>
      </c>
      <c r="B136" s="10" t="s">
        <v>560</v>
      </c>
      <c r="C136" s="13" t="s">
        <v>558</v>
      </c>
      <c r="D136" s="12">
        <v>57800</v>
      </c>
      <c r="E136" s="12">
        <v>57787.5</v>
      </c>
      <c r="F136" s="12">
        <f t="shared" si="26"/>
        <v>99.98</v>
      </c>
    </row>
    <row r="137" spans="1:6" ht="29.4" customHeight="1" x14ac:dyDescent="0.25">
      <c r="A137" s="7" t="s">
        <v>3</v>
      </c>
      <c r="B137" s="7" t="s">
        <v>146</v>
      </c>
      <c r="C137" s="8" t="s">
        <v>147</v>
      </c>
      <c r="D137" s="9">
        <f>D138+D171+D173+D181+D153+D195</f>
        <v>6772406.6100000003</v>
      </c>
      <c r="E137" s="9">
        <f>E138+E171+E173+E181+E153+E195</f>
        <v>7160575.8199999994</v>
      </c>
      <c r="F137" s="9">
        <f t="shared" si="26"/>
        <v>105.73</v>
      </c>
    </row>
    <row r="138" spans="1:6" ht="42" customHeight="1" x14ac:dyDescent="0.25">
      <c r="A138" s="7" t="s">
        <v>3</v>
      </c>
      <c r="B138" s="7" t="s">
        <v>148</v>
      </c>
      <c r="C138" s="8" t="s">
        <v>149</v>
      </c>
      <c r="D138" s="9">
        <f>D139+D143+D147+D151+D155+D157+D160+D162+D166</f>
        <v>2654525</v>
      </c>
      <c r="E138" s="9">
        <f>E139+E143+E147+E151+E155+E157+E160+E162+E166</f>
        <v>2759206.59</v>
      </c>
      <c r="F138" s="9">
        <f t="shared" si="26"/>
        <v>103.94</v>
      </c>
    </row>
    <row r="139" spans="1:6" ht="61.95" customHeight="1" x14ac:dyDescent="0.25">
      <c r="A139" s="7" t="s">
        <v>3</v>
      </c>
      <c r="B139" s="7" t="s">
        <v>150</v>
      </c>
      <c r="C139" s="8" t="s">
        <v>151</v>
      </c>
      <c r="D139" s="9">
        <f>D140</f>
        <v>30000</v>
      </c>
      <c r="E139" s="9">
        <f t="shared" ref="E139" si="37">E140</f>
        <v>20574.39</v>
      </c>
      <c r="F139" s="9">
        <f t="shared" si="26"/>
        <v>68.58</v>
      </c>
    </row>
    <row r="140" spans="1:6" ht="85.65" customHeight="1" x14ac:dyDescent="0.25">
      <c r="A140" s="7" t="s">
        <v>3</v>
      </c>
      <c r="B140" s="7" t="s">
        <v>152</v>
      </c>
      <c r="C140" s="14" t="s">
        <v>153</v>
      </c>
      <c r="D140" s="9">
        <f>D141+D142</f>
        <v>30000</v>
      </c>
      <c r="E140" s="9">
        <f t="shared" ref="E140" si="38">E141+E142</f>
        <v>20574.39</v>
      </c>
      <c r="F140" s="9">
        <f t="shared" si="26"/>
        <v>68.58</v>
      </c>
    </row>
    <row r="141" spans="1:6" ht="82.2" customHeight="1" x14ac:dyDescent="0.25">
      <c r="A141" s="10" t="s">
        <v>154</v>
      </c>
      <c r="B141" s="10" t="s">
        <v>152</v>
      </c>
      <c r="C141" s="13" t="s">
        <v>153</v>
      </c>
      <c r="D141" s="12">
        <v>5000</v>
      </c>
      <c r="E141" s="12">
        <v>4574.3900000000003</v>
      </c>
      <c r="F141" s="12">
        <f t="shared" si="26"/>
        <v>91.49</v>
      </c>
    </row>
    <row r="142" spans="1:6" ht="75.599999999999994" customHeight="1" x14ac:dyDescent="0.25">
      <c r="A142" s="10" t="s">
        <v>155</v>
      </c>
      <c r="B142" s="10" t="s">
        <v>152</v>
      </c>
      <c r="C142" s="13" t="s">
        <v>153</v>
      </c>
      <c r="D142" s="12">
        <v>25000</v>
      </c>
      <c r="E142" s="12">
        <v>16000</v>
      </c>
      <c r="F142" s="12">
        <f t="shared" si="26"/>
        <v>64</v>
      </c>
    </row>
    <row r="143" spans="1:6" ht="81.599999999999994" customHeight="1" x14ac:dyDescent="0.25">
      <c r="A143" s="7" t="s">
        <v>3</v>
      </c>
      <c r="B143" s="7" t="s">
        <v>156</v>
      </c>
      <c r="C143" s="8" t="s">
        <v>157</v>
      </c>
      <c r="D143" s="9">
        <f>D144</f>
        <v>350000</v>
      </c>
      <c r="E143" s="9">
        <f t="shared" ref="E143" si="39">E144</f>
        <v>343288.8</v>
      </c>
      <c r="F143" s="9">
        <f t="shared" si="26"/>
        <v>98.08</v>
      </c>
    </row>
    <row r="144" spans="1:6" ht="100.2" customHeight="1" x14ac:dyDescent="0.25">
      <c r="A144" s="7" t="s">
        <v>3</v>
      </c>
      <c r="B144" s="7" t="s">
        <v>158</v>
      </c>
      <c r="C144" s="14" t="s">
        <v>159</v>
      </c>
      <c r="D144" s="9">
        <f>D145+D146</f>
        <v>350000</v>
      </c>
      <c r="E144" s="9">
        <f t="shared" ref="E144" si="40">E145+E146</f>
        <v>343288.8</v>
      </c>
      <c r="F144" s="9">
        <f t="shared" si="26"/>
        <v>98.08</v>
      </c>
    </row>
    <row r="145" spans="1:6" ht="97.2" customHeight="1" x14ac:dyDescent="0.25">
      <c r="A145" s="10" t="s">
        <v>154</v>
      </c>
      <c r="B145" s="10" t="s">
        <v>158</v>
      </c>
      <c r="C145" s="13" t="s">
        <v>159</v>
      </c>
      <c r="D145" s="12">
        <v>30000</v>
      </c>
      <c r="E145" s="12">
        <v>31744.36</v>
      </c>
      <c r="F145" s="12">
        <f t="shared" si="26"/>
        <v>105.81</v>
      </c>
    </row>
    <row r="146" spans="1:6" ht="90.6" customHeight="1" x14ac:dyDescent="0.25">
      <c r="A146" s="10" t="s">
        <v>155</v>
      </c>
      <c r="B146" s="10" t="s">
        <v>158</v>
      </c>
      <c r="C146" s="13" t="s">
        <v>159</v>
      </c>
      <c r="D146" s="12">
        <v>320000</v>
      </c>
      <c r="E146" s="12">
        <v>311544.44</v>
      </c>
      <c r="F146" s="12">
        <f t="shared" si="26"/>
        <v>97.36</v>
      </c>
    </row>
    <row r="147" spans="1:6" ht="60" customHeight="1" x14ac:dyDescent="0.25">
      <c r="A147" s="7" t="s">
        <v>3</v>
      </c>
      <c r="B147" s="7" t="s">
        <v>160</v>
      </c>
      <c r="C147" s="8" t="s">
        <v>161</v>
      </c>
      <c r="D147" s="9">
        <f>D148</f>
        <v>981000</v>
      </c>
      <c r="E147" s="9">
        <f t="shared" ref="E147" si="41">E148</f>
        <v>978135.54</v>
      </c>
      <c r="F147" s="9">
        <f t="shared" si="26"/>
        <v>99.71</v>
      </c>
    </row>
    <row r="148" spans="1:6" ht="75.599999999999994" customHeight="1" x14ac:dyDescent="0.25">
      <c r="A148" s="7" t="s">
        <v>3</v>
      </c>
      <c r="B148" s="7" t="s">
        <v>162</v>
      </c>
      <c r="C148" s="14" t="s">
        <v>163</v>
      </c>
      <c r="D148" s="9">
        <f>D149+D150</f>
        <v>981000</v>
      </c>
      <c r="E148" s="9">
        <f t="shared" ref="E148" si="42">E149+E150</f>
        <v>978135.54</v>
      </c>
      <c r="F148" s="9">
        <f t="shared" si="26"/>
        <v>99.71</v>
      </c>
    </row>
    <row r="149" spans="1:6" ht="75" customHeight="1" x14ac:dyDescent="0.25">
      <c r="A149" s="10" t="s">
        <v>154</v>
      </c>
      <c r="B149" s="10" t="s">
        <v>162</v>
      </c>
      <c r="C149" s="13" t="s">
        <v>163</v>
      </c>
      <c r="D149" s="12">
        <v>1000</v>
      </c>
      <c r="E149" s="12">
        <v>0.12</v>
      </c>
      <c r="F149" s="12">
        <f t="shared" si="26"/>
        <v>0.01</v>
      </c>
    </row>
    <row r="150" spans="1:6" ht="78" customHeight="1" x14ac:dyDescent="0.25">
      <c r="A150" s="10" t="s">
        <v>155</v>
      </c>
      <c r="B150" s="10" t="s">
        <v>162</v>
      </c>
      <c r="C150" s="13" t="s">
        <v>163</v>
      </c>
      <c r="D150" s="12">
        <v>980000</v>
      </c>
      <c r="E150" s="12">
        <v>978135.42</v>
      </c>
      <c r="F150" s="12">
        <f t="shared" si="26"/>
        <v>99.81</v>
      </c>
    </row>
    <row r="151" spans="1:6" ht="50.4" x14ac:dyDescent="0.25">
      <c r="A151" s="7" t="s">
        <v>155</v>
      </c>
      <c r="B151" s="7" t="s">
        <v>164</v>
      </c>
      <c r="C151" s="8" t="s">
        <v>309</v>
      </c>
      <c r="D151" s="9">
        <f>D152</f>
        <v>5000</v>
      </c>
      <c r="E151" s="9">
        <f t="shared" ref="E151" si="43">E152</f>
        <v>4500</v>
      </c>
      <c r="F151" s="9">
        <f t="shared" si="26"/>
        <v>90</v>
      </c>
    </row>
    <row r="152" spans="1:6" ht="79.95" customHeight="1" x14ac:dyDescent="0.25">
      <c r="A152" s="10" t="s">
        <v>155</v>
      </c>
      <c r="B152" s="10" t="s">
        <v>165</v>
      </c>
      <c r="C152" s="13" t="s">
        <v>310</v>
      </c>
      <c r="D152" s="12">
        <v>5000</v>
      </c>
      <c r="E152" s="12">
        <v>4500</v>
      </c>
      <c r="F152" s="12">
        <f t="shared" si="26"/>
        <v>90</v>
      </c>
    </row>
    <row r="153" spans="1:6" ht="66.599999999999994" customHeight="1" x14ac:dyDescent="0.25">
      <c r="A153" s="7" t="s">
        <v>154</v>
      </c>
      <c r="B153" s="7" t="s">
        <v>523</v>
      </c>
      <c r="C153" s="14" t="s">
        <v>525</v>
      </c>
      <c r="D153" s="9">
        <f>SUM(D154)</f>
        <v>250</v>
      </c>
      <c r="E153" s="9">
        <f>SUM(E154)</f>
        <v>250</v>
      </c>
      <c r="F153" s="9">
        <f t="shared" si="26"/>
        <v>100</v>
      </c>
    </row>
    <row r="154" spans="1:6" ht="69.599999999999994" customHeight="1" x14ac:dyDescent="0.25">
      <c r="A154" s="10" t="s">
        <v>154</v>
      </c>
      <c r="B154" s="10" t="s">
        <v>524</v>
      </c>
      <c r="C154" s="13" t="s">
        <v>526</v>
      </c>
      <c r="D154" s="12">
        <v>250</v>
      </c>
      <c r="E154" s="12">
        <v>250</v>
      </c>
      <c r="F154" s="12">
        <f t="shared" si="26"/>
        <v>100</v>
      </c>
    </row>
    <row r="155" spans="1:6" ht="82.95" customHeight="1" x14ac:dyDescent="0.25">
      <c r="A155" s="7" t="s">
        <v>155</v>
      </c>
      <c r="B155" s="7" t="s">
        <v>166</v>
      </c>
      <c r="C155" s="8" t="s">
        <v>167</v>
      </c>
      <c r="D155" s="9">
        <f>D156</f>
        <v>100000</v>
      </c>
      <c r="E155" s="9">
        <f t="shared" ref="E155" si="44">E156</f>
        <v>90705.96</v>
      </c>
      <c r="F155" s="9">
        <f t="shared" si="26"/>
        <v>90.71</v>
      </c>
    </row>
    <row r="156" spans="1:6" ht="81.599999999999994" customHeight="1" x14ac:dyDescent="0.25">
      <c r="A156" s="10" t="s">
        <v>155</v>
      </c>
      <c r="B156" s="10" t="s">
        <v>168</v>
      </c>
      <c r="C156" s="13" t="s">
        <v>169</v>
      </c>
      <c r="D156" s="12">
        <v>100000</v>
      </c>
      <c r="E156" s="12">
        <v>90705.96</v>
      </c>
      <c r="F156" s="12">
        <f t="shared" si="26"/>
        <v>90.71</v>
      </c>
    </row>
    <row r="157" spans="1:6" ht="95.4" customHeight="1" x14ac:dyDescent="0.25">
      <c r="A157" s="7" t="s">
        <v>3</v>
      </c>
      <c r="B157" s="7" t="s">
        <v>170</v>
      </c>
      <c r="C157" s="8" t="s">
        <v>311</v>
      </c>
      <c r="D157" s="9">
        <f>D158+D159</f>
        <v>70000</v>
      </c>
      <c r="E157" s="9">
        <f>E158+E159</f>
        <v>66887.11</v>
      </c>
      <c r="F157" s="9">
        <f t="shared" si="26"/>
        <v>95.55</v>
      </c>
    </row>
    <row r="158" spans="1:6" ht="114.15" customHeight="1" x14ac:dyDescent="0.25">
      <c r="A158" s="10" t="s">
        <v>155</v>
      </c>
      <c r="B158" s="10" t="s">
        <v>171</v>
      </c>
      <c r="C158" s="13" t="s">
        <v>312</v>
      </c>
      <c r="D158" s="15">
        <v>25000</v>
      </c>
      <c r="E158" s="15">
        <v>21887.11</v>
      </c>
      <c r="F158" s="12">
        <f t="shared" si="26"/>
        <v>87.55</v>
      </c>
    </row>
    <row r="159" spans="1:6" ht="114.15" customHeight="1" x14ac:dyDescent="0.25">
      <c r="A159" s="10" t="s">
        <v>527</v>
      </c>
      <c r="B159" s="10" t="s">
        <v>528</v>
      </c>
      <c r="C159" s="13" t="s">
        <v>573</v>
      </c>
      <c r="D159" s="15">
        <v>45000</v>
      </c>
      <c r="E159" s="15">
        <v>45000</v>
      </c>
      <c r="F159" s="12">
        <f t="shared" si="26"/>
        <v>100</v>
      </c>
    </row>
    <row r="160" spans="1:6" ht="69.45" customHeight="1" x14ac:dyDescent="0.25">
      <c r="A160" s="7" t="s">
        <v>155</v>
      </c>
      <c r="B160" s="7" t="s">
        <v>172</v>
      </c>
      <c r="C160" s="8" t="s">
        <v>173</v>
      </c>
      <c r="D160" s="9">
        <f>D161</f>
        <v>5000</v>
      </c>
      <c r="E160" s="9">
        <f t="shared" ref="E160" si="45">E161</f>
        <v>3141.58</v>
      </c>
      <c r="F160" s="9">
        <f t="shared" si="26"/>
        <v>62.83</v>
      </c>
    </row>
    <row r="161" spans="1:6" ht="81" customHeight="1" x14ac:dyDescent="0.25">
      <c r="A161" s="10" t="s">
        <v>155</v>
      </c>
      <c r="B161" s="10" t="s">
        <v>174</v>
      </c>
      <c r="C161" s="13" t="s">
        <v>175</v>
      </c>
      <c r="D161" s="16">
        <v>5000</v>
      </c>
      <c r="E161" s="16">
        <v>3141.58</v>
      </c>
      <c r="F161" s="12">
        <f t="shared" si="26"/>
        <v>62.83</v>
      </c>
    </row>
    <row r="162" spans="1:6" ht="71.400000000000006" customHeight="1" x14ac:dyDescent="0.25">
      <c r="A162" s="7" t="s">
        <v>3</v>
      </c>
      <c r="B162" s="7" t="s">
        <v>176</v>
      </c>
      <c r="C162" s="8" t="s">
        <v>177</v>
      </c>
      <c r="D162" s="9">
        <f>D165+D163+D164</f>
        <v>185125</v>
      </c>
      <c r="E162" s="9">
        <f>E165+E163+E164</f>
        <v>185649.43</v>
      </c>
      <c r="F162" s="9">
        <f t="shared" si="26"/>
        <v>100.28</v>
      </c>
    </row>
    <row r="163" spans="1:6" ht="76.650000000000006" customHeight="1" x14ac:dyDescent="0.25">
      <c r="A163" s="10" t="s">
        <v>154</v>
      </c>
      <c r="B163" s="10" t="s">
        <v>178</v>
      </c>
      <c r="C163" s="11" t="s">
        <v>179</v>
      </c>
      <c r="D163" s="12">
        <v>125</v>
      </c>
      <c r="E163" s="12">
        <v>125</v>
      </c>
      <c r="F163" s="12">
        <f t="shared" si="26"/>
        <v>100</v>
      </c>
    </row>
    <row r="164" spans="1:6" ht="72.599999999999994" customHeight="1" x14ac:dyDescent="0.25">
      <c r="A164" s="10" t="s">
        <v>434</v>
      </c>
      <c r="B164" s="10" t="s">
        <v>178</v>
      </c>
      <c r="C164" s="11" t="s">
        <v>179</v>
      </c>
      <c r="D164" s="12">
        <v>25000</v>
      </c>
      <c r="E164" s="12">
        <v>25000</v>
      </c>
      <c r="F164" s="12">
        <f t="shared" si="26"/>
        <v>100</v>
      </c>
    </row>
    <row r="165" spans="1:6" ht="76.349999999999994" customHeight="1" x14ac:dyDescent="0.25">
      <c r="A165" s="10" t="s">
        <v>155</v>
      </c>
      <c r="B165" s="10" t="s">
        <v>178</v>
      </c>
      <c r="C165" s="11" t="s">
        <v>179</v>
      </c>
      <c r="D165" s="12">
        <v>160000</v>
      </c>
      <c r="E165" s="12">
        <v>160524.43</v>
      </c>
      <c r="F165" s="12">
        <f t="shared" si="26"/>
        <v>100.33</v>
      </c>
    </row>
    <row r="166" spans="1:6" ht="79.95" customHeight="1" x14ac:dyDescent="0.25">
      <c r="A166" s="7" t="s">
        <v>3</v>
      </c>
      <c r="B166" s="7" t="s">
        <v>180</v>
      </c>
      <c r="C166" s="8" t="s">
        <v>181</v>
      </c>
      <c r="D166" s="9">
        <f>D167</f>
        <v>928400</v>
      </c>
      <c r="E166" s="9">
        <f t="shared" ref="E166" si="46">E167</f>
        <v>1066323.78</v>
      </c>
      <c r="F166" s="9">
        <f t="shared" si="26"/>
        <v>114.86</v>
      </c>
    </row>
    <row r="167" spans="1:6" ht="94.65" customHeight="1" x14ac:dyDescent="0.25">
      <c r="A167" s="7" t="s">
        <v>3</v>
      </c>
      <c r="B167" s="7" t="s">
        <v>182</v>
      </c>
      <c r="C167" s="14" t="s">
        <v>183</v>
      </c>
      <c r="D167" s="9">
        <f>D168+D170+D169</f>
        <v>928400</v>
      </c>
      <c r="E167" s="9">
        <f>E168+E170+E169</f>
        <v>1066323.78</v>
      </c>
      <c r="F167" s="9">
        <f t="shared" si="26"/>
        <v>114.86</v>
      </c>
    </row>
    <row r="168" spans="1:6" ht="81.599999999999994" customHeight="1" x14ac:dyDescent="0.25">
      <c r="A168" s="10" t="s">
        <v>154</v>
      </c>
      <c r="B168" s="10" t="s">
        <v>182</v>
      </c>
      <c r="C168" s="13" t="s">
        <v>183</v>
      </c>
      <c r="D168" s="12">
        <v>80000</v>
      </c>
      <c r="E168" s="12">
        <v>79390.490000000005</v>
      </c>
      <c r="F168" s="12">
        <f t="shared" si="26"/>
        <v>99.24</v>
      </c>
    </row>
    <row r="169" spans="1:6" ht="79.2" customHeight="1" x14ac:dyDescent="0.25">
      <c r="A169" s="10" t="s">
        <v>435</v>
      </c>
      <c r="B169" s="10" t="s">
        <v>182</v>
      </c>
      <c r="C169" s="13" t="s">
        <v>183</v>
      </c>
      <c r="D169" s="12">
        <v>17000</v>
      </c>
      <c r="E169" s="12">
        <v>16182.97</v>
      </c>
      <c r="F169" s="12">
        <f t="shared" si="26"/>
        <v>95.19</v>
      </c>
    </row>
    <row r="170" spans="1:6" ht="77.400000000000006" customHeight="1" x14ac:dyDescent="0.25">
      <c r="A170" s="10" t="s">
        <v>155</v>
      </c>
      <c r="B170" s="10" t="s">
        <v>182</v>
      </c>
      <c r="C170" s="13" t="s">
        <v>183</v>
      </c>
      <c r="D170" s="12">
        <v>831400</v>
      </c>
      <c r="E170" s="12">
        <v>970750.32</v>
      </c>
      <c r="F170" s="12">
        <f>ROUND(E170/D170*100,2)</f>
        <v>116.76</v>
      </c>
    </row>
    <row r="171" spans="1:6" ht="53.7" customHeight="1" x14ac:dyDescent="0.25">
      <c r="A171" s="7" t="s">
        <v>98</v>
      </c>
      <c r="B171" s="7" t="s">
        <v>184</v>
      </c>
      <c r="C171" s="8" t="s">
        <v>185</v>
      </c>
      <c r="D171" s="9">
        <f>SUM(D172)</f>
        <v>100000</v>
      </c>
      <c r="E171" s="9">
        <f t="shared" ref="E171" si="47">SUM(E172)</f>
        <v>156132.71</v>
      </c>
      <c r="F171" s="9">
        <f t="shared" si="26"/>
        <v>156.13</v>
      </c>
    </row>
    <row r="172" spans="1:6" ht="46.2" customHeight="1" x14ac:dyDescent="0.25">
      <c r="A172" s="10" t="s">
        <v>98</v>
      </c>
      <c r="B172" s="10" t="s">
        <v>186</v>
      </c>
      <c r="C172" s="11" t="s">
        <v>187</v>
      </c>
      <c r="D172" s="12">
        <v>100000</v>
      </c>
      <c r="E172" s="12">
        <v>156132.71</v>
      </c>
      <c r="F172" s="12">
        <f t="shared" si="26"/>
        <v>156.13</v>
      </c>
    </row>
    <row r="173" spans="1:6" ht="98.85" customHeight="1" x14ac:dyDescent="0.25">
      <c r="A173" s="7" t="s">
        <v>3</v>
      </c>
      <c r="B173" s="7" t="s">
        <v>188</v>
      </c>
      <c r="C173" s="14" t="s">
        <v>574</v>
      </c>
      <c r="D173" s="9">
        <f>D174+D176</f>
        <v>3579300</v>
      </c>
      <c r="E173" s="9">
        <f>E174+E176</f>
        <v>3720267.6599999997</v>
      </c>
      <c r="F173" s="9">
        <f t="shared" si="26"/>
        <v>103.94</v>
      </c>
    </row>
    <row r="174" spans="1:6" ht="67.5" customHeight="1" x14ac:dyDescent="0.25">
      <c r="A174" s="7" t="s">
        <v>3</v>
      </c>
      <c r="B174" s="7" t="s">
        <v>564</v>
      </c>
      <c r="C174" s="14" t="s">
        <v>562</v>
      </c>
      <c r="D174" s="9">
        <f>D175</f>
        <v>500</v>
      </c>
      <c r="E174" s="9">
        <f>E175</f>
        <v>2964.93</v>
      </c>
      <c r="F174" s="9">
        <f t="shared" si="26"/>
        <v>592.99</v>
      </c>
    </row>
    <row r="175" spans="1:6" ht="67.2" x14ac:dyDescent="0.25">
      <c r="A175" s="10" t="s">
        <v>98</v>
      </c>
      <c r="B175" s="10" t="s">
        <v>563</v>
      </c>
      <c r="C175" s="13" t="s">
        <v>562</v>
      </c>
      <c r="D175" s="12">
        <v>500</v>
      </c>
      <c r="E175" s="12">
        <v>2964.93</v>
      </c>
      <c r="F175" s="12">
        <f t="shared" si="26"/>
        <v>592.99</v>
      </c>
    </row>
    <row r="176" spans="1:6" ht="63.6" customHeight="1" x14ac:dyDescent="0.25">
      <c r="A176" s="10" t="s">
        <v>3</v>
      </c>
      <c r="B176" s="7" t="s">
        <v>189</v>
      </c>
      <c r="C176" s="14" t="s">
        <v>190</v>
      </c>
      <c r="D176" s="9">
        <f>D177</f>
        <v>3578800</v>
      </c>
      <c r="E176" s="9">
        <f>E177</f>
        <v>3717302.7299999995</v>
      </c>
      <c r="F176" s="9">
        <f t="shared" si="26"/>
        <v>103.87</v>
      </c>
    </row>
    <row r="177" spans="1:6" ht="65.400000000000006" customHeight="1" x14ac:dyDescent="0.25">
      <c r="A177" s="10" t="s">
        <v>3</v>
      </c>
      <c r="B177" s="7" t="s">
        <v>191</v>
      </c>
      <c r="C177" s="14" t="s">
        <v>313</v>
      </c>
      <c r="D177" s="9">
        <f>D178+D179+D180</f>
        <v>3578800</v>
      </c>
      <c r="E177" s="9">
        <f>E178+E179+E180</f>
        <v>3717302.7299999995</v>
      </c>
      <c r="F177" s="9">
        <f t="shared" si="26"/>
        <v>103.87</v>
      </c>
    </row>
    <row r="178" spans="1:6" ht="64.95" customHeight="1" x14ac:dyDescent="0.25">
      <c r="A178" s="10" t="s">
        <v>80</v>
      </c>
      <c r="B178" s="10" t="s">
        <v>191</v>
      </c>
      <c r="C178" s="11" t="s">
        <v>313</v>
      </c>
      <c r="D178" s="12">
        <v>2939800</v>
      </c>
      <c r="E178" s="12">
        <v>2988976.63</v>
      </c>
      <c r="F178" s="12">
        <f t="shared" si="26"/>
        <v>101.67</v>
      </c>
    </row>
    <row r="179" spans="1:6" ht="66" customHeight="1" x14ac:dyDescent="0.25">
      <c r="A179" s="10" t="s">
        <v>98</v>
      </c>
      <c r="B179" s="10" t="s">
        <v>191</v>
      </c>
      <c r="C179" s="11" t="s">
        <v>313</v>
      </c>
      <c r="D179" s="12">
        <v>11500</v>
      </c>
      <c r="E179" s="12">
        <v>15536.8</v>
      </c>
      <c r="F179" s="12">
        <f t="shared" si="26"/>
        <v>135.1</v>
      </c>
    </row>
    <row r="180" spans="1:6" ht="61.95" customHeight="1" x14ac:dyDescent="0.25">
      <c r="A180" s="10" t="s">
        <v>85</v>
      </c>
      <c r="B180" s="10" t="s">
        <v>191</v>
      </c>
      <c r="C180" s="11" t="s">
        <v>313</v>
      </c>
      <c r="D180" s="12">
        <v>627500</v>
      </c>
      <c r="E180" s="12">
        <v>712789.3</v>
      </c>
      <c r="F180" s="12">
        <f t="shared" si="26"/>
        <v>113.59</v>
      </c>
    </row>
    <row r="181" spans="1:6" ht="36" customHeight="1" x14ac:dyDescent="0.25">
      <c r="A181" s="10" t="s">
        <v>3</v>
      </c>
      <c r="B181" s="7" t="s">
        <v>442</v>
      </c>
      <c r="C181" s="8" t="s">
        <v>451</v>
      </c>
      <c r="D181" s="9">
        <f>SUM(D182+D186+D190)</f>
        <v>438331.61</v>
      </c>
      <c r="E181" s="9">
        <f>SUM(E182+E186+E190)</f>
        <v>443582.86</v>
      </c>
      <c r="F181" s="9">
        <f t="shared" si="26"/>
        <v>101.2</v>
      </c>
    </row>
    <row r="182" spans="1:6" ht="72.599999999999994" customHeight="1" x14ac:dyDescent="0.25">
      <c r="A182" s="7" t="s">
        <v>3</v>
      </c>
      <c r="B182" s="7" t="s">
        <v>566</v>
      </c>
      <c r="C182" s="8" t="s">
        <v>565</v>
      </c>
      <c r="D182" s="9">
        <f>D183</f>
        <v>93000</v>
      </c>
      <c r="E182" s="9">
        <f>E183</f>
        <v>92931.57</v>
      </c>
      <c r="F182" s="9">
        <f t="shared" ref="F182:F194" si="48">ROUND(E182/D182*100,2)</f>
        <v>99.93</v>
      </c>
    </row>
    <row r="183" spans="1:6" ht="66.599999999999994" customHeight="1" x14ac:dyDescent="0.25">
      <c r="A183" s="7" t="s">
        <v>3</v>
      </c>
      <c r="B183" s="7" t="s">
        <v>436</v>
      </c>
      <c r="C183" s="8" t="s">
        <v>437</v>
      </c>
      <c r="D183" s="9">
        <f>D184+D185</f>
        <v>93000</v>
      </c>
      <c r="E183" s="9">
        <f>E184+E185</f>
        <v>92931.57</v>
      </c>
      <c r="F183" s="9">
        <f t="shared" si="48"/>
        <v>99.93</v>
      </c>
    </row>
    <row r="184" spans="1:6" ht="64.95" customHeight="1" x14ac:dyDescent="0.25">
      <c r="A184" s="10" t="s">
        <v>80</v>
      </c>
      <c r="B184" s="10" t="s">
        <v>436</v>
      </c>
      <c r="C184" s="11" t="s">
        <v>437</v>
      </c>
      <c r="D184" s="12">
        <v>2000</v>
      </c>
      <c r="E184" s="12">
        <v>1890</v>
      </c>
      <c r="F184" s="12">
        <f t="shared" si="48"/>
        <v>94.5</v>
      </c>
    </row>
    <row r="185" spans="1:6" ht="64.95" customHeight="1" x14ac:dyDescent="0.25">
      <c r="A185" s="10" t="s">
        <v>98</v>
      </c>
      <c r="B185" s="10" t="s">
        <v>436</v>
      </c>
      <c r="C185" s="11" t="s">
        <v>437</v>
      </c>
      <c r="D185" s="12">
        <v>91000</v>
      </c>
      <c r="E185" s="12">
        <v>91041.57</v>
      </c>
      <c r="F185" s="12">
        <f t="shared" si="48"/>
        <v>100.05</v>
      </c>
    </row>
    <row r="186" spans="1:6" ht="45.6" customHeight="1" x14ac:dyDescent="0.25">
      <c r="A186" s="7" t="s">
        <v>3</v>
      </c>
      <c r="B186" s="7" t="s">
        <v>438</v>
      </c>
      <c r="C186" s="8" t="s">
        <v>452</v>
      </c>
      <c r="D186" s="9">
        <f>SUM(D187)</f>
        <v>417431.61</v>
      </c>
      <c r="E186" s="9">
        <f>SUM(E187)</f>
        <v>417435.61</v>
      </c>
      <c r="F186" s="9">
        <f t="shared" si="48"/>
        <v>100</v>
      </c>
    </row>
    <row r="187" spans="1:6" ht="56.1" customHeight="1" x14ac:dyDescent="0.25">
      <c r="A187" s="7" t="s">
        <v>3</v>
      </c>
      <c r="B187" s="7" t="s">
        <v>439</v>
      </c>
      <c r="C187" s="8" t="s">
        <v>453</v>
      </c>
      <c r="D187" s="9">
        <f>D189+D188</f>
        <v>417431.61</v>
      </c>
      <c r="E187" s="9">
        <f>E189+E188</f>
        <v>417435.61</v>
      </c>
      <c r="F187" s="9">
        <f t="shared" si="48"/>
        <v>100</v>
      </c>
    </row>
    <row r="188" spans="1:6" ht="56.1" customHeight="1" x14ac:dyDescent="0.25">
      <c r="A188" s="10" t="s">
        <v>195</v>
      </c>
      <c r="B188" s="10" t="s">
        <v>439</v>
      </c>
      <c r="C188" s="11" t="s">
        <v>453</v>
      </c>
      <c r="D188" s="12">
        <v>361126.76</v>
      </c>
      <c r="E188" s="12">
        <v>361126.76</v>
      </c>
      <c r="F188" s="12">
        <f t="shared" si="48"/>
        <v>100</v>
      </c>
    </row>
    <row r="189" spans="1:6" ht="56.1" customHeight="1" x14ac:dyDescent="0.25">
      <c r="A189" s="10" t="s">
        <v>98</v>
      </c>
      <c r="B189" s="10" t="s">
        <v>439</v>
      </c>
      <c r="C189" s="11" t="s">
        <v>453</v>
      </c>
      <c r="D189" s="12">
        <v>56304.85</v>
      </c>
      <c r="E189" s="12">
        <v>56308.85</v>
      </c>
      <c r="F189" s="12">
        <f t="shared" si="48"/>
        <v>100.01</v>
      </c>
    </row>
    <row r="190" spans="1:6" ht="85.65" customHeight="1" x14ac:dyDescent="0.25">
      <c r="A190" s="7" t="s">
        <v>3</v>
      </c>
      <c r="B190" s="7" t="s">
        <v>545</v>
      </c>
      <c r="C190" s="8" t="s">
        <v>453</v>
      </c>
      <c r="D190" s="9">
        <f>D191+D194</f>
        <v>-72100</v>
      </c>
      <c r="E190" s="9">
        <f>E191+E194</f>
        <v>-66784.319999999992</v>
      </c>
      <c r="F190" s="9">
        <f t="shared" si="48"/>
        <v>92.63</v>
      </c>
    </row>
    <row r="191" spans="1:6" ht="92.25" customHeight="1" x14ac:dyDescent="0.25">
      <c r="A191" s="7" t="s">
        <v>3</v>
      </c>
      <c r="B191" s="7" t="s">
        <v>441</v>
      </c>
      <c r="C191" s="8" t="s">
        <v>454</v>
      </c>
      <c r="D191" s="9">
        <f>SUM(D192:D193)</f>
        <v>-75000</v>
      </c>
      <c r="E191" s="9">
        <f>SUM(E192:E193)</f>
        <v>-70122.789999999994</v>
      </c>
      <c r="F191" s="9">
        <f t="shared" si="48"/>
        <v>93.5</v>
      </c>
    </row>
    <row r="192" spans="1:6" ht="114.6" customHeight="1" x14ac:dyDescent="0.25">
      <c r="A192" s="10" t="s">
        <v>6</v>
      </c>
      <c r="B192" s="10" t="s">
        <v>441</v>
      </c>
      <c r="C192" s="8" t="s">
        <v>455</v>
      </c>
      <c r="D192" s="12">
        <v>10000</v>
      </c>
      <c r="E192" s="12">
        <v>14900</v>
      </c>
      <c r="F192" s="12">
        <f t="shared" si="48"/>
        <v>149</v>
      </c>
    </row>
    <row r="193" spans="1:7" ht="117" customHeight="1" x14ac:dyDescent="0.25">
      <c r="A193" s="10" t="s">
        <v>440</v>
      </c>
      <c r="B193" s="10" t="s">
        <v>441</v>
      </c>
      <c r="C193" s="11" t="s">
        <v>455</v>
      </c>
      <c r="D193" s="12">
        <v>-85000</v>
      </c>
      <c r="E193" s="12">
        <v>-85022.79</v>
      </c>
      <c r="F193" s="12">
        <f t="shared" si="48"/>
        <v>100.03</v>
      </c>
    </row>
    <row r="194" spans="1:7" ht="81" customHeight="1" x14ac:dyDescent="0.25">
      <c r="A194" s="10" t="s">
        <v>6</v>
      </c>
      <c r="B194" s="10" t="s">
        <v>543</v>
      </c>
      <c r="C194" s="11" t="s">
        <v>544</v>
      </c>
      <c r="D194" s="12">
        <v>2900</v>
      </c>
      <c r="E194" s="12">
        <v>3338.47</v>
      </c>
      <c r="F194" s="12">
        <f t="shared" si="48"/>
        <v>115.12</v>
      </c>
      <c r="G194" s="12"/>
    </row>
    <row r="195" spans="1:7" ht="48.45" customHeight="1" x14ac:dyDescent="0.25">
      <c r="A195" s="7" t="s">
        <v>3</v>
      </c>
      <c r="B195" s="7" t="s">
        <v>336</v>
      </c>
      <c r="C195" s="8" t="s">
        <v>546</v>
      </c>
      <c r="D195" s="9">
        <f>D196</f>
        <v>0</v>
      </c>
      <c r="E195" s="9">
        <f>E196</f>
        <v>81136</v>
      </c>
      <c r="F195" s="12">
        <v>0</v>
      </c>
    </row>
    <row r="196" spans="1:7" ht="134.85" customHeight="1" x14ac:dyDescent="0.25">
      <c r="A196" s="7" t="s">
        <v>3</v>
      </c>
      <c r="B196" s="7" t="s">
        <v>568</v>
      </c>
      <c r="C196" s="8" t="s">
        <v>567</v>
      </c>
      <c r="D196" s="9">
        <f>D197+D198</f>
        <v>0</v>
      </c>
      <c r="E196" s="9">
        <f>E197+E198</f>
        <v>81136</v>
      </c>
      <c r="F196" s="12" t="s">
        <v>410</v>
      </c>
    </row>
    <row r="197" spans="1:7" ht="134.85" customHeight="1" x14ac:dyDescent="0.25">
      <c r="A197" s="10" t="s">
        <v>80</v>
      </c>
      <c r="B197" s="18" t="s">
        <v>568</v>
      </c>
      <c r="C197" s="11" t="s">
        <v>567</v>
      </c>
      <c r="D197" s="12">
        <v>0</v>
      </c>
      <c r="E197" s="12">
        <v>81036</v>
      </c>
      <c r="F197" s="12" t="s">
        <v>410</v>
      </c>
    </row>
    <row r="198" spans="1:7" ht="132.15" customHeight="1" x14ac:dyDescent="0.25">
      <c r="A198" s="10" t="s">
        <v>569</v>
      </c>
      <c r="B198" s="18" t="s">
        <v>568</v>
      </c>
      <c r="C198" s="11" t="s">
        <v>567</v>
      </c>
      <c r="D198" s="12">
        <v>0</v>
      </c>
      <c r="E198" s="12">
        <v>100</v>
      </c>
      <c r="F198" s="12" t="s">
        <v>410</v>
      </c>
    </row>
    <row r="199" spans="1:7" ht="45.6" hidden="1" customHeight="1" x14ac:dyDescent="0.25">
      <c r="A199" s="10" t="s">
        <v>98</v>
      </c>
      <c r="B199" s="10" t="s">
        <v>192</v>
      </c>
      <c r="C199" s="11" t="s">
        <v>314</v>
      </c>
      <c r="D199" s="12">
        <v>0</v>
      </c>
      <c r="E199" s="12">
        <v>0</v>
      </c>
      <c r="F199" s="12" t="s">
        <v>410</v>
      </c>
    </row>
    <row r="200" spans="1:7" ht="27.15" customHeight="1" x14ac:dyDescent="0.25">
      <c r="A200" s="7" t="s">
        <v>3</v>
      </c>
      <c r="B200" s="7" t="s">
        <v>443</v>
      </c>
      <c r="C200" s="8" t="s">
        <v>530</v>
      </c>
      <c r="D200" s="9">
        <f>SUM(D201+D205+D207)</f>
        <v>677550.56</v>
      </c>
      <c r="E200" s="9">
        <f t="shared" ref="E200" si="49">SUM(E201+E205+E207)</f>
        <v>673230.73</v>
      </c>
      <c r="F200" s="9">
        <f t="shared" ref="F200" si="50">ROUND(E200/D200*100,2)</f>
        <v>99.36</v>
      </c>
    </row>
    <row r="201" spans="1:7" ht="26.4" customHeight="1" x14ac:dyDescent="0.25">
      <c r="A201" s="7" t="s">
        <v>3</v>
      </c>
      <c r="B201" s="7" t="s">
        <v>445</v>
      </c>
      <c r="C201" s="8" t="s">
        <v>446</v>
      </c>
      <c r="D201" s="9">
        <f>SUM(D202)</f>
        <v>0</v>
      </c>
      <c r="E201" s="9">
        <f>SUM(E202)</f>
        <v>-4319.83</v>
      </c>
      <c r="F201" s="9" t="s">
        <v>410</v>
      </c>
    </row>
    <row r="202" spans="1:7" ht="22.35" customHeight="1" x14ac:dyDescent="0.25">
      <c r="A202" s="7" t="s">
        <v>3</v>
      </c>
      <c r="B202" s="7" t="s">
        <v>447</v>
      </c>
      <c r="C202" s="8" t="s">
        <v>448</v>
      </c>
      <c r="D202" s="9">
        <f>SUM(D203:D204)</f>
        <v>0</v>
      </c>
      <c r="E202" s="9">
        <f>SUM(E203:E204)</f>
        <v>-4319.83</v>
      </c>
      <c r="F202" s="9" t="s">
        <v>410</v>
      </c>
    </row>
    <row r="203" spans="1:7" ht="30.6" customHeight="1" x14ac:dyDescent="0.25">
      <c r="A203" s="10" t="s">
        <v>98</v>
      </c>
      <c r="B203" s="10" t="s">
        <v>447</v>
      </c>
      <c r="C203" s="11" t="s">
        <v>448</v>
      </c>
      <c r="D203" s="12">
        <v>0</v>
      </c>
      <c r="E203" s="12">
        <v>3240.34</v>
      </c>
      <c r="F203" s="9" t="s">
        <v>410</v>
      </c>
    </row>
    <row r="204" spans="1:7" ht="33" customHeight="1" x14ac:dyDescent="0.25">
      <c r="A204" s="10" t="s">
        <v>85</v>
      </c>
      <c r="B204" s="10" t="s">
        <v>447</v>
      </c>
      <c r="C204" s="11" t="s">
        <v>448</v>
      </c>
      <c r="D204" s="12">
        <v>0</v>
      </c>
      <c r="E204" s="12">
        <v>-7560.17</v>
      </c>
      <c r="F204" s="9" t="s">
        <v>410</v>
      </c>
    </row>
    <row r="205" spans="1:7" ht="23.25" customHeight="1" x14ac:dyDescent="0.25">
      <c r="A205" s="7" t="s">
        <v>3</v>
      </c>
      <c r="B205" s="7" t="s">
        <v>449</v>
      </c>
      <c r="C205" s="8" t="s">
        <v>444</v>
      </c>
      <c r="D205" s="9">
        <f>SUM(D206)</f>
        <v>550.55999999999995</v>
      </c>
      <c r="E205" s="9">
        <f>SUM(E206)</f>
        <v>550.55999999999995</v>
      </c>
      <c r="F205" s="9">
        <f t="shared" ref="F205:F206" si="51">ROUND(E205/D205*100,2)</f>
        <v>100</v>
      </c>
    </row>
    <row r="206" spans="1:7" ht="27.6" customHeight="1" x14ac:dyDescent="0.25">
      <c r="A206" s="10" t="s">
        <v>98</v>
      </c>
      <c r="B206" s="10" t="s">
        <v>450</v>
      </c>
      <c r="C206" s="11" t="s">
        <v>461</v>
      </c>
      <c r="D206" s="12">
        <v>550.55999999999995</v>
      </c>
      <c r="E206" s="12">
        <v>550.55999999999995</v>
      </c>
      <c r="F206" s="12">
        <f t="shared" si="51"/>
        <v>100</v>
      </c>
    </row>
    <row r="207" spans="1:7" ht="36.6" customHeight="1" x14ac:dyDescent="0.25">
      <c r="A207" s="7" t="s">
        <v>80</v>
      </c>
      <c r="B207" s="7" t="s">
        <v>467</v>
      </c>
      <c r="C207" s="8" t="s">
        <v>466</v>
      </c>
      <c r="D207" s="9">
        <f>SUM(D208)</f>
        <v>677000</v>
      </c>
      <c r="E207" s="9">
        <f>SUM(E208)</f>
        <v>677000</v>
      </c>
      <c r="F207" s="9">
        <f t="shared" ref="F207:F212" si="52">ROUND(E207/D207*100,2)</f>
        <v>100</v>
      </c>
    </row>
    <row r="208" spans="1:7" ht="30.6" customHeight="1" x14ac:dyDescent="0.25">
      <c r="A208" s="7" t="s">
        <v>80</v>
      </c>
      <c r="B208" s="7" t="s">
        <v>468</v>
      </c>
      <c r="C208" s="8" t="s">
        <v>469</v>
      </c>
      <c r="D208" s="9">
        <f>SUM(D209:D212)</f>
        <v>677000</v>
      </c>
      <c r="E208" s="9">
        <f>SUM(E209:E212)</f>
        <v>677000</v>
      </c>
      <c r="F208" s="9">
        <f t="shared" si="52"/>
        <v>100</v>
      </c>
    </row>
    <row r="209" spans="1:6" ht="51" customHeight="1" x14ac:dyDescent="0.25">
      <c r="A209" s="10" t="s">
        <v>80</v>
      </c>
      <c r="B209" s="10" t="s">
        <v>470</v>
      </c>
      <c r="C209" s="11" t="s">
        <v>531</v>
      </c>
      <c r="D209" s="12">
        <v>305000</v>
      </c>
      <c r="E209" s="12">
        <v>305000</v>
      </c>
      <c r="F209" s="12">
        <f t="shared" si="52"/>
        <v>100</v>
      </c>
    </row>
    <row r="210" spans="1:6" ht="48" customHeight="1" x14ac:dyDescent="0.25">
      <c r="A210" s="10" t="s">
        <v>80</v>
      </c>
      <c r="B210" s="10" t="s">
        <v>532</v>
      </c>
      <c r="C210" s="11" t="s">
        <v>471</v>
      </c>
      <c r="D210" s="12">
        <v>194000</v>
      </c>
      <c r="E210" s="12">
        <v>194000</v>
      </c>
      <c r="F210" s="12">
        <f t="shared" si="52"/>
        <v>100</v>
      </c>
    </row>
    <row r="211" spans="1:6" ht="44.4" customHeight="1" x14ac:dyDescent="0.25">
      <c r="A211" s="10" t="s">
        <v>80</v>
      </c>
      <c r="B211" s="10" t="s">
        <v>533</v>
      </c>
      <c r="C211" s="11" t="s">
        <v>471</v>
      </c>
      <c r="D211" s="12">
        <v>82000</v>
      </c>
      <c r="E211" s="12">
        <v>82000</v>
      </c>
      <c r="F211" s="12">
        <f t="shared" si="52"/>
        <v>100</v>
      </c>
    </row>
    <row r="212" spans="1:6" ht="44.4" customHeight="1" x14ac:dyDescent="0.25">
      <c r="A212" s="10" t="s">
        <v>80</v>
      </c>
      <c r="B212" s="10" t="s">
        <v>529</v>
      </c>
      <c r="C212" s="11" t="s">
        <v>472</v>
      </c>
      <c r="D212" s="12">
        <v>96000</v>
      </c>
      <c r="E212" s="12">
        <v>96000</v>
      </c>
      <c r="F212" s="12">
        <f t="shared" si="52"/>
        <v>100</v>
      </c>
    </row>
    <row r="213" spans="1:6" ht="46.2" customHeight="1" x14ac:dyDescent="0.25">
      <c r="A213" s="7" t="s">
        <v>3</v>
      </c>
      <c r="B213" s="7" t="s">
        <v>193</v>
      </c>
      <c r="C213" s="8" t="s">
        <v>194</v>
      </c>
      <c r="D213" s="9">
        <f>SUM(D214+D315+D319+D326+D312)</f>
        <v>3057722643.1800003</v>
      </c>
      <c r="E213" s="9">
        <f>SUM(E214+E315+E319+E326+E312)</f>
        <v>3037567304.1000004</v>
      </c>
      <c r="F213" s="9">
        <f t="shared" ref="F213" si="53">ROUND(E213/D213*100,2)</f>
        <v>99.34</v>
      </c>
    </row>
    <row r="214" spans="1:6" ht="45" customHeight="1" x14ac:dyDescent="0.25">
      <c r="A214" s="7" t="s">
        <v>195</v>
      </c>
      <c r="B214" s="7" t="s">
        <v>196</v>
      </c>
      <c r="C214" s="8" t="s">
        <v>197</v>
      </c>
      <c r="D214" s="9">
        <f>SUM(D215+D226+D267+D293)</f>
        <v>3022294445.46</v>
      </c>
      <c r="E214" s="9">
        <f>SUM(E215+E226+E267+E293)</f>
        <v>3003482559.7900004</v>
      </c>
      <c r="F214" s="9">
        <f>ROUND(E214/D214*100,2)</f>
        <v>99.38</v>
      </c>
    </row>
    <row r="215" spans="1:6" ht="40.35" customHeight="1" x14ac:dyDescent="0.25">
      <c r="A215" s="7" t="s">
        <v>195</v>
      </c>
      <c r="B215" s="7" t="s">
        <v>198</v>
      </c>
      <c r="C215" s="8" t="s">
        <v>199</v>
      </c>
      <c r="D215" s="9">
        <f>D216+D218+D220+D222</f>
        <v>1454641300</v>
      </c>
      <c r="E215" s="9">
        <f t="shared" ref="E215" si="54">E216+E218+E220+E222</f>
        <v>1454641300</v>
      </c>
      <c r="F215" s="9">
        <f t="shared" ref="F215:F294" si="55">ROUND(E215/D215*100,2)</f>
        <v>100</v>
      </c>
    </row>
    <row r="216" spans="1:6" ht="37.950000000000003" customHeight="1" x14ac:dyDescent="0.25">
      <c r="A216" s="7" t="s">
        <v>195</v>
      </c>
      <c r="B216" s="7" t="s">
        <v>200</v>
      </c>
      <c r="C216" s="8" t="s">
        <v>201</v>
      </c>
      <c r="D216" s="9">
        <f>D217</f>
        <v>72636600</v>
      </c>
      <c r="E216" s="9">
        <f t="shared" ref="E216" si="56">E217</f>
        <v>72636600</v>
      </c>
      <c r="F216" s="9">
        <f t="shared" si="55"/>
        <v>100</v>
      </c>
    </row>
    <row r="217" spans="1:6" ht="45" customHeight="1" x14ac:dyDescent="0.25">
      <c r="A217" s="10" t="s">
        <v>195</v>
      </c>
      <c r="B217" s="10" t="s">
        <v>202</v>
      </c>
      <c r="C217" s="11" t="s">
        <v>203</v>
      </c>
      <c r="D217" s="12">
        <v>72636600</v>
      </c>
      <c r="E217" s="12">
        <v>72636600</v>
      </c>
      <c r="F217" s="12">
        <f t="shared" si="55"/>
        <v>100</v>
      </c>
    </row>
    <row r="218" spans="1:6" ht="36" customHeight="1" x14ac:dyDescent="0.25">
      <c r="A218" s="7" t="s">
        <v>195</v>
      </c>
      <c r="B218" s="7" t="s">
        <v>204</v>
      </c>
      <c r="C218" s="8" t="s">
        <v>205</v>
      </c>
      <c r="D218" s="9">
        <f>D219</f>
        <v>268837400</v>
      </c>
      <c r="E218" s="9">
        <f t="shared" ref="E218" si="57">E219</f>
        <v>268837400</v>
      </c>
      <c r="F218" s="9">
        <f t="shared" si="55"/>
        <v>100</v>
      </c>
    </row>
    <row r="219" spans="1:6" ht="44.4" customHeight="1" x14ac:dyDescent="0.25">
      <c r="A219" s="10" t="s">
        <v>195</v>
      </c>
      <c r="B219" s="10" t="s">
        <v>206</v>
      </c>
      <c r="C219" s="11" t="s">
        <v>207</v>
      </c>
      <c r="D219" s="12">
        <v>268837400</v>
      </c>
      <c r="E219" s="12">
        <v>268837400</v>
      </c>
      <c r="F219" s="12">
        <f t="shared" si="55"/>
        <v>100</v>
      </c>
    </row>
    <row r="220" spans="1:6" ht="54.6" customHeight="1" x14ac:dyDescent="0.25">
      <c r="A220" s="7" t="s">
        <v>195</v>
      </c>
      <c r="B220" s="7" t="s">
        <v>208</v>
      </c>
      <c r="C220" s="8" t="s">
        <v>209</v>
      </c>
      <c r="D220" s="9">
        <f>D221</f>
        <v>723151000</v>
      </c>
      <c r="E220" s="9">
        <f>E221</f>
        <v>723151000</v>
      </c>
      <c r="F220" s="9">
        <f t="shared" si="55"/>
        <v>100</v>
      </c>
    </row>
    <row r="221" spans="1:6" ht="51.6" customHeight="1" x14ac:dyDescent="0.25">
      <c r="A221" s="10" t="s">
        <v>195</v>
      </c>
      <c r="B221" s="10" t="s">
        <v>210</v>
      </c>
      <c r="C221" s="11" t="s">
        <v>211</v>
      </c>
      <c r="D221" s="12">
        <v>723151000</v>
      </c>
      <c r="E221" s="12">
        <v>723151000</v>
      </c>
      <c r="F221" s="12">
        <f t="shared" si="55"/>
        <v>100</v>
      </c>
    </row>
    <row r="222" spans="1:6" ht="40.35" customHeight="1" x14ac:dyDescent="0.25">
      <c r="A222" s="7" t="s">
        <v>195</v>
      </c>
      <c r="B222" s="7" t="s">
        <v>212</v>
      </c>
      <c r="C222" s="8" t="s">
        <v>213</v>
      </c>
      <c r="D222" s="9">
        <f>D223</f>
        <v>390016300</v>
      </c>
      <c r="E222" s="9">
        <f t="shared" ref="E222" si="58">E223</f>
        <v>390016300</v>
      </c>
      <c r="F222" s="9">
        <f t="shared" si="55"/>
        <v>100</v>
      </c>
    </row>
    <row r="223" spans="1:6" ht="25.95" customHeight="1" x14ac:dyDescent="0.25">
      <c r="A223" s="7" t="s">
        <v>195</v>
      </c>
      <c r="B223" s="7" t="s">
        <v>214</v>
      </c>
      <c r="C223" s="8" t="s">
        <v>215</v>
      </c>
      <c r="D223" s="9">
        <f>D224+D225</f>
        <v>390016300</v>
      </c>
      <c r="E223" s="9">
        <f t="shared" ref="E223" si="59">E224+E225</f>
        <v>390016300</v>
      </c>
      <c r="F223" s="9">
        <f t="shared" si="55"/>
        <v>100</v>
      </c>
    </row>
    <row r="224" spans="1:6" ht="108.6" customHeight="1" x14ac:dyDescent="0.25">
      <c r="A224" s="10" t="s">
        <v>195</v>
      </c>
      <c r="B224" s="10" t="s">
        <v>216</v>
      </c>
      <c r="C224" s="13" t="s">
        <v>297</v>
      </c>
      <c r="D224" s="12">
        <v>165854300</v>
      </c>
      <c r="E224" s="12">
        <v>165854300</v>
      </c>
      <c r="F224" s="12">
        <f t="shared" si="55"/>
        <v>100</v>
      </c>
    </row>
    <row r="225" spans="1:6" ht="66.599999999999994" customHeight="1" x14ac:dyDescent="0.25">
      <c r="A225" s="10" t="s">
        <v>195</v>
      </c>
      <c r="B225" s="10" t="s">
        <v>341</v>
      </c>
      <c r="C225" s="13" t="s">
        <v>342</v>
      </c>
      <c r="D225" s="12">
        <v>224162000</v>
      </c>
      <c r="E225" s="12">
        <v>224162000</v>
      </c>
      <c r="F225" s="12">
        <f t="shared" si="55"/>
        <v>100</v>
      </c>
    </row>
    <row r="226" spans="1:6" ht="57.6" customHeight="1" x14ac:dyDescent="0.25">
      <c r="A226" s="7" t="s">
        <v>195</v>
      </c>
      <c r="B226" s="7" t="s">
        <v>217</v>
      </c>
      <c r="C226" s="8" t="s">
        <v>218</v>
      </c>
      <c r="D226" s="9">
        <f>D227+D231+D233+D235+D237+D229</f>
        <v>214232683.34</v>
      </c>
      <c r="E226" s="9">
        <f t="shared" ref="E226" si="60">E227+E231+E233+E235+E237+E229</f>
        <v>204065336.38</v>
      </c>
      <c r="F226" s="9">
        <f t="shared" si="55"/>
        <v>95.25</v>
      </c>
    </row>
    <row r="227" spans="1:6" ht="62.4" customHeight="1" x14ac:dyDescent="0.25">
      <c r="A227" s="7" t="s">
        <v>195</v>
      </c>
      <c r="B227" s="7" t="s">
        <v>219</v>
      </c>
      <c r="C227" s="14" t="s">
        <v>220</v>
      </c>
      <c r="D227" s="9">
        <f>D228</f>
        <v>24168407.260000002</v>
      </c>
      <c r="E227" s="9">
        <f>E228</f>
        <v>24168407.260000002</v>
      </c>
      <c r="F227" s="9">
        <f t="shared" si="55"/>
        <v>100</v>
      </c>
    </row>
    <row r="228" spans="1:6" ht="61.95" customHeight="1" x14ac:dyDescent="0.25">
      <c r="A228" s="10" t="s">
        <v>195</v>
      </c>
      <c r="B228" s="10" t="s">
        <v>221</v>
      </c>
      <c r="C228" s="13" t="s">
        <v>222</v>
      </c>
      <c r="D228" s="12">
        <v>24168407.260000002</v>
      </c>
      <c r="E228" s="12">
        <v>24168407.260000002</v>
      </c>
      <c r="F228" s="12">
        <f t="shared" si="55"/>
        <v>100</v>
      </c>
    </row>
    <row r="229" spans="1:6" ht="45" customHeight="1" x14ac:dyDescent="0.25">
      <c r="A229" s="7" t="s">
        <v>195</v>
      </c>
      <c r="B229" s="7" t="s">
        <v>343</v>
      </c>
      <c r="C229" s="14" t="s">
        <v>344</v>
      </c>
      <c r="D229" s="9">
        <f>D230</f>
        <v>2712910.4</v>
      </c>
      <c r="E229" s="9">
        <f>E230</f>
        <v>2712910.4</v>
      </c>
      <c r="F229" s="9">
        <f t="shared" si="55"/>
        <v>100</v>
      </c>
    </row>
    <row r="230" spans="1:6" ht="47.4" customHeight="1" x14ac:dyDescent="0.25">
      <c r="A230" s="10" t="s">
        <v>195</v>
      </c>
      <c r="B230" s="10" t="s">
        <v>345</v>
      </c>
      <c r="C230" s="13" t="s">
        <v>346</v>
      </c>
      <c r="D230" s="16">
        <v>2712910.4</v>
      </c>
      <c r="E230" s="16">
        <v>2712910.4</v>
      </c>
      <c r="F230" s="12">
        <f t="shared" si="55"/>
        <v>100</v>
      </c>
    </row>
    <row r="231" spans="1:6" ht="27.6" customHeight="1" x14ac:dyDescent="0.25">
      <c r="A231" s="7" t="s">
        <v>195</v>
      </c>
      <c r="B231" s="7" t="s">
        <v>223</v>
      </c>
      <c r="C231" s="8" t="s">
        <v>224</v>
      </c>
      <c r="D231" s="9">
        <f>D232</f>
        <v>56400</v>
      </c>
      <c r="E231" s="9">
        <f t="shared" ref="E231" si="61">E232</f>
        <v>56400</v>
      </c>
      <c r="F231" s="9">
        <f t="shared" si="55"/>
        <v>100</v>
      </c>
    </row>
    <row r="232" spans="1:6" ht="33.6" customHeight="1" x14ac:dyDescent="0.25">
      <c r="A232" s="10" t="s">
        <v>195</v>
      </c>
      <c r="B232" s="10" t="s">
        <v>225</v>
      </c>
      <c r="C232" s="11" t="s">
        <v>226</v>
      </c>
      <c r="D232" s="12">
        <v>56400</v>
      </c>
      <c r="E232" s="12">
        <v>56400</v>
      </c>
      <c r="F232" s="12">
        <f t="shared" si="55"/>
        <v>100</v>
      </c>
    </row>
    <row r="233" spans="1:6" ht="40.65" customHeight="1" x14ac:dyDescent="0.25">
      <c r="A233" s="7" t="s">
        <v>195</v>
      </c>
      <c r="B233" s="7" t="s">
        <v>227</v>
      </c>
      <c r="C233" s="8" t="s">
        <v>228</v>
      </c>
      <c r="D233" s="9">
        <f>D234</f>
        <v>26991319.09</v>
      </c>
      <c r="E233" s="9">
        <f t="shared" ref="E233" si="62">E234</f>
        <v>26991319.09</v>
      </c>
      <c r="F233" s="9">
        <f t="shared" si="55"/>
        <v>100</v>
      </c>
    </row>
    <row r="234" spans="1:6" ht="39.6" customHeight="1" x14ac:dyDescent="0.25">
      <c r="A234" s="10" t="s">
        <v>195</v>
      </c>
      <c r="B234" s="10" t="s">
        <v>229</v>
      </c>
      <c r="C234" s="11" t="s">
        <v>318</v>
      </c>
      <c r="D234" s="12">
        <v>26991319.09</v>
      </c>
      <c r="E234" s="12">
        <v>26991319.09</v>
      </c>
      <c r="F234" s="12">
        <f t="shared" si="55"/>
        <v>100</v>
      </c>
    </row>
    <row r="235" spans="1:6" ht="33.6" hidden="1" x14ac:dyDescent="0.25">
      <c r="A235" s="7" t="s">
        <v>195</v>
      </c>
      <c r="B235" s="7" t="s">
        <v>315</v>
      </c>
      <c r="C235" s="11" t="s">
        <v>230</v>
      </c>
      <c r="D235" s="9">
        <f>D236</f>
        <v>0</v>
      </c>
      <c r="E235" s="9">
        <f t="shared" ref="E235" si="63">E236</f>
        <v>0</v>
      </c>
      <c r="F235" s="9" t="e">
        <f t="shared" si="55"/>
        <v>#DIV/0!</v>
      </c>
    </row>
    <row r="236" spans="1:6" ht="7.2" hidden="1" customHeight="1" x14ac:dyDescent="0.25">
      <c r="A236" s="10" t="s">
        <v>195</v>
      </c>
      <c r="B236" s="10" t="s">
        <v>317</v>
      </c>
      <c r="C236" s="8" t="s">
        <v>316</v>
      </c>
      <c r="D236" s="12">
        <v>0</v>
      </c>
      <c r="E236" s="12">
        <v>0</v>
      </c>
      <c r="F236" s="9" t="e">
        <f t="shared" si="55"/>
        <v>#DIV/0!</v>
      </c>
    </row>
    <row r="237" spans="1:6" ht="24.6" customHeight="1" x14ac:dyDescent="0.25">
      <c r="A237" s="7" t="s">
        <v>195</v>
      </c>
      <c r="B237" s="7" t="s">
        <v>231</v>
      </c>
      <c r="C237" s="8" t="s">
        <v>232</v>
      </c>
      <c r="D237" s="9">
        <f>D238</f>
        <v>160303646.59</v>
      </c>
      <c r="E237" s="9">
        <f t="shared" ref="E237" si="64">E238</f>
        <v>150136299.63</v>
      </c>
      <c r="F237" s="9">
        <f t="shared" si="55"/>
        <v>93.66</v>
      </c>
    </row>
    <row r="238" spans="1:6" ht="27" customHeight="1" x14ac:dyDescent="0.25">
      <c r="A238" s="7" t="s">
        <v>195</v>
      </c>
      <c r="B238" s="7" t="s">
        <v>233</v>
      </c>
      <c r="C238" s="8" t="s">
        <v>232</v>
      </c>
      <c r="D238" s="9">
        <f>SUM(D239:D266)</f>
        <v>160303646.59</v>
      </c>
      <c r="E238" s="9">
        <f>SUM(E239:E266)</f>
        <v>150136299.63</v>
      </c>
      <c r="F238" s="9">
        <f t="shared" si="55"/>
        <v>93.66</v>
      </c>
    </row>
    <row r="239" spans="1:6" ht="85.65" customHeight="1" x14ac:dyDescent="0.25">
      <c r="A239" s="10" t="s">
        <v>195</v>
      </c>
      <c r="B239" s="10" t="s">
        <v>473</v>
      </c>
      <c r="C239" s="11" t="s">
        <v>475</v>
      </c>
      <c r="D239" s="12">
        <v>5236600</v>
      </c>
      <c r="E239" s="12">
        <v>5236600</v>
      </c>
      <c r="F239" s="12">
        <f t="shared" si="55"/>
        <v>100</v>
      </c>
    </row>
    <row r="240" spans="1:6" ht="77.400000000000006" customHeight="1" x14ac:dyDescent="0.25">
      <c r="A240" s="10" t="s">
        <v>195</v>
      </c>
      <c r="B240" s="10" t="s">
        <v>474</v>
      </c>
      <c r="C240" s="11" t="s">
        <v>476</v>
      </c>
      <c r="D240" s="12">
        <v>2455800</v>
      </c>
      <c r="E240" s="12">
        <v>2455800</v>
      </c>
      <c r="F240" s="12">
        <f t="shared" si="55"/>
        <v>100</v>
      </c>
    </row>
    <row r="241" spans="1:6" ht="148.65" customHeight="1" x14ac:dyDescent="0.25">
      <c r="A241" s="10" t="s">
        <v>195</v>
      </c>
      <c r="B241" s="10" t="s">
        <v>234</v>
      </c>
      <c r="C241" s="13" t="s">
        <v>319</v>
      </c>
      <c r="D241" s="12">
        <v>64300</v>
      </c>
      <c r="E241" s="12">
        <v>64300</v>
      </c>
      <c r="F241" s="12">
        <f t="shared" si="55"/>
        <v>100</v>
      </c>
    </row>
    <row r="242" spans="1:6" ht="84" customHeight="1" x14ac:dyDescent="0.25">
      <c r="A242" s="10" t="s">
        <v>195</v>
      </c>
      <c r="B242" s="10" t="s">
        <v>478</v>
      </c>
      <c r="C242" s="13" t="s">
        <v>477</v>
      </c>
      <c r="D242" s="12">
        <v>211500</v>
      </c>
      <c r="E242" s="12">
        <v>211500</v>
      </c>
      <c r="F242" s="12">
        <f t="shared" si="55"/>
        <v>100</v>
      </c>
    </row>
    <row r="243" spans="1:6" ht="111.6" customHeight="1" x14ac:dyDescent="0.25">
      <c r="A243" s="10" t="s">
        <v>195</v>
      </c>
      <c r="B243" s="10" t="s">
        <v>479</v>
      </c>
      <c r="C243" s="13" t="s">
        <v>575</v>
      </c>
      <c r="D243" s="12">
        <v>279810</v>
      </c>
      <c r="E243" s="12">
        <v>279810</v>
      </c>
      <c r="F243" s="12">
        <f t="shared" si="55"/>
        <v>100</v>
      </c>
    </row>
    <row r="244" spans="1:6" ht="138" customHeight="1" x14ac:dyDescent="0.25">
      <c r="A244" s="10" t="s">
        <v>195</v>
      </c>
      <c r="B244" s="10" t="s">
        <v>480</v>
      </c>
      <c r="C244" s="13" t="s">
        <v>481</v>
      </c>
      <c r="D244" s="12">
        <v>696300</v>
      </c>
      <c r="E244" s="12">
        <v>696300</v>
      </c>
      <c r="F244" s="12">
        <f t="shared" si="55"/>
        <v>100</v>
      </c>
    </row>
    <row r="245" spans="1:6" ht="105.6" customHeight="1" x14ac:dyDescent="0.25">
      <c r="A245" s="10" t="s">
        <v>195</v>
      </c>
      <c r="B245" s="10" t="s">
        <v>482</v>
      </c>
      <c r="C245" s="13" t="s">
        <v>483</v>
      </c>
      <c r="D245" s="12">
        <v>5000000</v>
      </c>
      <c r="E245" s="12">
        <v>5000000</v>
      </c>
      <c r="F245" s="12">
        <f t="shared" si="55"/>
        <v>100</v>
      </c>
    </row>
    <row r="246" spans="1:6" ht="89.7" customHeight="1" x14ac:dyDescent="0.25">
      <c r="A246" s="10" t="s">
        <v>195</v>
      </c>
      <c r="B246" s="10" t="s">
        <v>235</v>
      </c>
      <c r="C246" s="13" t="s">
        <v>576</v>
      </c>
      <c r="D246" s="12">
        <v>1101900</v>
      </c>
      <c r="E246" s="12">
        <v>1101900</v>
      </c>
      <c r="F246" s="12">
        <f t="shared" si="55"/>
        <v>100</v>
      </c>
    </row>
    <row r="247" spans="1:6" ht="98.25" customHeight="1" x14ac:dyDescent="0.25">
      <c r="A247" s="10" t="s">
        <v>195</v>
      </c>
      <c r="B247" s="10" t="s">
        <v>484</v>
      </c>
      <c r="C247" s="11" t="s">
        <v>485</v>
      </c>
      <c r="D247" s="12">
        <v>2214100</v>
      </c>
      <c r="E247" s="12">
        <v>2214100</v>
      </c>
      <c r="F247" s="12">
        <f t="shared" si="55"/>
        <v>100</v>
      </c>
    </row>
    <row r="248" spans="1:6" ht="117.6" customHeight="1" x14ac:dyDescent="0.25">
      <c r="A248" s="10" t="s">
        <v>195</v>
      </c>
      <c r="B248" s="10" t="s">
        <v>487</v>
      </c>
      <c r="C248" s="11" t="s">
        <v>486</v>
      </c>
      <c r="D248" s="12">
        <v>200000</v>
      </c>
      <c r="E248" s="12">
        <v>200000</v>
      </c>
      <c r="F248" s="12">
        <f t="shared" si="55"/>
        <v>100</v>
      </c>
    </row>
    <row r="249" spans="1:6" ht="99.6" customHeight="1" x14ac:dyDescent="0.25">
      <c r="A249" s="10" t="s">
        <v>195</v>
      </c>
      <c r="B249" s="10" t="s">
        <v>489</v>
      </c>
      <c r="C249" s="11" t="s">
        <v>488</v>
      </c>
      <c r="D249" s="12">
        <v>139000</v>
      </c>
      <c r="E249" s="12">
        <v>139000</v>
      </c>
      <c r="F249" s="12">
        <f t="shared" si="55"/>
        <v>100</v>
      </c>
    </row>
    <row r="250" spans="1:6" ht="83.4" customHeight="1" x14ac:dyDescent="0.25">
      <c r="A250" s="10" t="s">
        <v>195</v>
      </c>
      <c r="B250" s="10" t="s">
        <v>236</v>
      </c>
      <c r="C250" s="13" t="s">
        <v>320</v>
      </c>
      <c r="D250" s="12">
        <v>70700</v>
      </c>
      <c r="E250" s="12">
        <v>70700</v>
      </c>
      <c r="F250" s="12">
        <f t="shared" si="55"/>
        <v>100</v>
      </c>
    </row>
    <row r="251" spans="1:6" ht="102" customHeight="1" x14ac:dyDescent="0.25">
      <c r="A251" s="10" t="s">
        <v>195</v>
      </c>
      <c r="B251" s="10" t="s">
        <v>490</v>
      </c>
      <c r="C251" s="13" t="s">
        <v>491</v>
      </c>
      <c r="D251" s="12">
        <v>1270400</v>
      </c>
      <c r="E251" s="12">
        <v>1253071.45</v>
      </c>
      <c r="F251" s="12">
        <f t="shared" si="55"/>
        <v>98.64</v>
      </c>
    </row>
    <row r="252" spans="1:6" ht="95.7" customHeight="1" x14ac:dyDescent="0.25">
      <c r="A252" s="10" t="s">
        <v>195</v>
      </c>
      <c r="B252" s="10" t="s">
        <v>237</v>
      </c>
      <c r="C252" s="13" t="s">
        <v>491</v>
      </c>
      <c r="D252" s="12">
        <v>4017000</v>
      </c>
      <c r="E252" s="12">
        <v>3793438.84</v>
      </c>
      <c r="F252" s="12">
        <f t="shared" si="55"/>
        <v>94.43</v>
      </c>
    </row>
    <row r="253" spans="1:6" ht="181.95" customHeight="1" x14ac:dyDescent="0.25">
      <c r="A253" s="10" t="s">
        <v>195</v>
      </c>
      <c r="B253" s="10" t="s">
        <v>492</v>
      </c>
      <c r="C253" s="13" t="s">
        <v>493</v>
      </c>
      <c r="D253" s="12">
        <v>22826000</v>
      </c>
      <c r="E253" s="12">
        <v>20787801.73</v>
      </c>
      <c r="F253" s="12">
        <f t="shared" si="55"/>
        <v>91.07</v>
      </c>
    </row>
    <row r="254" spans="1:6" ht="179.4" customHeight="1" x14ac:dyDescent="0.25">
      <c r="A254" s="10" t="s">
        <v>195</v>
      </c>
      <c r="B254" s="10" t="s">
        <v>456</v>
      </c>
      <c r="C254" s="13" t="s">
        <v>462</v>
      </c>
      <c r="D254" s="12">
        <v>8171310.2800000003</v>
      </c>
      <c r="E254" s="12">
        <v>8099804.79</v>
      </c>
      <c r="F254" s="12">
        <f t="shared" si="55"/>
        <v>99.12</v>
      </c>
    </row>
    <row r="255" spans="1:6" ht="123" customHeight="1" x14ac:dyDescent="0.25">
      <c r="A255" s="10" t="s">
        <v>195</v>
      </c>
      <c r="B255" s="10" t="s">
        <v>494</v>
      </c>
      <c r="C255" s="13" t="s">
        <v>495</v>
      </c>
      <c r="D255" s="12">
        <v>995182.38</v>
      </c>
      <c r="E255" s="12">
        <v>995182.38</v>
      </c>
      <c r="F255" s="12">
        <f t="shared" si="55"/>
        <v>100</v>
      </c>
    </row>
    <row r="256" spans="1:6" ht="102" customHeight="1" x14ac:dyDescent="0.25">
      <c r="A256" s="10" t="s">
        <v>195</v>
      </c>
      <c r="B256" s="10" t="s">
        <v>298</v>
      </c>
      <c r="C256" s="13" t="s">
        <v>299</v>
      </c>
      <c r="D256" s="12">
        <v>3002000</v>
      </c>
      <c r="E256" s="12">
        <v>2969011.76</v>
      </c>
      <c r="F256" s="12">
        <f t="shared" si="55"/>
        <v>98.9</v>
      </c>
    </row>
    <row r="257" spans="1:6" ht="126.6" customHeight="1" x14ac:dyDescent="0.25">
      <c r="A257" s="10" t="s">
        <v>195</v>
      </c>
      <c r="B257" s="10" t="s">
        <v>321</v>
      </c>
      <c r="C257" s="13" t="s">
        <v>322</v>
      </c>
      <c r="D257" s="12">
        <v>18246256.98</v>
      </c>
      <c r="E257" s="12">
        <v>16746792.029999999</v>
      </c>
      <c r="F257" s="12">
        <f t="shared" si="55"/>
        <v>91.78</v>
      </c>
    </row>
    <row r="258" spans="1:6" ht="117" customHeight="1" x14ac:dyDescent="0.25">
      <c r="A258" s="10" t="s">
        <v>195</v>
      </c>
      <c r="B258" s="10" t="s">
        <v>496</v>
      </c>
      <c r="C258" s="13" t="s">
        <v>497</v>
      </c>
      <c r="D258" s="12">
        <v>5304843.3</v>
      </c>
      <c r="E258" s="12">
        <v>5304843.3</v>
      </c>
      <c r="F258" s="12">
        <f t="shared" si="55"/>
        <v>100</v>
      </c>
    </row>
    <row r="259" spans="1:6" ht="127.95" customHeight="1" x14ac:dyDescent="0.25">
      <c r="A259" s="10" t="s">
        <v>195</v>
      </c>
      <c r="B259" s="10" t="s">
        <v>457</v>
      </c>
      <c r="C259" s="13" t="s">
        <v>497</v>
      </c>
      <c r="D259" s="12">
        <v>1085709.6299999999</v>
      </c>
      <c r="E259" s="12">
        <v>1085709.6299999999</v>
      </c>
      <c r="F259" s="12">
        <f t="shared" si="55"/>
        <v>100</v>
      </c>
    </row>
    <row r="260" spans="1:6" ht="117" customHeight="1" x14ac:dyDescent="0.25">
      <c r="A260" s="10" t="s">
        <v>195</v>
      </c>
      <c r="B260" s="10" t="s">
        <v>499</v>
      </c>
      <c r="C260" s="13" t="s">
        <v>498</v>
      </c>
      <c r="D260" s="12">
        <v>3150000</v>
      </c>
      <c r="E260" s="12">
        <v>3150000</v>
      </c>
      <c r="F260" s="12">
        <f t="shared" si="55"/>
        <v>100</v>
      </c>
    </row>
    <row r="261" spans="1:6" ht="117" customHeight="1" x14ac:dyDescent="0.25">
      <c r="A261" s="10" t="s">
        <v>195</v>
      </c>
      <c r="B261" s="10" t="s">
        <v>500</v>
      </c>
      <c r="C261" s="13" t="s">
        <v>502</v>
      </c>
      <c r="D261" s="12">
        <v>79347.98</v>
      </c>
      <c r="E261" s="12">
        <v>79347.98</v>
      </c>
      <c r="F261" s="12">
        <f t="shared" si="55"/>
        <v>100</v>
      </c>
    </row>
    <row r="262" spans="1:6" ht="85.35" customHeight="1" x14ac:dyDescent="0.25">
      <c r="A262" s="10" t="s">
        <v>195</v>
      </c>
      <c r="B262" s="10" t="s">
        <v>534</v>
      </c>
      <c r="C262" s="13" t="s">
        <v>535</v>
      </c>
      <c r="D262" s="12">
        <v>607886.04</v>
      </c>
      <c r="E262" s="12">
        <v>607886.04</v>
      </c>
      <c r="F262" s="12">
        <f t="shared" si="55"/>
        <v>100</v>
      </c>
    </row>
    <row r="263" spans="1:6" ht="117" customHeight="1" x14ac:dyDescent="0.25">
      <c r="A263" s="10" t="s">
        <v>195</v>
      </c>
      <c r="B263" s="10" t="s">
        <v>501</v>
      </c>
      <c r="C263" s="13" t="s">
        <v>503</v>
      </c>
      <c r="D263" s="12">
        <v>9805800</v>
      </c>
      <c r="E263" s="12">
        <v>8271698.04</v>
      </c>
      <c r="F263" s="12">
        <f t="shared" si="55"/>
        <v>84.36</v>
      </c>
    </row>
    <row r="264" spans="1:6" ht="90" customHeight="1" x14ac:dyDescent="0.25">
      <c r="A264" s="10" t="s">
        <v>195</v>
      </c>
      <c r="B264" s="10" t="s">
        <v>347</v>
      </c>
      <c r="C264" s="13" t="s">
        <v>348</v>
      </c>
      <c r="D264" s="12">
        <v>775000</v>
      </c>
      <c r="E264" s="12">
        <v>775000</v>
      </c>
      <c r="F264" s="12">
        <f t="shared" si="55"/>
        <v>100</v>
      </c>
    </row>
    <row r="265" spans="1:6" ht="96.6" customHeight="1" x14ac:dyDescent="0.25">
      <c r="A265" s="10" t="s">
        <v>195</v>
      </c>
      <c r="B265" s="10" t="s">
        <v>504</v>
      </c>
      <c r="C265" s="13" t="s">
        <v>505</v>
      </c>
      <c r="D265" s="12">
        <v>35000000</v>
      </c>
      <c r="E265" s="12">
        <v>30269609.489999998</v>
      </c>
      <c r="F265" s="12">
        <f t="shared" si="55"/>
        <v>86.48</v>
      </c>
    </row>
    <row r="266" spans="1:6" ht="83.1" customHeight="1" x14ac:dyDescent="0.25">
      <c r="A266" s="10" t="s">
        <v>195</v>
      </c>
      <c r="B266" s="10" t="s">
        <v>349</v>
      </c>
      <c r="C266" s="13" t="s">
        <v>350</v>
      </c>
      <c r="D266" s="12">
        <v>28296900</v>
      </c>
      <c r="E266" s="12">
        <v>28277092.170000002</v>
      </c>
      <c r="F266" s="12">
        <f t="shared" si="55"/>
        <v>99.93</v>
      </c>
    </row>
    <row r="267" spans="1:6" ht="26.25" customHeight="1" x14ac:dyDescent="0.25">
      <c r="A267" s="7" t="s">
        <v>195</v>
      </c>
      <c r="B267" s="7" t="s">
        <v>238</v>
      </c>
      <c r="C267" s="8" t="s">
        <v>239</v>
      </c>
      <c r="D267" s="9">
        <f>D268+D287+D291+D289</f>
        <v>1244359866.8</v>
      </c>
      <c r="E267" s="9">
        <f t="shared" ref="E267" si="65">E268+E287+E291+E289</f>
        <v>1240773577.1100001</v>
      </c>
      <c r="F267" s="9">
        <f t="shared" si="55"/>
        <v>99.71</v>
      </c>
    </row>
    <row r="268" spans="1:6" ht="42" customHeight="1" x14ac:dyDescent="0.25">
      <c r="A268" s="7" t="s">
        <v>195</v>
      </c>
      <c r="B268" s="7" t="s">
        <v>240</v>
      </c>
      <c r="C268" s="8" t="s">
        <v>241</v>
      </c>
      <c r="D268" s="9">
        <f>D269</f>
        <v>1220580896.8</v>
      </c>
      <c r="E268" s="9">
        <f t="shared" ref="E268" si="66">E269</f>
        <v>1216994607.1100001</v>
      </c>
      <c r="F268" s="9">
        <f t="shared" si="55"/>
        <v>99.71</v>
      </c>
    </row>
    <row r="269" spans="1:6" ht="45" customHeight="1" x14ac:dyDescent="0.25">
      <c r="A269" s="7" t="s">
        <v>195</v>
      </c>
      <c r="B269" s="7" t="s">
        <v>242</v>
      </c>
      <c r="C269" s="8" t="s">
        <v>243</v>
      </c>
      <c r="D269" s="9">
        <f>SUM(D270:D286)</f>
        <v>1220580896.8</v>
      </c>
      <c r="E269" s="9">
        <f>SUM(E270:E286)</f>
        <v>1216994607.1100001</v>
      </c>
      <c r="F269" s="9">
        <f t="shared" si="55"/>
        <v>99.71</v>
      </c>
    </row>
    <row r="270" spans="1:6" ht="114.6" customHeight="1" x14ac:dyDescent="0.25">
      <c r="A270" s="10" t="s">
        <v>195</v>
      </c>
      <c r="B270" s="10" t="s">
        <v>244</v>
      </c>
      <c r="C270" s="13" t="s">
        <v>300</v>
      </c>
      <c r="D270" s="12">
        <v>1553900</v>
      </c>
      <c r="E270" s="12">
        <v>1553900</v>
      </c>
      <c r="F270" s="12">
        <f t="shared" si="55"/>
        <v>100</v>
      </c>
    </row>
    <row r="271" spans="1:6" ht="220.35" customHeight="1" x14ac:dyDescent="0.25">
      <c r="A271" s="10" t="s">
        <v>195</v>
      </c>
      <c r="B271" s="10" t="s">
        <v>245</v>
      </c>
      <c r="C271" s="13" t="s">
        <v>308</v>
      </c>
      <c r="D271" s="12">
        <v>139449200</v>
      </c>
      <c r="E271" s="12">
        <v>139449200</v>
      </c>
      <c r="F271" s="12">
        <f t="shared" si="55"/>
        <v>100</v>
      </c>
    </row>
    <row r="272" spans="1:6" ht="219" customHeight="1" x14ac:dyDescent="0.25">
      <c r="A272" s="10" t="s">
        <v>195</v>
      </c>
      <c r="B272" s="10" t="s">
        <v>246</v>
      </c>
      <c r="C272" s="17" t="s">
        <v>335</v>
      </c>
      <c r="D272" s="12">
        <v>121546800</v>
      </c>
      <c r="E272" s="12">
        <v>121546800</v>
      </c>
      <c r="F272" s="12">
        <f t="shared" si="55"/>
        <v>100</v>
      </c>
    </row>
    <row r="273" spans="1:6" ht="99.6" customHeight="1" x14ac:dyDescent="0.25">
      <c r="A273" s="10" t="s">
        <v>195</v>
      </c>
      <c r="B273" s="10" t="s">
        <v>247</v>
      </c>
      <c r="C273" s="13" t="s">
        <v>323</v>
      </c>
      <c r="D273" s="12">
        <v>303000</v>
      </c>
      <c r="E273" s="12">
        <v>303000</v>
      </c>
      <c r="F273" s="12">
        <f t="shared" si="55"/>
        <v>100</v>
      </c>
    </row>
    <row r="274" spans="1:6" ht="79.2" customHeight="1" x14ac:dyDescent="0.25">
      <c r="A274" s="10" t="s">
        <v>195</v>
      </c>
      <c r="B274" s="10" t="s">
        <v>248</v>
      </c>
      <c r="C274" s="13" t="s">
        <v>249</v>
      </c>
      <c r="D274" s="12">
        <v>1562100</v>
      </c>
      <c r="E274" s="12">
        <v>1562100</v>
      </c>
      <c r="F274" s="12">
        <f t="shared" si="55"/>
        <v>100</v>
      </c>
    </row>
    <row r="275" spans="1:6" ht="130.35" customHeight="1" x14ac:dyDescent="0.25">
      <c r="A275" s="10" t="s">
        <v>195</v>
      </c>
      <c r="B275" s="10" t="s">
        <v>250</v>
      </c>
      <c r="C275" s="13" t="s">
        <v>324</v>
      </c>
      <c r="D275" s="12">
        <v>3578875.5</v>
      </c>
      <c r="E275" s="12">
        <v>3313702.98</v>
      </c>
      <c r="F275" s="12">
        <f t="shared" si="55"/>
        <v>92.59</v>
      </c>
    </row>
    <row r="276" spans="1:6" ht="98.4" customHeight="1" x14ac:dyDescent="0.25">
      <c r="A276" s="10" t="s">
        <v>195</v>
      </c>
      <c r="B276" s="10" t="s">
        <v>251</v>
      </c>
      <c r="C276" s="13" t="s">
        <v>301</v>
      </c>
      <c r="D276" s="12">
        <v>18300</v>
      </c>
      <c r="E276" s="12">
        <v>18300</v>
      </c>
      <c r="F276" s="12">
        <f t="shared" si="55"/>
        <v>100</v>
      </c>
    </row>
    <row r="277" spans="1:6" ht="135" customHeight="1" x14ac:dyDescent="0.25">
      <c r="A277" s="10" t="s">
        <v>195</v>
      </c>
      <c r="B277" s="10" t="s">
        <v>252</v>
      </c>
      <c r="C277" s="13" t="s">
        <v>302</v>
      </c>
      <c r="D277" s="12">
        <v>11312600</v>
      </c>
      <c r="E277" s="12">
        <v>11312600</v>
      </c>
      <c r="F277" s="12">
        <f t="shared" si="55"/>
        <v>100</v>
      </c>
    </row>
    <row r="278" spans="1:6" ht="178.5" customHeight="1" x14ac:dyDescent="0.25">
      <c r="A278" s="10" t="s">
        <v>195</v>
      </c>
      <c r="B278" s="10" t="s">
        <v>253</v>
      </c>
      <c r="C278" s="13" t="s">
        <v>303</v>
      </c>
      <c r="D278" s="12">
        <v>1110600</v>
      </c>
      <c r="E278" s="12">
        <v>1037200</v>
      </c>
      <c r="F278" s="12">
        <f t="shared" si="55"/>
        <v>93.39</v>
      </c>
    </row>
    <row r="279" spans="1:6" ht="216.6" customHeight="1" x14ac:dyDescent="0.25">
      <c r="A279" s="10" t="s">
        <v>195</v>
      </c>
      <c r="B279" s="10" t="s">
        <v>254</v>
      </c>
      <c r="C279" s="13" t="s">
        <v>304</v>
      </c>
      <c r="D279" s="12">
        <v>532333100</v>
      </c>
      <c r="E279" s="12">
        <v>532333100</v>
      </c>
      <c r="F279" s="12">
        <f t="shared" si="55"/>
        <v>100</v>
      </c>
    </row>
    <row r="280" spans="1:6" ht="145.5" customHeight="1" x14ac:dyDescent="0.25">
      <c r="A280" s="10" t="s">
        <v>195</v>
      </c>
      <c r="B280" s="10" t="s">
        <v>255</v>
      </c>
      <c r="C280" s="13" t="s">
        <v>305</v>
      </c>
      <c r="D280" s="12">
        <v>1984500</v>
      </c>
      <c r="E280" s="12">
        <v>1984500</v>
      </c>
      <c r="F280" s="12">
        <f t="shared" si="55"/>
        <v>100</v>
      </c>
    </row>
    <row r="281" spans="1:6" ht="106.2" customHeight="1" x14ac:dyDescent="0.25">
      <c r="A281" s="10" t="s">
        <v>195</v>
      </c>
      <c r="B281" s="10" t="s">
        <v>256</v>
      </c>
      <c r="C281" s="13" t="s">
        <v>325</v>
      </c>
      <c r="D281" s="12">
        <v>4881000</v>
      </c>
      <c r="E281" s="12">
        <v>1880951.11</v>
      </c>
      <c r="F281" s="12">
        <f t="shared" si="55"/>
        <v>38.54</v>
      </c>
    </row>
    <row r="282" spans="1:6" ht="164.7" customHeight="1" x14ac:dyDescent="0.25">
      <c r="A282" s="10" t="s">
        <v>195</v>
      </c>
      <c r="B282" s="10" t="s">
        <v>257</v>
      </c>
      <c r="C282" s="13" t="s">
        <v>326</v>
      </c>
      <c r="D282" s="12">
        <v>17254800</v>
      </c>
      <c r="E282" s="12">
        <v>17254800</v>
      </c>
      <c r="F282" s="12">
        <f t="shared" si="55"/>
        <v>100</v>
      </c>
    </row>
    <row r="283" spans="1:6" ht="212.4" customHeight="1" x14ac:dyDescent="0.25">
      <c r="A283" s="10" t="s">
        <v>195</v>
      </c>
      <c r="B283" s="10" t="s">
        <v>258</v>
      </c>
      <c r="C283" s="13" t="s">
        <v>306</v>
      </c>
      <c r="D283" s="12">
        <v>365144300</v>
      </c>
      <c r="E283" s="12">
        <v>365144300</v>
      </c>
      <c r="F283" s="12">
        <f t="shared" si="55"/>
        <v>100</v>
      </c>
    </row>
    <row r="284" spans="1:6" ht="85.65" customHeight="1" x14ac:dyDescent="0.25">
      <c r="A284" s="10" t="s">
        <v>195</v>
      </c>
      <c r="B284" s="10" t="s">
        <v>259</v>
      </c>
      <c r="C284" s="13" t="s">
        <v>327</v>
      </c>
      <c r="D284" s="12">
        <v>3528600</v>
      </c>
      <c r="E284" s="12">
        <v>3281000</v>
      </c>
      <c r="F284" s="12">
        <f t="shared" si="55"/>
        <v>92.98</v>
      </c>
    </row>
    <row r="285" spans="1:6" ht="97.95" customHeight="1" x14ac:dyDescent="0.25">
      <c r="A285" s="10" t="s">
        <v>195</v>
      </c>
      <c r="B285" s="10" t="s">
        <v>260</v>
      </c>
      <c r="C285" s="13" t="s">
        <v>307</v>
      </c>
      <c r="D285" s="12">
        <v>14911121.300000001</v>
      </c>
      <c r="E285" s="12">
        <v>14911053.02</v>
      </c>
      <c r="F285" s="12">
        <f t="shared" si="55"/>
        <v>100</v>
      </c>
    </row>
    <row r="286" spans="1:6" ht="163.35" customHeight="1" x14ac:dyDescent="0.25">
      <c r="A286" s="10" t="s">
        <v>195</v>
      </c>
      <c r="B286" s="10" t="s">
        <v>261</v>
      </c>
      <c r="C286" s="13" t="s">
        <v>328</v>
      </c>
      <c r="D286" s="12">
        <v>108100</v>
      </c>
      <c r="E286" s="12">
        <v>108100</v>
      </c>
      <c r="F286" s="12">
        <f t="shared" si="55"/>
        <v>100</v>
      </c>
    </row>
    <row r="287" spans="1:6" ht="67.2" x14ac:dyDescent="0.25">
      <c r="A287" s="7" t="s">
        <v>195</v>
      </c>
      <c r="B287" s="7" t="s">
        <v>262</v>
      </c>
      <c r="C287" s="8" t="s">
        <v>263</v>
      </c>
      <c r="D287" s="9">
        <f>D288</f>
        <v>3222670</v>
      </c>
      <c r="E287" s="9">
        <f t="shared" ref="E287" si="67">E288</f>
        <v>3222670</v>
      </c>
      <c r="F287" s="9">
        <f t="shared" si="55"/>
        <v>100</v>
      </c>
    </row>
    <row r="288" spans="1:6" ht="72" customHeight="1" x14ac:dyDescent="0.25">
      <c r="A288" s="10" t="s">
        <v>195</v>
      </c>
      <c r="B288" s="10" t="s">
        <v>264</v>
      </c>
      <c r="C288" s="11" t="s">
        <v>263</v>
      </c>
      <c r="D288" s="12">
        <v>3222670</v>
      </c>
      <c r="E288" s="12">
        <v>3222670</v>
      </c>
      <c r="F288" s="12">
        <f t="shared" si="55"/>
        <v>100</v>
      </c>
    </row>
    <row r="289" spans="1:6" ht="61.2" customHeight="1" x14ac:dyDescent="0.25">
      <c r="A289" s="7" t="s">
        <v>195</v>
      </c>
      <c r="B289" s="7" t="s">
        <v>351</v>
      </c>
      <c r="C289" s="8" t="s">
        <v>352</v>
      </c>
      <c r="D289" s="9">
        <f>D290</f>
        <v>20552000</v>
      </c>
      <c r="E289" s="9">
        <f>E290</f>
        <v>20552000</v>
      </c>
      <c r="F289" s="9">
        <f t="shared" si="55"/>
        <v>100</v>
      </c>
    </row>
    <row r="290" spans="1:6" ht="64.2" customHeight="1" x14ac:dyDescent="0.25">
      <c r="A290" s="10" t="s">
        <v>195</v>
      </c>
      <c r="B290" s="10" t="s">
        <v>353</v>
      </c>
      <c r="C290" s="11" t="s">
        <v>352</v>
      </c>
      <c r="D290" s="12">
        <v>20552000</v>
      </c>
      <c r="E290" s="12">
        <v>20552000</v>
      </c>
      <c r="F290" s="12">
        <f t="shared" si="55"/>
        <v>100</v>
      </c>
    </row>
    <row r="291" spans="1:6" ht="60" customHeight="1" x14ac:dyDescent="0.25">
      <c r="A291" s="7" t="s">
        <v>195</v>
      </c>
      <c r="B291" s="7" t="s">
        <v>265</v>
      </c>
      <c r="C291" s="8" t="s">
        <v>266</v>
      </c>
      <c r="D291" s="9">
        <f>D292</f>
        <v>4300</v>
      </c>
      <c r="E291" s="9">
        <f>E292</f>
        <v>4300</v>
      </c>
      <c r="F291" s="9">
        <f t="shared" si="55"/>
        <v>100</v>
      </c>
    </row>
    <row r="292" spans="1:6" ht="64.2" customHeight="1" x14ac:dyDescent="0.25">
      <c r="A292" s="10" t="s">
        <v>195</v>
      </c>
      <c r="B292" s="10" t="s">
        <v>267</v>
      </c>
      <c r="C292" s="11" t="s">
        <v>266</v>
      </c>
      <c r="D292" s="12">
        <v>4300</v>
      </c>
      <c r="E292" s="12">
        <v>4300</v>
      </c>
      <c r="F292" s="12">
        <f t="shared" si="55"/>
        <v>100</v>
      </c>
    </row>
    <row r="293" spans="1:6" ht="40.65" customHeight="1" x14ac:dyDescent="0.25">
      <c r="A293" s="7" t="s">
        <v>195</v>
      </c>
      <c r="B293" s="7" t="s">
        <v>354</v>
      </c>
      <c r="C293" s="8" t="s">
        <v>355</v>
      </c>
      <c r="D293" s="9">
        <f>D294+D296+D298+D300</f>
        <v>109060595.31999999</v>
      </c>
      <c r="E293" s="9">
        <f t="shared" ref="E293" si="68">E294+E296+E298+E300</f>
        <v>104002346.3</v>
      </c>
      <c r="F293" s="9">
        <f t="shared" si="55"/>
        <v>95.36</v>
      </c>
    </row>
    <row r="294" spans="1:6" ht="141" customHeight="1" x14ac:dyDescent="0.25">
      <c r="A294" s="7" t="s">
        <v>195</v>
      </c>
      <c r="B294" s="7" t="s">
        <v>356</v>
      </c>
      <c r="C294" s="8" t="s">
        <v>357</v>
      </c>
      <c r="D294" s="9">
        <f>D295</f>
        <v>1038900</v>
      </c>
      <c r="E294" s="9">
        <f>E295</f>
        <v>1034500.34</v>
      </c>
      <c r="F294" s="9">
        <f t="shared" si="55"/>
        <v>99.58</v>
      </c>
    </row>
    <row r="295" spans="1:6" ht="112.95" customHeight="1" x14ac:dyDescent="0.25">
      <c r="A295" s="10" t="s">
        <v>195</v>
      </c>
      <c r="B295" s="10" t="s">
        <v>358</v>
      </c>
      <c r="C295" s="11" t="s">
        <v>357</v>
      </c>
      <c r="D295" s="12">
        <v>1038900</v>
      </c>
      <c r="E295" s="12">
        <v>1034500.34</v>
      </c>
      <c r="F295" s="12">
        <f t="shared" ref="F295:F333" si="69">ROUND(E295/D295*100,2)</f>
        <v>99.58</v>
      </c>
    </row>
    <row r="296" spans="1:6" ht="63.6" customHeight="1" x14ac:dyDescent="0.25">
      <c r="A296" s="7" t="s">
        <v>195</v>
      </c>
      <c r="B296" s="7" t="s">
        <v>359</v>
      </c>
      <c r="C296" s="8" t="s">
        <v>360</v>
      </c>
      <c r="D296" s="9">
        <f>D297</f>
        <v>3365900</v>
      </c>
      <c r="E296" s="9">
        <f>E297</f>
        <v>3365898.66</v>
      </c>
      <c r="F296" s="9">
        <f t="shared" si="69"/>
        <v>100</v>
      </c>
    </row>
    <row r="297" spans="1:6" ht="79.95" customHeight="1" x14ac:dyDescent="0.25">
      <c r="A297" s="10" t="s">
        <v>195</v>
      </c>
      <c r="B297" s="10" t="s">
        <v>361</v>
      </c>
      <c r="C297" s="11" t="s">
        <v>360</v>
      </c>
      <c r="D297" s="12">
        <v>3365900</v>
      </c>
      <c r="E297" s="12">
        <v>3365898.66</v>
      </c>
      <c r="F297" s="12">
        <f t="shared" si="69"/>
        <v>100</v>
      </c>
    </row>
    <row r="298" spans="1:6" ht="114" customHeight="1" x14ac:dyDescent="0.25">
      <c r="A298" s="7" t="s">
        <v>195</v>
      </c>
      <c r="B298" s="7" t="s">
        <v>362</v>
      </c>
      <c r="C298" s="8" t="s">
        <v>363</v>
      </c>
      <c r="D298" s="9">
        <f>D299</f>
        <v>62138800</v>
      </c>
      <c r="E298" s="9">
        <f>E299</f>
        <v>62138800</v>
      </c>
      <c r="F298" s="9">
        <f t="shared" si="69"/>
        <v>100</v>
      </c>
    </row>
    <row r="299" spans="1:6" ht="103.35" customHeight="1" x14ac:dyDescent="0.25">
      <c r="A299" s="10" t="s">
        <v>195</v>
      </c>
      <c r="B299" s="10" t="s">
        <v>364</v>
      </c>
      <c r="C299" s="11" t="s">
        <v>365</v>
      </c>
      <c r="D299" s="12">
        <v>62138800</v>
      </c>
      <c r="E299" s="12">
        <v>62138800</v>
      </c>
      <c r="F299" s="12">
        <f t="shared" si="69"/>
        <v>100</v>
      </c>
    </row>
    <row r="300" spans="1:6" ht="31.35" customHeight="1" x14ac:dyDescent="0.25">
      <c r="A300" s="7" t="s">
        <v>195</v>
      </c>
      <c r="B300" s="7" t="s">
        <v>366</v>
      </c>
      <c r="C300" s="8" t="s">
        <v>367</v>
      </c>
      <c r="D300" s="9">
        <f>D301</f>
        <v>42516995.32</v>
      </c>
      <c r="E300" s="9">
        <f>E301</f>
        <v>37463147.299999997</v>
      </c>
      <c r="F300" s="9">
        <f t="shared" si="69"/>
        <v>88.11</v>
      </c>
    </row>
    <row r="301" spans="1:6" ht="33.6" customHeight="1" x14ac:dyDescent="0.25">
      <c r="A301" s="7" t="s">
        <v>195</v>
      </c>
      <c r="B301" s="7" t="s">
        <v>368</v>
      </c>
      <c r="C301" s="8" t="s">
        <v>369</v>
      </c>
      <c r="D301" s="9">
        <f>SUM(D302:D311)</f>
        <v>42516995.32</v>
      </c>
      <c r="E301" s="9">
        <f>SUM(E302:E311)</f>
        <v>37463147.299999997</v>
      </c>
      <c r="F301" s="9">
        <f t="shared" si="69"/>
        <v>88.11</v>
      </c>
    </row>
    <row r="302" spans="1:6" ht="98.4" customHeight="1" x14ac:dyDescent="0.25">
      <c r="A302" s="10" t="s">
        <v>195</v>
      </c>
      <c r="B302" s="10" t="s">
        <v>370</v>
      </c>
      <c r="C302" s="11" t="s">
        <v>371</v>
      </c>
      <c r="D302" s="12">
        <v>5486200</v>
      </c>
      <c r="E302" s="12">
        <v>5484917</v>
      </c>
      <c r="F302" s="12">
        <f t="shared" si="69"/>
        <v>99.98</v>
      </c>
    </row>
    <row r="303" spans="1:6" ht="47.4" customHeight="1" x14ac:dyDescent="0.25">
      <c r="A303" s="10" t="s">
        <v>195</v>
      </c>
      <c r="B303" s="10" t="s">
        <v>536</v>
      </c>
      <c r="C303" s="11" t="s">
        <v>537</v>
      </c>
      <c r="D303" s="12">
        <v>6881220.7000000002</v>
      </c>
      <c r="E303" s="12">
        <v>4491169.7699999996</v>
      </c>
      <c r="F303" s="12">
        <f t="shared" si="69"/>
        <v>65.27</v>
      </c>
    </row>
    <row r="304" spans="1:6" ht="83.4" customHeight="1" x14ac:dyDescent="0.25">
      <c r="A304" s="10" t="s">
        <v>195</v>
      </c>
      <c r="B304" s="10" t="s">
        <v>372</v>
      </c>
      <c r="C304" s="11" t="s">
        <v>373</v>
      </c>
      <c r="D304" s="12">
        <v>12825000</v>
      </c>
      <c r="E304" s="12">
        <v>12825000</v>
      </c>
      <c r="F304" s="12">
        <f t="shared" si="69"/>
        <v>100</v>
      </c>
    </row>
    <row r="305" spans="1:6" ht="79.2" customHeight="1" x14ac:dyDescent="0.25">
      <c r="A305" s="10" t="s">
        <v>195</v>
      </c>
      <c r="B305" s="10" t="s">
        <v>374</v>
      </c>
      <c r="C305" s="11" t="s">
        <v>375</v>
      </c>
      <c r="D305" s="12">
        <v>610754.62</v>
      </c>
      <c r="E305" s="12">
        <v>610754.62</v>
      </c>
      <c r="F305" s="12">
        <f t="shared" si="69"/>
        <v>100</v>
      </c>
    </row>
    <row r="306" spans="1:6" ht="76.650000000000006" customHeight="1" x14ac:dyDescent="0.25">
      <c r="A306" s="10" t="s">
        <v>195</v>
      </c>
      <c r="B306" s="10" t="s">
        <v>458</v>
      </c>
      <c r="C306" s="11" t="s">
        <v>463</v>
      </c>
      <c r="D306" s="12">
        <v>962300</v>
      </c>
      <c r="E306" s="12">
        <v>962300</v>
      </c>
      <c r="F306" s="12">
        <f t="shared" si="69"/>
        <v>100</v>
      </c>
    </row>
    <row r="307" spans="1:6" ht="85.35" customHeight="1" x14ac:dyDescent="0.25">
      <c r="A307" s="10" t="s">
        <v>195</v>
      </c>
      <c r="B307" s="10" t="s">
        <v>506</v>
      </c>
      <c r="C307" s="11" t="s">
        <v>507</v>
      </c>
      <c r="D307" s="12">
        <v>1009800</v>
      </c>
      <c r="E307" s="12">
        <v>1006998.72</v>
      </c>
      <c r="F307" s="12">
        <f t="shared" si="69"/>
        <v>99.72</v>
      </c>
    </row>
    <row r="308" spans="1:6" ht="133.94999999999999" customHeight="1" x14ac:dyDescent="0.25">
      <c r="A308" s="10" t="s">
        <v>195</v>
      </c>
      <c r="B308" s="10" t="s">
        <v>376</v>
      </c>
      <c r="C308" s="11" t="s">
        <v>377</v>
      </c>
      <c r="D308" s="12">
        <v>28080</v>
      </c>
      <c r="E308" s="12">
        <v>28080</v>
      </c>
      <c r="F308" s="12">
        <f t="shared" si="69"/>
        <v>100</v>
      </c>
    </row>
    <row r="309" spans="1:6" ht="105.6" customHeight="1" x14ac:dyDescent="0.25">
      <c r="A309" s="10" t="s">
        <v>195</v>
      </c>
      <c r="B309" s="10" t="s">
        <v>459</v>
      </c>
      <c r="C309" s="11" t="s">
        <v>464</v>
      </c>
      <c r="D309" s="12">
        <v>7610000</v>
      </c>
      <c r="E309" s="12">
        <v>5003510</v>
      </c>
      <c r="F309" s="12">
        <f t="shared" si="69"/>
        <v>65.75</v>
      </c>
    </row>
    <row r="310" spans="1:6" ht="122.4" customHeight="1" x14ac:dyDescent="0.25">
      <c r="A310" s="10" t="s">
        <v>195</v>
      </c>
      <c r="B310" s="10" t="s">
        <v>378</v>
      </c>
      <c r="C310" s="11" t="s">
        <v>379</v>
      </c>
      <c r="D310" s="12">
        <v>4882340</v>
      </c>
      <c r="E310" s="12">
        <v>4829117.1900000004</v>
      </c>
      <c r="F310" s="12">
        <f t="shared" si="69"/>
        <v>98.91</v>
      </c>
    </row>
    <row r="311" spans="1:6" ht="87" customHeight="1" x14ac:dyDescent="0.25">
      <c r="A311" s="10" t="s">
        <v>195</v>
      </c>
      <c r="B311" s="10" t="s">
        <v>460</v>
      </c>
      <c r="C311" s="11" t="s">
        <v>465</v>
      </c>
      <c r="D311" s="12">
        <v>2221300</v>
      </c>
      <c r="E311" s="12">
        <v>2221300</v>
      </c>
      <c r="F311" s="12">
        <f t="shared" si="69"/>
        <v>100</v>
      </c>
    </row>
    <row r="312" spans="1:6" ht="53.4" customHeight="1" x14ac:dyDescent="0.25">
      <c r="A312" s="7" t="s">
        <v>80</v>
      </c>
      <c r="B312" s="7" t="s">
        <v>508</v>
      </c>
      <c r="C312" s="8" t="s">
        <v>513</v>
      </c>
      <c r="D312" s="9">
        <f>SUM(D313)</f>
        <v>98422088.299999997</v>
      </c>
      <c r="E312" s="9">
        <f>SUM(E313)</f>
        <v>97089934.980000004</v>
      </c>
      <c r="F312" s="9">
        <f t="shared" si="69"/>
        <v>98.65</v>
      </c>
    </row>
    <row r="313" spans="1:6" ht="54.6" customHeight="1" x14ac:dyDescent="0.25">
      <c r="A313" s="7" t="s">
        <v>80</v>
      </c>
      <c r="B313" s="7" t="s">
        <v>509</v>
      </c>
      <c r="C313" s="8" t="s">
        <v>512</v>
      </c>
      <c r="D313" s="9">
        <f>SUM(D314)</f>
        <v>98422088.299999997</v>
      </c>
      <c r="E313" s="9">
        <f>SUM(E314)</f>
        <v>97089934.980000004</v>
      </c>
      <c r="F313" s="9">
        <f t="shared" si="69"/>
        <v>98.65</v>
      </c>
    </row>
    <row r="314" spans="1:6" ht="45.6" customHeight="1" x14ac:dyDescent="0.25">
      <c r="A314" s="10" t="s">
        <v>80</v>
      </c>
      <c r="B314" s="10" t="s">
        <v>510</v>
      </c>
      <c r="C314" s="11" t="s">
        <v>511</v>
      </c>
      <c r="D314" s="12">
        <v>98422088.299999997</v>
      </c>
      <c r="E314" s="12">
        <v>97089934.980000004</v>
      </c>
      <c r="F314" s="12">
        <f t="shared" si="69"/>
        <v>98.65</v>
      </c>
    </row>
    <row r="315" spans="1:6" ht="27" customHeight="1" x14ac:dyDescent="0.25">
      <c r="A315" s="7" t="s">
        <v>3</v>
      </c>
      <c r="B315" s="7" t="s">
        <v>268</v>
      </c>
      <c r="C315" s="8" t="s">
        <v>269</v>
      </c>
      <c r="D315" s="9">
        <f>D316</f>
        <v>536052.31999999995</v>
      </c>
      <c r="E315" s="9">
        <f t="shared" ref="E315" si="70">E316</f>
        <v>536052.31999999995</v>
      </c>
      <c r="F315" s="9">
        <f t="shared" si="69"/>
        <v>100</v>
      </c>
    </row>
    <row r="316" spans="1:6" ht="30" customHeight="1" x14ac:dyDescent="0.25">
      <c r="A316" s="7" t="s">
        <v>3</v>
      </c>
      <c r="B316" s="7" t="s">
        <v>270</v>
      </c>
      <c r="C316" s="8" t="s">
        <v>271</v>
      </c>
      <c r="D316" s="9">
        <f>D318</f>
        <v>536052.31999999995</v>
      </c>
      <c r="E316" s="9">
        <f>E318</f>
        <v>536052.31999999995</v>
      </c>
      <c r="F316" s="9">
        <f t="shared" si="69"/>
        <v>100</v>
      </c>
    </row>
    <row r="317" spans="1:6" ht="1.2" hidden="1" customHeight="1" x14ac:dyDescent="0.25">
      <c r="A317" s="10" t="s">
        <v>195</v>
      </c>
      <c r="B317" s="10" t="s">
        <v>272</v>
      </c>
      <c r="C317" s="8" t="s">
        <v>271</v>
      </c>
      <c r="D317" s="12">
        <v>0</v>
      </c>
      <c r="E317" s="12"/>
      <c r="F317" s="9" t="e">
        <f t="shared" si="69"/>
        <v>#DIV/0!</v>
      </c>
    </row>
    <row r="318" spans="1:6" ht="30" customHeight="1" x14ac:dyDescent="0.25">
      <c r="A318" s="10" t="s">
        <v>80</v>
      </c>
      <c r="B318" s="10" t="s">
        <v>272</v>
      </c>
      <c r="C318" s="11" t="s">
        <v>271</v>
      </c>
      <c r="D318" s="12">
        <v>536052.31999999995</v>
      </c>
      <c r="E318" s="12">
        <v>536052.31999999995</v>
      </c>
      <c r="F318" s="12">
        <f t="shared" si="69"/>
        <v>100</v>
      </c>
    </row>
    <row r="319" spans="1:6" ht="67.2" x14ac:dyDescent="0.25">
      <c r="A319" s="7" t="s">
        <v>3</v>
      </c>
      <c r="B319" s="7" t="s">
        <v>381</v>
      </c>
      <c r="C319" s="8" t="s">
        <v>382</v>
      </c>
      <c r="D319" s="9">
        <f>D320</f>
        <v>4771302.42</v>
      </c>
      <c r="E319" s="9">
        <f t="shared" ref="E319:E320" si="71">E320</f>
        <v>4772344.72</v>
      </c>
      <c r="F319" s="9">
        <f t="shared" si="69"/>
        <v>100.02</v>
      </c>
    </row>
    <row r="320" spans="1:6" ht="76.650000000000006" customHeight="1" x14ac:dyDescent="0.25">
      <c r="A320" s="7" t="s">
        <v>3</v>
      </c>
      <c r="B320" s="7" t="s">
        <v>383</v>
      </c>
      <c r="C320" s="8" t="s">
        <v>384</v>
      </c>
      <c r="D320" s="9">
        <f>D321</f>
        <v>4771302.42</v>
      </c>
      <c r="E320" s="9">
        <f t="shared" si="71"/>
        <v>4772344.72</v>
      </c>
      <c r="F320" s="9">
        <f t="shared" si="69"/>
        <v>100.02</v>
      </c>
    </row>
    <row r="321" spans="1:6" ht="84" customHeight="1" x14ac:dyDescent="0.25">
      <c r="A321" s="7" t="s">
        <v>3</v>
      </c>
      <c r="B321" s="7" t="s">
        <v>385</v>
      </c>
      <c r="C321" s="8" t="s">
        <v>386</v>
      </c>
      <c r="D321" s="9">
        <f>D323</f>
        <v>4771302.42</v>
      </c>
      <c r="E321" s="9">
        <f>E323</f>
        <v>4772344.72</v>
      </c>
      <c r="F321" s="9">
        <f t="shared" si="69"/>
        <v>100.02</v>
      </c>
    </row>
    <row r="322" spans="1:6" ht="61.5" customHeight="1" x14ac:dyDescent="0.25">
      <c r="A322" s="7" t="s">
        <v>3</v>
      </c>
      <c r="B322" s="7" t="s">
        <v>387</v>
      </c>
      <c r="C322" s="8" t="s">
        <v>388</v>
      </c>
      <c r="D322" s="9">
        <f>D323</f>
        <v>4771302.42</v>
      </c>
      <c r="E322" s="9">
        <f>E323</f>
        <v>4772344.72</v>
      </c>
      <c r="F322" s="9">
        <f t="shared" si="69"/>
        <v>100.02</v>
      </c>
    </row>
    <row r="323" spans="1:6" ht="51" customHeight="1" x14ac:dyDescent="0.25">
      <c r="A323" s="7" t="s">
        <v>3</v>
      </c>
      <c r="B323" s="7" t="s">
        <v>389</v>
      </c>
      <c r="C323" s="8" t="s">
        <v>390</v>
      </c>
      <c r="D323" s="9">
        <f>D325+D324</f>
        <v>4771302.42</v>
      </c>
      <c r="E323" s="9">
        <f>E325+E324</f>
        <v>4772344.72</v>
      </c>
      <c r="F323" s="9">
        <f t="shared" si="69"/>
        <v>100.02</v>
      </c>
    </row>
    <row r="324" spans="1:6" ht="53.4" customHeight="1" x14ac:dyDescent="0.25">
      <c r="A324" s="10" t="s">
        <v>80</v>
      </c>
      <c r="B324" s="10" t="s">
        <v>389</v>
      </c>
      <c r="C324" s="11" t="s">
        <v>390</v>
      </c>
      <c r="D324" s="12">
        <v>4661494.92</v>
      </c>
      <c r="E324" s="12">
        <v>4661494.92</v>
      </c>
      <c r="F324" s="12">
        <f t="shared" si="69"/>
        <v>100</v>
      </c>
    </row>
    <row r="325" spans="1:6" ht="45.6" customHeight="1" x14ac:dyDescent="0.25">
      <c r="A325" s="10" t="s">
        <v>380</v>
      </c>
      <c r="B325" s="10" t="s">
        <v>389</v>
      </c>
      <c r="C325" s="11" t="s">
        <v>390</v>
      </c>
      <c r="D325" s="12">
        <v>109807.5</v>
      </c>
      <c r="E325" s="12">
        <v>110849.8</v>
      </c>
      <c r="F325" s="12">
        <f t="shared" si="69"/>
        <v>100.95</v>
      </c>
    </row>
    <row r="326" spans="1:6" ht="63" customHeight="1" x14ac:dyDescent="0.25">
      <c r="A326" s="7" t="s">
        <v>195</v>
      </c>
      <c r="B326" s="7" t="s">
        <v>391</v>
      </c>
      <c r="C326" s="8" t="s">
        <v>392</v>
      </c>
      <c r="D326" s="9">
        <f>D327</f>
        <v>-68301245.319999993</v>
      </c>
      <c r="E326" s="9">
        <f t="shared" ref="E326" si="72">E327</f>
        <v>-68313587.709999993</v>
      </c>
      <c r="F326" s="9">
        <f t="shared" si="69"/>
        <v>100.02</v>
      </c>
    </row>
    <row r="327" spans="1:6" ht="49.65" customHeight="1" x14ac:dyDescent="0.25">
      <c r="A327" s="7" t="s">
        <v>195</v>
      </c>
      <c r="B327" s="7" t="s">
        <v>393</v>
      </c>
      <c r="C327" s="8" t="s">
        <v>394</v>
      </c>
      <c r="D327" s="9">
        <f>SUM(D328:D332)</f>
        <v>-68301245.319999993</v>
      </c>
      <c r="E327" s="9">
        <f t="shared" ref="E327" si="73">SUM(E328:E332)</f>
        <v>-68313587.709999993</v>
      </c>
      <c r="F327" s="9">
        <f t="shared" si="69"/>
        <v>100.02</v>
      </c>
    </row>
    <row r="328" spans="1:6" ht="68.400000000000006" customHeight="1" x14ac:dyDescent="0.25">
      <c r="A328" s="10" t="s">
        <v>195</v>
      </c>
      <c r="B328" s="10" t="s">
        <v>395</v>
      </c>
      <c r="C328" s="11" t="s">
        <v>396</v>
      </c>
      <c r="D328" s="12">
        <v>-654840.68999999994</v>
      </c>
      <c r="E328" s="12">
        <v>-654840.68999999994</v>
      </c>
      <c r="F328" s="12">
        <f t="shared" si="69"/>
        <v>100</v>
      </c>
    </row>
    <row r="329" spans="1:6" ht="122.4" customHeight="1" x14ac:dyDescent="0.25">
      <c r="A329" s="10" t="s">
        <v>195</v>
      </c>
      <c r="B329" s="10" t="s">
        <v>397</v>
      </c>
      <c r="C329" s="11" t="s">
        <v>398</v>
      </c>
      <c r="D329" s="12">
        <v>-6450.21</v>
      </c>
      <c r="E329" s="12">
        <v>-6450.21</v>
      </c>
      <c r="F329" s="12">
        <f t="shared" si="69"/>
        <v>100</v>
      </c>
    </row>
    <row r="330" spans="1:6" ht="79.2" customHeight="1" x14ac:dyDescent="0.25">
      <c r="A330" s="10" t="s">
        <v>195</v>
      </c>
      <c r="B330" s="10" t="s">
        <v>399</v>
      </c>
      <c r="C330" s="11" t="s">
        <v>400</v>
      </c>
      <c r="D330" s="12">
        <v>-60015.69</v>
      </c>
      <c r="E330" s="12">
        <v>-60015.69</v>
      </c>
      <c r="F330" s="12">
        <f t="shared" si="69"/>
        <v>100</v>
      </c>
    </row>
    <row r="331" spans="1:6" ht="103.35" customHeight="1" x14ac:dyDescent="0.25">
      <c r="A331" s="10" t="s">
        <v>195</v>
      </c>
      <c r="B331" s="10" t="s">
        <v>401</v>
      </c>
      <c r="C331" s="11" t="s">
        <v>402</v>
      </c>
      <c r="D331" s="12">
        <v>-66.13</v>
      </c>
      <c r="E331" s="12">
        <v>-66.13</v>
      </c>
      <c r="F331" s="12">
        <f t="shared" si="69"/>
        <v>100</v>
      </c>
    </row>
    <row r="332" spans="1:6" ht="51.6" customHeight="1" x14ac:dyDescent="0.25">
      <c r="A332" s="10" t="s">
        <v>195</v>
      </c>
      <c r="B332" s="10" t="s">
        <v>403</v>
      </c>
      <c r="C332" s="11" t="s">
        <v>404</v>
      </c>
      <c r="D332" s="12">
        <v>-67579872.599999994</v>
      </c>
      <c r="E332" s="12">
        <v>-67592214.989999995</v>
      </c>
      <c r="F332" s="12">
        <f t="shared" si="69"/>
        <v>100.02</v>
      </c>
    </row>
    <row r="333" spans="1:6" ht="31.2" customHeight="1" x14ac:dyDescent="0.25">
      <c r="A333" s="7" t="s">
        <v>273</v>
      </c>
      <c r="B333" s="7"/>
      <c r="C333" s="11"/>
      <c r="D333" s="9">
        <f>D12+D213</f>
        <v>4140818651.5799999</v>
      </c>
      <c r="E333" s="9">
        <f>E12+E213</f>
        <v>4141296534.2300005</v>
      </c>
      <c r="F333" s="9">
        <f t="shared" si="69"/>
        <v>100.01</v>
      </c>
    </row>
    <row r="334" spans="1:6" ht="12.75" customHeight="1" x14ac:dyDescent="0.25">
      <c r="C334" s="8"/>
    </row>
  </sheetData>
  <mergeCells count="11">
    <mergeCell ref="A1:F1"/>
    <mergeCell ref="A2:F2"/>
    <mergeCell ref="A3:F3"/>
    <mergeCell ref="A4:F4"/>
    <mergeCell ref="B10:B11"/>
    <mergeCell ref="E10:E11"/>
    <mergeCell ref="C10:C11"/>
    <mergeCell ref="F10:F11"/>
    <mergeCell ref="D10:D11"/>
    <mergeCell ref="A8:F8"/>
    <mergeCell ref="A10:A11"/>
  </mergeCells>
  <printOptions horizontalCentered="1"/>
  <pageMargins left="0.59055118110236227" right="0.59055118110236227" top="0.59055118110236227" bottom="0.59055118110236227" header="0.51181102362204722" footer="0.51181102362204722"/>
  <pageSetup paperSize="9" scale="45" fitToHeight="11" orientation="portrait" useFirstPageNumber="1"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доходов</vt:lpstr>
      <vt:lpstr>'Роспись доходов'!Заголовки_для_печати</vt:lpstr>
      <vt:lpstr>'Роспись доходов'!Область_печати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rep:2.54.0.218</dc:description>
  <cp:lastModifiedBy>Оружило Наталья Валерьевна</cp:lastModifiedBy>
  <cp:lastPrinted>2026-02-26T05:05:37Z</cp:lastPrinted>
  <dcterms:created xsi:type="dcterms:W3CDTF">2022-10-12T01:52:14Z</dcterms:created>
  <dcterms:modified xsi:type="dcterms:W3CDTF">2026-02-26T05:06:29Z</dcterms:modified>
</cp:coreProperties>
</file>