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3.2\Mirror2\groups\фин_управ\Отчет по ст.60 п.5 Устава города\2025 год\на 01.10.2025\"/>
    </mc:Choice>
  </mc:AlternateContent>
  <bookViews>
    <workbookView xWindow="0" yWindow="0" windowWidth="28800" windowHeight="11533"/>
  </bookViews>
  <sheets>
    <sheet name="Лист1" sheetId="1" r:id="rId1"/>
  </sheets>
  <definedNames>
    <definedName name="_xlnm.Print_Titles" localSheetId="0">Лист1!$7:$7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E70" i="1" l="1"/>
  <c r="E63" i="1"/>
  <c r="D94" i="1" l="1"/>
  <c r="C94" i="1"/>
  <c r="E71" i="1" l="1"/>
  <c r="E72" i="1" l="1"/>
  <c r="C15" i="1"/>
  <c r="E33" i="1" l="1"/>
  <c r="D60" i="1" l="1"/>
  <c r="E60" i="1" s="1"/>
  <c r="C60" i="1"/>
  <c r="E31" i="1" l="1"/>
  <c r="D28" i="1"/>
  <c r="C28" i="1"/>
  <c r="E73" i="1" l="1"/>
  <c r="E41" i="1"/>
  <c r="C65" i="1" l="1"/>
  <c r="C64" i="1" s="1"/>
  <c r="D65" i="1"/>
  <c r="D64" i="1" s="1"/>
  <c r="C123" i="1" l="1"/>
  <c r="E121" i="1"/>
  <c r="E102" i="1" l="1"/>
  <c r="E44" i="1" l="1"/>
  <c r="E49" i="1" l="1"/>
  <c r="E50" i="1"/>
  <c r="E51" i="1"/>
  <c r="E52" i="1"/>
  <c r="E53" i="1"/>
  <c r="E54" i="1"/>
  <c r="E55" i="1"/>
  <c r="E56" i="1"/>
  <c r="E57" i="1"/>
  <c r="E58" i="1"/>
  <c r="E59" i="1"/>
  <c r="D99" i="1" l="1"/>
  <c r="C99" i="1"/>
  <c r="C103" i="1" l="1"/>
  <c r="E69" i="1" l="1"/>
  <c r="E11" i="1" l="1"/>
  <c r="E12" i="1"/>
  <c r="E14" i="1"/>
  <c r="E16" i="1"/>
  <c r="E18" i="1"/>
  <c r="E19" i="1"/>
  <c r="E21" i="1"/>
  <c r="E22" i="1"/>
  <c r="E24" i="1"/>
  <c r="E30" i="1"/>
  <c r="E32" i="1"/>
  <c r="E34" i="1"/>
  <c r="E36" i="1"/>
  <c r="E38" i="1"/>
  <c r="E40" i="1"/>
  <c r="E43" i="1"/>
  <c r="E46" i="1"/>
  <c r="E48" i="1"/>
  <c r="E65" i="1"/>
  <c r="E66" i="1"/>
  <c r="E67" i="1"/>
  <c r="E68" i="1"/>
  <c r="E77" i="1"/>
  <c r="E78" i="1"/>
  <c r="E79" i="1"/>
  <c r="E80" i="1"/>
  <c r="E81" i="1"/>
  <c r="E83" i="1"/>
  <c r="E84" i="1"/>
  <c r="E86" i="1"/>
  <c r="E87" i="1"/>
  <c r="E88" i="1"/>
  <c r="E90" i="1"/>
  <c r="E91" i="1"/>
  <c r="E92" i="1"/>
  <c r="E93" i="1"/>
  <c r="E95" i="1"/>
  <c r="E96" i="1"/>
  <c r="E97" i="1"/>
  <c r="E98" i="1"/>
  <c r="E101" i="1"/>
  <c r="E104" i="1"/>
  <c r="E105" i="1"/>
  <c r="E106" i="1"/>
  <c r="E107" i="1"/>
  <c r="E108" i="1"/>
  <c r="E110" i="1"/>
  <c r="E111" i="1"/>
  <c r="E113" i="1"/>
  <c r="E115" i="1"/>
  <c r="E116" i="1"/>
  <c r="E117" i="1"/>
  <c r="E119" i="1"/>
  <c r="E120" i="1"/>
  <c r="E122" i="1"/>
  <c r="D85" i="1" l="1"/>
  <c r="C85" i="1"/>
  <c r="D15" i="1"/>
  <c r="E15" i="1" l="1"/>
  <c r="E85" i="1"/>
  <c r="D89" i="1"/>
  <c r="E99" i="1" l="1"/>
  <c r="D42" i="1" l="1"/>
  <c r="C42" i="1"/>
  <c r="E42" i="1" l="1"/>
  <c r="C89" i="1"/>
  <c r="E89" i="1" s="1"/>
  <c r="D26" i="1" l="1"/>
  <c r="C26" i="1"/>
  <c r="E28" i="1" l="1"/>
  <c r="D39" i="1"/>
  <c r="C20" i="1"/>
  <c r="E20" i="1" s="1"/>
  <c r="D10" i="1"/>
  <c r="C10" i="1"/>
  <c r="D112" i="1"/>
  <c r="C112" i="1"/>
  <c r="D76" i="1"/>
  <c r="C76" i="1"/>
  <c r="C109" i="1"/>
  <c r="D109" i="1"/>
  <c r="D118" i="1"/>
  <c r="C118" i="1"/>
  <c r="D123" i="1"/>
  <c r="E10" i="1" l="1"/>
  <c r="E118" i="1"/>
  <c r="E112" i="1"/>
  <c r="E109" i="1"/>
  <c r="E94" i="1"/>
  <c r="E76" i="1"/>
  <c r="C125" i="1"/>
  <c r="D103" i="1"/>
  <c r="E103" i="1" s="1"/>
  <c r="D125" i="1" l="1"/>
  <c r="E125" i="1" s="1"/>
  <c r="D35" i="1" l="1"/>
  <c r="C35" i="1"/>
  <c r="E35" i="1" l="1"/>
  <c r="D13" i="1"/>
  <c r="C13" i="1"/>
  <c r="D23" i="1"/>
  <c r="C23" i="1"/>
  <c r="C39" i="1"/>
  <c r="E39" i="1" s="1"/>
  <c r="E64" i="1"/>
  <c r="E23" i="1" l="1"/>
  <c r="E13" i="1"/>
  <c r="D9" i="1"/>
  <c r="C9" i="1"/>
  <c r="C74" i="1" s="1"/>
  <c r="D74" i="1" l="1"/>
  <c r="E74" i="1" s="1"/>
  <c r="E9" i="1"/>
  <c r="C126" i="1"/>
  <c r="D126" i="1" l="1"/>
</calcChain>
</file>

<file path=xl/sharedStrings.xml><?xml version="1.0" encoding="utf-8"?>
<sst xmlns="http://schemas.openxmlformats.org/spreadsheetml/2006/main" count="165" uniqueCount="164">
  <si>
    <t>Код</t>
  </si>
  <si>
    <t>Наименование показателей бюджетной классификации</t>
  </si>
  <si>
    <t>СВЕДЕНИЯ</t>
  </si>
  <si>
    <t>о ходе исполнения местного бюджета г. Зеленогорска</t>
  </si>
  <si>
    <t>ДОХОДЫ</t>
  </si>
  <si>
    <t xml:space="preserve">НАЛОГОВЫЕ И НЕНАЛОГОВЫЕ ДОХОДЫ </t>
  </si>
  <si>
    <t>НАЛОГИ НА ПРИБЫЛЬ, ДОХОДЫ</t>
  </si>
  <si>
    <t xml:space="preserve">Налог на прибыль организаций 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</si>
  <si>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</si>
  <si>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</si>
  <si>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</si>
  <si>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 xml:space="preserve">НАЛОГИ НА СОВОКУПНЫЙ ДОХОД </t>
  </si>
  <si>
    <t xml:space="preserve">Единый налог на вмененный доход для отдельных видов деятельности </t>
  </si>
  <si>
    <t>Единый сельскохозяйственный налог</t>
  </si>
  <si>
    <t xml:space="preserve">НАЛОГИ НА ИМУЩЕСТВО </t>
  </si>
  <si>
    <t xml:space="preserve">Земельный налог </t>
  </si>
  <si>
    <t xml:space="preserve">ГОСУДАРСТВЕННАЯ ПОШЛИНА </t>
  </si>
  <si>
    <t xml:space="preserve">Государственная пошлина по делам, рассматриваемым в судах общей юрисдикции, мировыми судьями </t>
  </si>
  <si>
    <t xml:space="preserve">Государственная пошлина за государственную регистрацию, а также за совершение прочих юридически значимых действий </t>
  </si>
  <si>
    <t xml:space="preserve">ДОХОДЫ ОТ ИСПОЛЬЗОВАНИЯ ИМУЩЕСТВА, НАХОДЯЩЕГОСЯ В ГОСУДАРСТВЕННОЙ И МУНИЦИПАЛЬНОЙ СОБСТВЕННОСТИ </t>
  </si>
  <si>
    <t>Платежи от государственных и муниципальных унитарных предприятий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</si>
  <si>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</si>
  <si>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 xml:space="preserve">ПЛАТЕЖИ ПРИ ПОЛЬЗОВАНИИ ПРИРОДНЫМИ РЕСУРСАМИ </t>
  </si>
  <si>
    <t xml:space="preserve">Плата за негативное воздействие на окружающую среду </t>
  </si>
  <si>
    <t xml:space="preserve">ДОХОДЫ ОТ ОКАЗАНИЯ ПЛАТНЫХ УСЛУГ И КОМПЕНСАЦИИ ЗАТРАТ ГОСУДАРСТВА </t>
  </si>
  <si>
    <t xml:space="preserve">ДОХОДЫ ОТ ПРОДАЖИ МАТЕРИАЛЬНЫХ И НЕМАТЕРИАЛЬНЫХ АКТИВОВ </t>
  </si>
  <si>
    <t xml:space="preserve">Доходы от продажи квартир </t>
  </si>
  <si>
    <t xml:space="preserve">ШТРАФЫ, САНКЦИИ, ВОЗМЕЩЕНИЕ УЩЕРБА </t>
  </si>
  <si>
    <t xml:space="preserve"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 </t>
  </si>
  <si>
    <t xml:space="preserve">Денежные взыскания (штрафы) за нарушение земельного законодательства  </t>
  </si>
  <si>
    <t xml:space="preserve"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 </t>
  </si>
  <si>
    <t>Денежные взыскания (штрафы) за правонарушения в области дорожного движения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</si>
  <si>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</si>
  <si>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Денежные взыскания (штрафы) за нарушение законодательства РФ о контрактной системе в сфере закупок товаров, работ, услуг для обеспечения государственных и муниципальных нужд городских округов</t>
  </si>
  <si>
    <t>Поступления сумм в возмещение вреда, причиненного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городских округов</t>
  </si>
  <si>
    <t>Денежные взыскания (штрафы) за нарушение законодательства Российской Федерации об административных нарушениях, предусмотренные статьей 20.25 Кодекса Российской Федерации об административных нарушениях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</si>
  <si>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</si>
  <si>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Прочие поступления от денежных взысканий (штрафов) и иных сумм в возмещение ущерба, зачисляемые в бюджеты городских округов </t>
  </si>
  <si>
    <t>Прочие неналоговые доходы</t>
  </si>
  <si>
    <t>Невыясненные поступления</t>
  </si>
  <si>
    <t xml:space="preserve">БЕЗВОЗМЕЗДНЫЕ ПОСТУПЛЕНИЯ </t>
  </si>
  <si>
    <t xml:space="preserve">Безвозмездные поступления от других бюджетов бюджетной системы Российской Федерации </t>
  </si>
  <si>
    <t>Иные межбюджетные трансферты</t>
  </si>
  <si>
    <t>Прочие безвозмездные поступления</t>
  </si>
  <si>
    <t>Возврат остатков субсидий, субвенций и иных межбюджетных трансфертов, имеющих целевое назначение, прошлых лет</t>
  </si>
  <si>
    <t xml:space="preserve">ВСЕГО ДОХОДОВ: </t>
  </si>
  <si>
    <t xml:space="preserve">РАСХОДЫ </t>
  </si>
  <si>
    <t>Функционирование высшего должностного лица субъекта Российской Федерации и муниципального образования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</si>
  <si>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</si>
  <si>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</si>
  <si>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Обеспечение деятельности финансовых, налоговых и таможенных органов и органов финансового (финансово-бюджетного) надзора </t>
  </si>
  <si>
    <t xml:space="preserve">Резервные фонды </t>
  </si>
  <si>
    <t>Другие общегосударственные вопросы</t>
  </si>
  <si>
    <t>НАЦИОНАЛЬНАЯ БЕЗОПАСНОСТЬ И ПРАВООХРАНИТЕЛЬНАЯ ДЕЯТЕЛЬНОСТЬ</t>
  </si>
  <si>
    <t xml:space="preserve">Защита населения и территории от последствий чрезвычайных ситуаций природного и техногенного характера, гражданская оборона </t>
  </si>
  <si>
    <t>НАЦИОНАЛЬНАЯ ЭКОНОМИКА</t>
  </si>
  <si>
    <t>Лесное хозяйство</t>
  </si>
  <si>
    <t xml:space="preserve">Транспорт </t>
  </si>
  <si>
    <t>Дорожное хозяйство (дорожные фонды)</t>
  </si>
  <si>
    <t xml:space="preserve">Другие вопросы в области национальной экономики </t>
  </si>
  <si>
    <t>ЖИЛИЩНО-КОММУНАЛЬНОЕ ХОЗЯЙСТВО</t>
  </si>
  <si>
    <t xml:space="preserve">Жилищное хозяйство </t>
  </si>
  <si>
    <t xml:space="preserve">Коммунальное хозяйство </t>
  </si>
  <si>
    <t>Благоустройство</t>
  </si>
  <si>
    <t xml:space="preserve">Другие вопросы в области жилищно-коммунального хозяйства </t>
  </si>
  <si>
    <t>ОХРАНА ОКРУЖАЮЩЕЙ СРЕДЫ</t>
  </si>
  <si>
    <t>Охрана объектов растительного и животного мира и среды их обитания</t>
  </si>
  <si>
    <t xml:space="preserve">ОБРАЗОВАНИЕ </t>
  </si>
  <si>
    <t>Дошкольное образование</t>
  </si>
  <si>
    <t>Общее образование</t>
  </si>
  <si>
    <t xml:space="preserve">Молодежная политика и оздоровление детей </t>
  </si>
  <si>
    <t xml:space="preserve">Другие вопросы в области образования </t>
  </si>
  <si>
    <t xml:space="preserve">КУЛЬТУРА, КИНЕМАТОГРАФИЯ, СРЕДСТВА МАССОВОЙ ИНФОРМАЦИИ </t>
  </si>
  <si>
    <t xml:space="preserve">Культура </t>
  </si>
  <si>
    <t>Другие вопросы в области культуры, кинематографии</t>
  </si>
  <si>
    <t xml:space="preserve">СОЦИАЛЬНАЯ ПОЛИТИКА </t>
  </si>
  <si>
    <t xml:space="preserve">Пенсионное обеспечение </t>
  </si>
  <si>
    <t>Социальное обслуживание населения</t>
  </si>
  <si>
    <t xml:space="preserve">Социальное обеспечение населения </t>
  </si>
  <si>
    <t>Охрана семьи и детства</t>
  </si>
  <si>
    <t xml:space="preserve">Другие вопросы в области социальной политики </t>
  </si>
  <si>
    <t>ФИЗИЧЕСКАЯ КУЛЬТУРА И СПОРТ</t>
  </si>
  <si>
    <t>Физическая культура</t>
  </si>
  <si>
    <t>Массовый спорт</t>
  </si>
  <si>
    <t>Другие вопросы в области физической культуры и спорта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</si>
  <si>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</si>
  <si>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</si>
  <si>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 xml:space="preserve">ИТОГО РАСХОДОВ </t>
  </si>
  <si>
    <t>Дефицит (-), профицит (+)</t>
  </si>
  <si>
    <t>0100</t>
  </si>
  <si>
    <t>0102</t>
  </si>
  <si>
    <t>0103</t>
  </si>
  <si>
    <t>0106</t>
  </si>
  <si>
    <t>0111</t>
  </si>
  <si>
    <t>0113</t>
  </si>
  <si>
    <t>0300</t>
  </si>
  <si>
    <t>0309</t>
  </si>
  <si>
    <t>0400</t>
  </si>
  <si>
    <t>0407</t>
  </si>
  <si>
    <t>0408</t>
  </si>
  <si>
    <t>0409</t>
  </si>
  <si>
    <t>0412</t>
  </si>
  <si>
    <t>0500</t>
  </si>
  <si>
    <t>0501</t>
  </si>
  <si>
    <t>0502</t>
  </si>
  <si>
    <t>0503</t>
  </si>
  <si>
    <t>0505</t>
  </si>
  <si>
    <t>0600</t>
  </si>
  <si>
    <t>0603</t>
  </si>
  <si>
    <t>0700</t>
  </si>
  <si>
    <t>0701</t>
  </si>
  <si>
    <t>0702</t>
  </si>
  <si>
    <t>0707</t>
  </si>
  <si>
    <t>0709</t>
  </si>
  <si>
    <t>0800</t>
  </si>
  <si>
    <t>0801</t>
  </si>
  <si>
    <t>0804</t>
  </si>
  <si>
    <t>ОБЩЕГОСУДАРСТВЕННЫЕ  ВОПРОСЫ</t>
  </si>
  <si>
    <t>0104</t>
  </si>
  <si>
    <t>Утвержденные годовые бюджетные назначения (тыс.руб)</t>
  </si>
  <si>
    <t>Процент исполнения (%)</t>
  </si>
  <si>
    <t>Плата за использование лесов</t>
  </si>
  <si>
    <t>Обеспечение проведения выборов и референдумов</t>
  </si>
  <si>
    <t>0107</t>
  </si>
  <si>
    <t>0703</t>
  </si>
  <si>
    <t>Дополнительное образование</t>
  </si>
  <si>
    <t>-</t>
  </si>
  <si>
    <t>Денежные взыскания (штрафы) за нарушение бюджетного законодательства</t>
  </si>
  <si>
    <t>Приложение № 1</t>
  </si>
  <si>
    <t>Судебная система</t>
  </si>
  <si>
    <t>0105</t>
  </si>
  <si>
    <t>ЗАДОЛЖЕННОСТЬ И ПЕРЕРАСЧЕТЫ ПО ОТМЕНЕННЫМ НАЛОГАМ, СБОРАМ И ИНЫМ ОБЯЗАТЕЛЬНЫМ ПЛАТЕЖАМ</t>
  </si>
  <si>
    <t>Налоги на имущество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</si>
  <si>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</si>
  <si>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Доходы в виде прибыли, приходящейся на доли в уствных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</si>
  <si>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0314</t>
  </si>
  <si>
    <t>Другие вопросы в области национальной безопасности и правоохранительной деятельности</t>
  </si>
  <si>
    <t>Суммы по искам о возмещении вреда, причиненного окружающей среде</t>
  </si>
  <si>
    <t>Административные штрафы, установленные Кодексом Российской Федерации об административных нарушениях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</si>
  <si>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</si>
  <si>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Платежи, уплачиваемые в целях возмещения вреда</t>
  </si>
  <si>
    <t>Налог, взимаемый в связи с применением патентной системы налогообложения, зачисляемый в бюджеты городских округов</t>
  </si>
  <si>
    <t xml:space="preserve">Доходы, получаемые в виде арендной платы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</si>
  <si>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</si>
  <si>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Дотации бюджетам бюджетной системы Российской Федерации 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</si>
  <si>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</si>
  <si>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</si>
  <si>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0602</t>
  </si>
  <si>
    <t>Сбор, удаление отходов и очистка сточных вод</t>
  </si>
  <si>
    <t>Налог, взимаемый в связи с применением упрощенной системы налогооблажения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</si>
  <si>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</si>
  <si>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0310</t>
  </si>
  <si>
    <t>Защита населения и территории от чрезвычайных ситуаций природного и техногенного характера, пожарная безопасеость</t>
  </si>
  <si>
    <t xml:space="preserve"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</si>
  <si>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>Платежи в целях возмещения причиненного ущерба (убытков)</t>
  </si>
  <si>
    <t>0605</t>
  </si>
  <si>
    <t>Другие вопросы в облсти охраны окружающей среды</t>
  </si>
  <si>
    <t>Спорт высших достижений</t>
  </si>
  <si>
    <t>Безвзмездные поступления от негосударственных организаций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</si>
  <si>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</si>
  <si>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Инициативные платежи</t>
  </si>
  <si>
    <t>Административные штрафы, установленные законами субъектов Российской Федерации об административных правонарушениях</t>
  </si>
  <si>
    <t>по состоянию на 01.10.2025</t>
  </si>
  <si>
    <t>Исполнено   по состоянию на 01.10.2025      (тыс.руб.)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</si>
</sst>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Arial Cyr"/>
      <family val="2"/>
    </font>
    <font>
      <sz val="10"/>
      <color rgb="FF000000"/>
      <name val="Arial Cyr"/>
      <family val="2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4" fontId="3" fillId="2" borderId="3">
      <alignment horizontal="right" vertical="top" shrinkToFit="1"/>
    </xf>
    <xf numFmtId="0" fontId="3" fillId="0" borderId="3">
      <alignment vertical="top" wrapText="1"/>
    </xf>
    <xf numFmtId="49" fontId="4" fillId="0" borderId="3">
      <alignment horizontal="center" vertical="top" shrinkToFit="1"/>
    </xf>
    <xf numFmtId="4" fontId="3" fillId="2" borderId="4">
      <alignment horizontal="right" vertical="top" shrinkToFit="1"/>
    </xf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0" fillId="3" borderId="1" xfId="0" applyFont="1" applyFill="1" applyBorder="1"/>
    <xf numFmtId="0" fontId="5" fillId="3" borderId="1" xfId="0" applyFont="1" applyFill="1" applyBorder="1" applyAlignment="1">
      <alignment horizontal="justify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justify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4" fontId="10" fillId="3" borderId="3" xfId="1" applyNumberFormat="1" applyFont="1" applyFill="1" applyAlignment="1" applyProtection="1">
      <alignment horizontal="right" vertical="center" shrinkToFit="1"/>
      <protection locked="0"/>
    </xf>
    <xf numFmtId="4" fontId="6" fillId="3" borderId="3" xfId="1" applyNumberFormat="1" applyFont="1" applyFill="1" applyAlignment="1" applyProtection="1">
      <alignment horizontal="right" vertical="center" shrinkToFit="1"/>
      <protection locked="0"/>
    </xf>
    <xf numFmtId="49" fontId="1" fillId="3" borderId="1" xfId="0" applyNumberFormat="1" applyFont="1" applyFill="1" applyBorder="1" applyAlignment="1">
      <alignment horizontal="center" vertical="center" wrapText="1"/>
    </xf>
    <xf numFmtId="4" fontId="8" fillId="3" borderId="3" xfId="1" applyNumberFormat="1" applyFont="1" applyFill="1" applyAlignment="1" applyProtection="1">
      <alignment horizontal="right" vertical="center" shrinkToFit="1"/>
      <protection locked="0"/>
    </xf>
    <xf numFmtId="4" fontId="9" fillId="3" borderId="3" xfId="1" applyNumberFormat="1" applyFont="1" applyFill="1" applyAlignment="1" applyProtection="1">
      <alignment horizontal="right" vertical="center" shrinkToFit="1"/>
      <protection locked="0"/>
    </xf>
    <xf numFmtId="4" fontId="7" fillId="3" borderId="3" xfId="1" applyNumberFormat="1" applyFont="1" applyFill="1" applyAlignment="1" applyProtection="1">
      <alignment horizontal="right" vertical="center" shrinkToFit="1"/>
      <protection locked="0"/>
    </xf>
    <xf numFmtId="0" fontId="1" fillId="3" borderId="1" xfId="0" applyFont="1" applyFill="1" applyBorder="1" applyAlignment="1">
      <alignment vertical="center" wrapText="1"/>
    </xf>
    <xf numFmtId="0" fontId="7" fillId="3" borderId="3" xfId="2" applyNumberFormat="1" applyFont="1" applyFill="1" applyProtection="1">
      <alignment vertical="top" wrapText="1"/>
      <protection locked="0"/>
    </xf>
    <xf numFmtId="0" fontId="7" fillId="3" borderId="3" xfId="2" applyNumberFormat="1" applyFont="1" applyFill="1" applyAlignment="1" applyProtection="1">
      <alignment horizontal="left" vertical="top" wrapText="1"/>
      <protection locked="0"/>
    </xf>
    <xf numFmtId="4" fontId="6" fillId="3" borderId="1" xfId="4" applyNumberFormat="1" applyFont="1" applyFill="1" applyBorder="1" applyAlignment="1" applyProtection="1">
      <alignment horizontal="right" vertical="center" shrinkToFit="1"/>
      <protection locked="0"/>
    </xf>
    <xf numFmtId="0" fontId="0" fillId="3" borderId="0" xfId="0" applyFill="1"/>
    <xf numFmtId="0" fontId="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5">
    <cellStyle name="xl31" xfId="4"/>
    <cellStyle name="xl34" xfId="2"/>
    <cellStyle name="xl35" xfId="3"/>
    <cellStyle name="xl3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7"/>
  <sheetViews>
    <sheetView tabSelected="1" view="pageBreakPreview" zoomScaleNormal="100" zoomScaleSheetLayoutView="100" workbookViewId="0">
      <selection activeCell="E125" sqref="E125"/>
    </sheetView>
  </sheetViews>
  <sheetFormatPr defaultRowHeight="15.05" x14ac:dyDescent="0.3"/>
  <cols>
    <col min="1" max="1" width="7.88671875" customWidth="1"/>
    <col min="2" max="2" width="45.33203125" customWidth="1"/>
    <col min="3" max="3" width="16.44140625" customWidth="1"/>
    <col min="4" max="4" width="13.33203125" customWidth="1"/>
    <col min="5" max="5" width="13.109375" customWidth="1"/>
  </cols>
  <sheetData>
    <row r="1" spans="1:6" x14ac:dyDescent="0.3">
      <c r="D1" s="33" t="s">
        <v>128</v>
      </c>
      <c r="E1" s="33"/>
    </row>
    <row r="2" spans="1:6" ht="17.7" x14ac:dyDescent="0.3">
      <c r="A2" s="34" t="s">
        <v>2</v>
      </c>
      <c r="B2" s="34"/>
      <c r="C2" s="34"/>
      <c r="D2" s="34"/>
      <c r="E2" s="34"/>
    </row>
    <row r="3" spans="1:6" ht="17.7" x14ac:dyDescent="0.3">
      <c r="A3" s="34" t="s">
        <v>3</v>
      </c>
      <c r="B3" s="34"/>
      <c r="C3" s="34"/>
      <c r="D3" s="34"/>
      <c r="E3" s="34"/>
    </row>
    <row r="4" spans="1:6" ht="17.7" x14ac:dyDescent="0.3">
      <c r="A4" s="34" t="s">
        <v>162</v>
      </c>
      <c r="B4" s="34"/>
      <c r="C4" s="34"/>
      <c r="D4" s="34"/>
      <c r="E4" s="34"/>
    </row>
    <row r="5" spans="1:6" ht="17.350000000000001" x14ac:dyDescent="0.3">
      <c r="A5" s="2"/>
      <c r="B5" s="2"/>
      <c r="C5" s="2"/>
      <c r="D5" s="2"/>
      <c r="E5" s="1"/>
    </row>
    <row r="6" spans="1:6" ht="91.5" customHeight="1" x14ac:dyDescent="0.3">
      <c r="A6" s="4" t="s">
        <v>0</v>
      </c>
      <c r="B6" s="5" t="s">
        <v>1</v>
      </c>
      <c r="C6" s="5" t="s">
        <v>119</v>
      </c>
      <c r="D6" s="5" t="s">
        <v>163</v>
      </c>
      <c r="E6" s="5" t="s">
        <v>120</v>
      </c>
    </row>
    <row r="7" spans="1:6" x14ac:dyDescent="0.3">
      <c r="A7" s="32">
        <v>1</v>
      </c>
      <c r="B7" s="32">
        <v>2</v>
      </c>
      <c r="C7" s="32">
        <v>3</v>
      </c>
      <c r="D7" s="32">
        <v>4</v>
      </c>
      <c r="E7" s="32">
        <v>5</v>
      </c>
    </row>
    <row r="8" spans="1:6" x14ac:dyDescent="0.3">
      <c r="A8" s="7"/>
      <c r="B8" s="8" t="s">
        <v>4</v>
      </c>
      <c r="C8" s="9"/>
      <c r="D8" s="9"/>
      <c r="E8" s="9"/>
    </row>
    <row r="9" spans="1:6" ht="17.7" x14ac:dyDescent="0.3">
      <c r="A9" s="10">
        <v>10000</v>
      </c>
      <c r="B9" s="10" t="s">
        <v>5</v>
      </c>
      <c r="C9" s="11">
        <f>SUM(C10,C13,C15,C20,C23,C26,C28,C35,C38,C39,C42,C60)</f>
        <v>1001206.4999999999</v>
      </c>
      <c r="D9" s="11">
        <f>SUM(D10,D13,D15,D20,D23,D26,D28,D35,D38,D39,D42,D60)</f>
        <v>756448.67999999982</v>
      </c>
      <c r="E9" s="11">
        <f>ROUND(D9/C9*100,2)</f>
        <v>75.55</v>
      </c>
      <c r="F9" s="3"/>
    </row>
    <row r="10" spans="1:6" x14ac:dyDescent="0.3">
      <c r="A10" s="10">
        <v>10100</v>
      </c>
      <c r="B10" s="10" t="s">
        <v>6</v>
      </c>
      <c r="C10" s="11">
        <f>SUM(C11:C12)</f>
        <v>718247.5</v>
      </c>
      <c r="D10" s="11">
        <f>SUM(D11:D12)</f>
        <v>529355.25</v>
      </c>
      <c r="E10" s="11">
        <f t="shared" ref="E10:E76" si="0">ROUND(D10/C10*100,2)</f>
        <v>73.7</v>
      </c>
    </row>
    <row r="11" spans="1:6" x14ac:dyDescent="0.3">
      <c r="A11" s="12">
        <v>10101</v>
      </c>
      <c r="B11" s="12" t="s">
        <v>7</v>
      </c>
      <c r="C11" s="13">
        <v>164728.70000000001</v>
      </c>
      <c r="D11" s="13">
        <v>135654.39999999999</v>
      </c>
      <c r="E11" s="13">
        <f t="shared" si="0"/>
        <v>82.35</v>
      </c>
    </row>
    <row r="12" spans="1:6" x14ac:dyDescent="0.3">
      <c r="A12" s="12">
        <v>10102</v>
      </c>
      <c r="B12" s="12" t="s">
        <v>8</v>
      </c>
      <c r="C12" s="13">
        <v>553518.80000000005</v>
      </c>
      <c r="D12" s="13">
        <v>393700.85</v>
      </c>
      <c r="E12" s="13">
        <f t="shared" si="0"/>
        <v>71.13</v>
      </c>
    </row>
    <row r="13" spans="1:6" ht="43.2" x14ac:dyDescent="0.3">
      <c r="A13" s="10">
        <v>10300</v>
      </c>
      <c r="B13" s="10" t="s">
        <v>9</v>
      </c>
      <c r="C13" s="11">
        <f>C14</f>
        <v>67116.7</v>
      </c>
      <c r="D13" s="11">
        <f>D14</f>
        <v>53663.05</v>
      </c>
      <c r="E13" s="11">
        <f t="shared" si="0"/>
        <v>79.95</v>
      </c>
    </row>
    <row r="14" spans="1:6" ht="28.8" x14ac:dyDescent="0.3">
      <c r="A14" s="12">
        <v>10302</v>
      </c>
      <c r="B14" s="12" t="s">
        <v>10</v>
      </c>
      <c r="C14" s="13">
        <v>67116.7</v>
      </c>
      <c r="D14" s="13">
        <v>53663.05</v>
      </c>
      <c r="E14" s="13">
        <f t="shared" si="0"/>
        <v>79.95</v>
      </c>
    </row>
    <row r="15" spans="1:6" x14ac:dyDescent="0.3">
      <c r="A15" s="10">
        <v>10500</v>
      </c>
      <c r="B15" s="10" t="s">
        <v>11</v>
      </c>
      <c r="C15" s="11">
        <f>C17+C18+C19+C16</f>
        <v>123705.60000000001</v>
      </c>
      <c r="D15" s="11">
        <f>D17+D18+D19+D16</f>
        <v>85795.34</v>
      </c>
      <c r="E15" s="11">
        <f t="shared" si="0"/>
        <v>69.349999999999994</v>
      </c>
    </row>
    <row r="16" spans="1:6" ht="28.8" x14ac:dyDescent="0.3">
      <c r="A16" s="12">
        <v>10501</v>
      </c>
      <c r="B16" s="12" t="s">
        <v>149</v>
      </c>
      <c r="C16" s="13">
        <v>106707.1</v>
      </c>
      <c r="D16" s="13">
        <v>66044.460000000006</v>
      </c>
      <c r="E16" s="13">
        <f t="shared" si="0"/>
        <v>61.89</v>
      </c>
    </row>
    <row r="17" spans="1:5" ht="28.8" x14ac:dyDescent="0.3">
      <c r="A17" s="12">
        <v>10502</v>
      </c>
      <c r="B17" s="12" t="s">
        <v>12</v>
      </c>
      <c r="C17" s="13">
        <v>0</v>
      </c>
      <c r="D17" s="13">
        <v>45.17</v>
      </c>
      <c r="E17" s="13">
        <v>0</v>
      </c>
    </row>
    <row r="18" spans="1:5" x14ac:dyDescent="0.3">
      <c r="A18" s="12">
        <v>10503</v>
      </c>
      <c r="B18" s="12" t="s">
        <v>13</v>
      </c>
      <c r="C18" s="13">
        <v>429.9</v>
      </c>
      <c r="D18" s="13">
        <v>554.59</v>
      </c>
      <c r="E18" s="13">
        <f t="shared" si="0"/>
        <v>129</v>
      </c>
    </row>
    <row r="19" spans="1:5" ht="43.2" x14ac:dyDescent="0.3">
      <c r="A19" s="12">
        <v>10504</v>
      </c>
      <c r="B19" s="12" t="s">
        <v>141</v>
      </c>
      <c r="C19" s="13">
        <v>16568.599999999999</v>
      </c>
      <c r="D19" s="13">
        <v>19151.12</v>
      </c>
      <c r="E19" s="13">
        <f t="shared" si="0"/>
        <v>115.59</v>
      </c>
    </row>
    <row r="20" spans="1:5" x14ac:dyDescent="0.3">
      <c r="A20" s="10">
        <v>10600</v>
      </c>
      <c r="B20" s="10" t="s">
        <v>14</v>
      </c>
      <c r="C20" s="11">
        <f>C21+C22</f>
        <v>30260.6</v>
      </c>
      <c r="D20" s="11">
        <f>D21+D22</f>
        <v>14034.72</v>
      </c>
      <c r="E20" s="11">
        <f t="shared" si="0"/>
        <v>46.38</v>
      </c>
    </row>
    <row r="21" spans="1:5" ht="43.2" x14ac:dyDescent="0.3">
      <c r="A21" s="12">
        <v>10601</v>
      </c>
      <c r="B21" s="12" t="s">
        <v>150</v>
      </c>
      <c r="C21" s="13">
        <v>13946.8</v>
      </c>
      <c r="D21" s="13">
        <v>5998.28</v>
      </c>
      <c r="E21" s="13">
        <f t="shared" si="0"/>
        <v>43.01</v>
      </c>
    </row>
    <row r="22" spans="1:5" x14ac:dyDescent="0.3">
      <c r="A22" s="12">
        <v>10606</v>
      </c>
      <c r="B22" s="12" t="s">
        <v>15</v>
      </c>
      <c r="C22" s="13">
        <v>16313.8</v>
      </c>
      <c r="D22" s="13">
        <v>8036.44</v>
      </c>
      <c r="E22" s="13">
        <f t="shared" si="0"/>
        <v>49.26</v>
      </c>
    </row>
    <row r="23" spans="1:5" x14ac:dyDescent="0.3">
      <c r="A23" s="10">
        <v>10800</v>
      </c>
      <c r="B23" s="10" t="s">
        <v>16</v>
      </c>
      <c r="C23" s="11">
        <f>C24+C25</f>
        <v>9839.2999999999993</v>
      </c>
      <c r="D23" s="11">
        <f>D24+D25</f>
        <v>18852.59</v>
      </c>
      <c r="E23" s="11">
        <f t="shared" si="0"/>
        <v>191.6</v>
      </c>
    </row>
    <row r="24" spans="1:5" ht="28.8" x14ac:dyDescent="0.3">
      <c r="A24" s="12">
        <v>10803</v>
      </c>
      <c r="B24" s="12" t="s">
        <v>17</v>
      </c>
      <c r="C24" s="13">
        <v>9839.2999999999993</v>
      </c>
      <c r="D24" s="13">
        <v>18737.59</v>
      </c>
      <c r="E24" s="13">
        <f t="shared" si="0"/>
        <v>190.44</v>
      </c>
    </row>
    <row r="25" spans="1:5" ht="43.2" x14ac:dyDescent="0.3">
      <c r="A25" s="12">
        <v>10807</v>
      </c>
      <c r="B25" s="12" t="s">
        <v>18</v>
      </c>
      <c r="C25" s="13">
        <v>0</v>
      </c>
      <c r="D25" s="13">
        <v>115</v>
      </c>
      <c r="E25" s="13">
        <v>0</v>
      </c>
    </row>
    <row r="26" spans="1:5" ht="43.2" x14ac:dyDescent="0.3">
      <c r="A26" s="10">
        <v>10900</v>
      </c>
      <c r="B26" s="10" t="s">
        <v>131</v>
      </c>
      <c r="C26" s="11">
        <f>C27</f>
        <v>0</v>
      </c>
      <c r="D26" s="11">
        <f>D27</f>
        <v>0</v>
      </c>
      <c r="E26" s="11">
        <v>0</v>
      </c>
    </row>
    <row r="27" spans="1:5" x14ac:dyDescent="0.3">
      <c r="A27" s="12">
        <v>10904</v>
      </c>
      <c r="B27" s="12" t="s">
        <v>132</v>
      </c>
      <c r="C27" s="13">
        <v>0</v>
      </c>
      <c r="D27" s="13">
        <v>0</v>
      </c>
      <c r="E27" s="13">
        <v>0</v>
      </c>
    </row>
    <row r="28" spans="1:5" ht="43.2" x14ac:dyDescent="0.3">
      <c r="A28" s="10">
        <v>11100</v>
      </c>
      <c r="B28" s="14" t="s">
        <v>19</v>
      </c>
      <c r="C28" s="11">
        <f>C30+C32+C33+C34+C29+C31</f>
        <v>33627.200000000004</v>
      </c>
      <c r="D28" s="11">
        <f>D30+D32+D33+D34+D29+D31</f>
        <v>30116.66</v>
      </c>
      <c r="E28" s="11">
        <f t="shared" si="0"/>
        <v>89.56</v>
      </c>
    </row>
    <row r="29" spans="1:5" ht="86.4" x14ac:dyDescent="0.3">
      <c r="A29" s="12">
        <v>11101</v>
      </c>
      <c r="B29" s="31" t="s">
        <v>134</v>
      </c>
      <c r="C29" s="13">
        <v>0</v>
      </c>
      <c r="D29" s="13">
        <v>0</v>
      </c>
      <c r="E29" s="13">
        <v>0</v>
      </c>
    </row>
    <row r="30" spans="1:5" ht="100.8" x14ac:dyDescent="0.3">
      <c r="A30" s="12">
        <v>11105</v>
      </c>
      <c r="B30" s="12" t="s">
        <v>142</v>
      </c>
      <c r="C30" s="13">
        <v>23771.9</v>
      </c>
      <c r="D30" s="13">
        <v>16342.04</v>
      </c>
      <c r="E30" s="13">
        <f t="shared" si="0"/>
        <v>68.75</v>
      </c>
    </row>
    <row r="31" spans="1:5" ht="47.8" customHeight="1" x14ac:dyDescent="0.3">
      <c r="A31" s="12">
        <v>111053</v>
      </c>
      <c r="B31" s="12" t="s">
        <v>159</v>
      </c>
      <c r="C31" s="13">
        <v>405.8</v>
      </c>
      <c r="D31" s="13">
        <v>53.48</v>
      </c>
      <c r="E31" s="13">
        <f t="shared" si="0"/>
        <v>13.18</v>
      </c>
    </row>
    <row r="32" spans="1:5" ht="28.8" x14ac:dyDescent="0.3">
      <c r="A32" s="6">
        <v>11107</v>
      </c>
      <c r="B32" s="12" t="s">
        <v>20</v>
      </c>
      <c r="C32" s="13">
        <v>57.3</v>
      </c>
      <c r="D32" s="13">
        <v>58.31</v>
      </c>
      <c r="E32" s="13">
        <f t="shared" si="0"/>
        <v>101.76</v>
      </c>
    </row>
    <row r="33" spans="1:5" ht="100.8" x14ac:dyDescent="0.3">
      <c r="A33" s="6">
        <v>11108</v>
      </c>
      <c r="B33" s="12" t="s">
        <v>21</v>
      </c>
      <c r="C33" s="13">
        <v>4342.2</v>
      </c>
      <c r="D33" s="13">
        <v>3285</v>
      </c>
      <c r="E33" s="13">
        <f t="shared" si="0"/>
        <v>75.650000000000006</v>
      </c>
    </row>
    <row r="34" spans="1:5" ht="86.4" x14ac:dyDescent="0.3">
      <c r="A34" s="6">
        <v>11109</v>
      </c>
      <c r="B34" s="12" t="s">
        <v>143</v>
      </c>
      <c r="C34" s="13">
        <v>5050</v>
      </c>
      <c r="D34" s="13">
        <v>10377.83</v>
      </c>
      <c r="E34" s="13">
        <f t="shared" si="0"/>
        <v>205.5</v>
      </c>
    </row>
    <row r="35" spans="1:5" ht="28.8" x14ac:dyDescent="0.3">
      <c r="A35" s="15">
        <v>11200</v>
      </c>
      <c r="B35" s="10" t="s">
        <v>22</v>
      </c>
      <c r="C35" s="11">
        <f>C36+C37</f>
        <v>2202</v>
      </c>
      <c r="D35" s="11">
        <f>D36+D37</f>
        <v>5751.41</v>
      </c>
      <c r="E35" s="11">
        <f t="shared" si="0"/>
        <v>261.19</v>
      </c>
    </row>
    <row r="36" spans="1:5" ht="28.8" x14ac:dyDescent="0.3">
      <c r="A36" s="6">
        <v>11201</v>
      </c>
      <c r="B36" s="12" t="s">
        <v>23</v>
      </c>
      <c r="C36" s="13">
        <v>2202</v>
      </c>
      <c r="D36" s="13">
        <v>5724.8</v>
      </c>
      <c r="E36" s="13">
        <f t="shared" si="0"/>
        <v>259.98</v>
      </c>
    </row>
    <row r="37" spans="1:5" x14ac:dyDescent="0.3">
      <c r="A37" s="6">
        <v>11204</v>
      </c>
      <c r="B37" s="12" t="s">
        <v>121</v>
      </c>
      <c r="C37" s="13">
        <v>0</v>
      </c>
      <c r="D37" s="13">
        <v>26.61</v>
      </c>
      <c r="E37" s="13">
        <v>0</v>
      </c>
    </row>
    <row r="38" spans="1:5" ht="28.8" x14ac:dyDescent="0.3">
      <c r="A38" s="15">
        <v>11300</v>
      </c>
      <c r="B38" s="10" t="s">
        <v>24</v>
      </c>
      <c r="C38" s="11">
        <v>2133.6</v>
      </c>
      <c r="D38" s="11">
        <v>5096.1899999999996</v>
      </c>
      <c r="E38" s="11">
        <f t="shared" si="0"/>
        <v>238.85</v>
      </c>
    </row>
    <row r="39" spans="1:5" ht="28.8" x14ac:dyDescent="0.3">
      <c r="A39" s="15">
        <v>11400</v>
      </c>
      <c r="B39" s="10" t="s">
        <v>25</v>
      </c>
      <c r="C39" s="11">
        <f>C40+C41</f>
        <v>10482.9</v>
      </c>
      <c r="D39" s="11">
        <f>D40+D41</f>
        <v>7126.69</v>
      </c>
      <c r="E39" s="11">
        <f t="shared" si="0"/>
        <v>67.98</v>
      </c>
    </row>
    <row r="40" spans="1:5" x14ac:dyDescent="0.3">
      <c r="A40" s="6">
        <v>11401</v>
      </c>
      <c r="B40" s="12" t="s">
        <v>26</v>
      </c>
      <c r="C40" s="13">
        <v>9013.9</v>
      </c>
      <c r="D40" s="13">
        <v>6109.37</v>
      </c>
      <c r="E40" s="13">
        <f t="shared" si="0"/>
        <v>67.78</v>
      </c>
    </row>
    <row r="41" spans="1:5" ht="86.4" x14ac:dyDescent="0.3">
      <c r="A41" s="6">
        <v>11402</v>
      </c>
      <c r="B41" s="12" t="s">
        <v>153</v>
      </c>
      <c r="C41" s="13">
        <v>1469</v>
      </c>
      <c r="D41" s="13">
        <v>1017.32</v>
      </c>
      <c r="E41" s="13">
        <f t="shared" si="0"/>
        <v>69.25</v>
      </c>
    </row>
    <row r="42" spans="1:5" ht="26.2" customHeight="1" x14ac:dyDescent="0.3">
      <c r="A42" s="15">
        <v>11600</v>
      </c>
      <c r="B42" s="10" t="s">
        <v>27</v>
      </c>
      <c r="C42" s="11">
        <f>C45+C47+C50+C51+C52+C53+C54+C56+C57+C58+C59+C55+C43+C44+C48+C49+C46</f>
        <v>2914.1</v>
      </c>
      <c r="D42" s="11">
        <f>D45+D47+D50+D51+D52+D53+D54+D56+D57+D58+D59+D55+D43+D44+D48+D49+D46</f>
        <v>5983.82</v>
      </c>
      <c r="E42" s="11">
        <f t="shared" si="0"/>
        <v>205.34</v>
      </c>
    </row>
    <row r="43" spans="1:5" ht="43.2" x14ac:dyDescent="0.3">
      <c r="A43" s="6">
        <v>11601</v>
      </c>
      <c r="B43" s="12" t="s">
        <v>138</v>
      </c>
      <c r="C43" s="13">
        <v>1747.4</v>
      </c>
      <c r="D43" s="13">
        <v>2332.87</v>
      </c>
      <c r="E43" s="13">
        <f t="shared" si="0"/>
        <v>133.51</v>
      </c>
    </row>
    <row r="44" spans="1:5" ht="43.2" x14ac:dyDescent="0.3">
      <c r="A44" s="6">
        <v>11602</v>
      </c>
      <c r="B44" s="12" t="s">
        <v>161</v>
      </c>
      <c r="C44" s="13">
        <v>100</v>
      </c>
      <c r="D44" s="13">
        <v>95.78</v>
      </c>
      <c r="E44" s="13">
        <f t="shared" si="0"/>
        <v>95.78</v>
      </c>
    </row>
    <row r="45" spans="1:5" ht="0.65" customHeight="1" x14ac:dyDescent="0.3">
      <c r="A45" s="6">
        <v>11603</v>
      </c>
      <c r="B45" s="12" t="s">
        <v>28</v>
      </c>
      <c r="C45" s="13"/>
      <c r="D45" s="13"/>
      <c r="E45" s="13">
        <v>0</v>
      </c>
    </row>
    <row r="46" spans="1:5" ht="117.2" customHeight="1" x14ac:dyDescent="0.3">
      <c r="A46" s="6">
        <v>11607</v>
      </c>
      <c r="B46" s="12" t="s">
        <v>139</v>
      </c>
      <c r="C46" s="13">
        <v>998.9</v>
      </c>
      <c r="D46" s="13">
        <v>3418.76</v>
      </c>
      <c r="E46" s="13">
        <f t="shared" si="0"/>
        <v>342.25</v>
      </c>
    </row>
    <row r="47" spans="1:5" ht="28.8" x14ac:dyDescent="0.3">
      <c r="A47" s="6">
        <v>11610</v>
      </c>
      <c r="B47" s="12" t="s">
        <v>154</v>
      </c>
      <c r="C47" s="13">
        <v>0</v>
      </c>
      <c r="D47" s="13">
        <v>136.41</v>
      </c>
      <c r="E47" s="13">
        <v>0</v>
      </c>
    </row>
    <row r="48" spans="1:5" x14ac:dyDescent="0.3">
      <c r="A48" s="6">
        <v>11611</v>
      </c>
      <c r="B48" s="12" t="s">
        <v>140</v>
      </c>
      <c r="C48" s="13">
        <v>67.8</v>
      </c>
      <c r="D48" s="13">
        <v>0</v>
      </c>
      <c r="E48" s="13">
        <f t="shared" si="0"/>
        <v>0</v>
      </c>
    </row>
    <row r="49" spans="1:5" ht="27.65" hidden="1" x14ac:dyDescent="0.3">
      <c r="A49" s="6">
        <v>11618</v>
      </c>
      <c r="B49" s="12" t="s">
        <v>127</v>
      </c>
      <c r="C49" s="13">
        <v>0</v>
      </c>
      <c r="D49" s="13">
        <v>0</v>
      </c>
      <c r="E49" s="13" t="e">
        <f t="shared" si="0"/>
        <v>#DIV/0!</v>
      </c>
    </row>
    <row r="50" spans="1:5" ht="27.65" hidden="1" x14ac:dyDescent="0.3">
      <c r="A50" s="6">
        <v>11625</v>
      </c>
      <c r="B50" s="12" t="s">
        <v>29</v>
      </c>
      <c r="C50" s="13">
        <v>0</v>
      </c>
      <c r="D50" s="13">
        <v>0</v>
      </c>
      <c r="E50" s="13" t="e">
        <f t="shared" si="0"/>
        <v>#DIV/0!</v>
      </c>
    </row>
    <row r="51" spans="1:5" ht="69.05" hidden="1" x14ac:dyDescent="0.3">
      <c r="A51" s="6">
        <v>11628</v>
      </c>
      <c r="B51" s="12" t="s">
        <v>30</v>
      </c>
      <c r="C51" s="13">
        <v>0</v>
      </c>
      <c r="D51" s="13">
        <v>0</v>
      </c>
      <c r="E51" s="13" t="e">
        <f t="shared" si="0"/>
        <v>#DIV/0!</v>
      </c>
    </row>
    <row r="52" spans="1:5" ht="27.65" hidden="1" x14ac:dyDescent="0.3">
      <c r="A52" s="6">
        <v>11630</v>
      </c>
      <c r="B52" s="12" t="s">
        <v>31</v>
      </c>
      <c r="C52" s="13">
        <v>0</v>
      </c>
      <c r="D52" s="13">
        <v>0</v>
      </c>
      <c r="E52" s="13" t="e">
        <f t="shared" si="0"/>
        <v>#DIV/0!</v>
      </c>
    </row>
    <row r="53" spans="1:5" ht="55.15" hidden="1" x14ac:dyDescent="0.3">
      <c r="A53" s="6">
        <v>11632</v>
      </c>
      <c r="B53" s="12" t="s">
        <v>32</v>
      </c>
      <c r="C53" s="13">
        <v>0</v>
      </c>
      <c r="D53" s="13">
        <v>0</v>
      </c>
      <c r="E53" s="13" t="e">
        <f t="shared" si="0"/>
        <v>#DIV/0!</v>
      </c>
    </row>
    <row r="54" spans="1:5" ht="69.05" hidden="1" x14ac:dyDescent="0.3">
      <c r="A54" s="6">
        <v>11633</v>
      </c>
      <c r="B54" s="12" t="s">
        <v>33</v>
      </c>
      <c r="C54" s="13">
        <v>0</v>
      </c>
      <c r="D54" s="13">
        <v>0</v>
      </c>
      <c r="E54" s="13" t="e">
        <f t="shared" si="0"/>
        <v>#DIV/0!</v>
      </c>
    </row>
    <row r="55" spans="1:5" ht="27.65" hidden="1" x14ac:dyDescent="0.3">
      <c r="A55" s="6">
        <v>11635</v>
      </c>
      <c r="B55" s="12" t="s">
        <v>137</v>
      </c>
      <c r="C55" s="13">
        <v>0</v>
      </c>
      <c r="D55" s="13">
        <v>0</v>
      </c>
      <c r="E55" s="13" t="e">
        <f t="shared" si="0"/>
        <v>#DIV/0!</v>
      </c>
    </row>
    <row r="56" spans="1:5" ht="82.8" hidden="1" x14ac:dyDescent="0.3">
      <c r="A56" s="6">
        <v>11637</v>
      </c>
      <c r="B56" s="12" t="s">
        <v>34</v>
      </c>
      <c r="C56" s="13">
        <v>0</v>
      </c>
      <c r="D56" s="13">
        <v>0</v>
      </c>
      <c r="E56" s="13" t="e">
        <f t="shared" si="0"/>
        <v>#DIV/0!</v>
      </c>
    </row>
    <row r="57" spans="1:5" ht="82.8" hidden="1" x14ac:dyDescent="0.3">
      <c r="A57" s="6">
        <v>11643</v>
      </c>
      <c r="B57" s="12" t="s">
        <v>35</v>
      </c>
      <c r="C57" s="13">
        <v>0</v>
      </c>
      <c r="D57" s="13">
        <v>0</v>
      </c>
      <c r="E57" s="13" t="e">
        <f t="shared" si="0"/>
        <v>#DIV/0!</v>
      </c>
    </row>
    <row r="58" spans="1:5" ht="55.15" hidden="1" x14ac:dyDescent="0.3">
      <c r="A58" s="6">
        <v>11651</v>
      </c>
      <c r="B58" s="12" t="s">
        <v>36</v>
      </c>
      <c r="C58" s="13">
        <v>0</v>
      </c>
      <c r="D58" s="13">
        <v>0</v>
      </c>
      <c r="E58" s="13" t="e">
        <f t="shared" si="0"/>
        <v>#DIV/0!</v>
      </c>
    </row>
    <row r="59" spans="1:5" ht="41.4" hidden="1" x14ac:dyDescent="0.3">
      <c r="A59" s="6">
        <v>11690</v>
      </c>
      <c r="B59" s="12" t="s">
        <v>37</v>
      </c>
      <c r="C59" s="13">
        <v>0</v>
      </c>
      <c r="D59" s="13">
        <v>0</v>
      </c>
      <c r="E59" s="13" t="e">
        <f t="shared" si="0"/>
        <v>#DIV/0!</v>
      </c>
    </row>
    <row r="60" spans="1:5" x14ac:dyDescent="0.3">
      <c r="A60" s="15">
        <v>11700</v>
      </c>
      <c r="B60" s="10" t="s">
        <v>38</v>
      </c>
      <c r="C60" s="11">
        <f>C61+C62+C63</f>
        <v>677</v>
      </c>
      <c r="D60" s="11">
        <f>D61+D62+D63</f>
        <v>672.96</v>
      </c>
      <c r="E60" s="11">
        <f t="shared" si="0"/>
        <v>99.4</v>
      </c>
    </row>
    <row r="61" spans="1:5" x14ac:dyDescent="0.3">
      <c r="A61" s="6">
        <v>11701</v>
      </c>
      <c r="B61" s="12" t="s">
        <v>39</v>
      </c>
      <c r="C61" s="13">
        <v>0</v>
      </c>
      <c r="D61" s="13">
        <v>-4.59</v>
      </c>
      <c r="E61" s="13">
        <v>0</v>
      </c>
    </row>
    <row r="62" spans="1:5" x14ac:dyDescent="0.3">
      <c r="A62" s="6">
        <v>11705</v>
      </c>
      <c r="B62" s="12" t="s">
        <v>38</v>
      </c>
      <c r="C62" s="13">
        <v>0</v>
      </c>
      <c r="D62" s="13">
        <v>0.55000000000000004</v>
      </c>
      <c r="E62" s="13">
        <v>0</v>
      </c>
    </row>
    <row r="63" spans="1:5" x14ac:dyDescent="0.3">
      <c r="A63" s="6">
        <v>11715</v>
      </c>
      <c r="B63" s="12" t="s">
        <v>160</v>
      </c>
      <c r="C63" s="13">
        <v>677</v>
      </c>
      <c r="D63" s="13">
        <v>677</v>
      </c>
      <c r="E63" s="13">
        <f t="shared" si="0"/>
        <v>100</v>
      </c>
    </row>
    <row r="64" spans="1:5" x14ac:dyDescent="0.3">
      <c r="A64" s="15">
        <v>20000</v>
      </c>
      <c r="B64" s="10" t="s">
        <v>40</v>
      </c>
      <c r="C64" s="11">
        <f>C65+C71+C73+C72+C70</f>
        <v>3015924.38</v>
      </c>
      <c r="D64" s="11">
        <f>D65+D71+D73+D72+D70</f>
        <v>1802227.67</v>
      </c>
      <c r="E64" s="11">
        <f t="shared" si="0"/>
        <v>59.76</v>
      </c>
    </row>
    <row r="65" spans="1:5" ht="28.8" x14ac:dyDescent="0.3">
      <c r="A65" s="6">
        <v>20200</v>
      </c>
      <c r="B65" s="12" t="s">
        <v>41</v>
      </c>
      <c r="C65" s="13">
        <f>C66+C67+C68+C69</f>
        <v>2956865.6599999997</v>
      </c>
      <c r="D65" s="13">
        <f>D66+D67+D68+D69</f>
        <v>1788452.59</v>
      </c>
      <c r="E65" s="13">
        <f t="shared" si="0"/>
        <v>60.48</v>
      </c>
    </row>
    <row r="66" spans="1:5" ht="28.8" x14ac:dyDescent="0.3">
      <c r="A66" s="6">
        <v>20210</v>
      </c>
      <c r="B66" s="12" t="s">
        <v>144</v>
      </c>
      <c r="C66" s="13">
        <v>1396375.8</v>
      </c>
      <c r="D66" s="13">
        <v>762571.8</v>
      </c>
      <c r="E66" s="13">
        <f t="shared" si="0"/>
        <v>54.61</v>
      </c>
    </row>
    <row r="67" spans="1:5" ht="28.8" x14ac:dyDescent="0.3">
      <c r="A67" s="6">
        <v>20220</v>
      </c>
      <c r="B67" s="12" t="s">
        <v>145</v>
      </c>
      <c r="C67" s="13">
        <v>215562.94</v>
      </c>
      <c r="D67" s="13">
        <v>95239.8</v>
      </c>
      <c r="E67" s="13">
        <f t="shared" si="0"/>
        <v>44.18</v>
      </c>
    </row>
    <row r="68" spans="1:5" ht="28.8" x14ac:dyDescent="0.3">
      <c r="A68" s="6">
        <v>20230</v>
      </c>
      <c r="B68" s="12" t="s">
        <v>146</v>
      </c>
      <c r="C68" s="13">
        <v>1233756.98</v>
      </c>
      <c r="D68" s="13">
        <v>856881.38</v>
      </c>
      <c r="E68" s="13">
        <f t="shared" si="0"/>
        <v>69.45</v>
      </c>
    </row>
    <row r="69" spans="1:5" x14ac:dyDescent="0.3">
      <c r="A69" s="6">
        <v>20240</v>
      </c>
      <c r="B69" s="12" t="s">
        <v>42</v>
      </c>
      <c r="C69" s="13">
        <v>111169.94</v>
      </c>
      <c r="D69" s="13">
        <v>73759.61</v>
      </c>
      <c r="E69" s="13">
        <f t="shared" si="0"/>
        <v>66.349999999999994</v>
      </c>
    </row>
    <row r="70" spans="1:5" ht="28.8" x14ac:dyDescent="0.3">
      <c r="A70" s="6">
        <v>20400</v>
      </c>
      <c r="B70" s="12" t="s">
        <v>158</v>
      </c>
      <c r="C70" s="13">
        <v>126244.88</v>
      </c>
      <c r="D70" s="13">
        <v>76742.47</v>
      </c>
      <c r="E70" s="13">
        <f t="shared" si="0"/>
        <v>60.79</v>
      </c>
    </row>
    <row r="71" spans="1:5" x14ac:dyDescent="0.3">
      <c r="A71" s="6">
        <v>20700</v>
      </c>
      <c r="B71" s="12" t="s">
        <v>43</v>
      </c>
      <c r="C71" s="13">
        <v>635.74</v>
      </c>
      <c r="D71" s="13">
        <v>635.74</v>
      </c>
      <c r="E71" s="13">
        <f t="shared" si="0"/>
        <v>100</v>
      </c>
    </row>
    <row r="72" spans="1:5" ht="86.4" x14ac:dyDescent="0.3">
      <c r="A72" s="6">
        <v>21800</v>
      </c>
      <c r="B72" s="12" t="s">
        <v>133</v>
      </c>
      <c r="C72" s="13">
        <v>0.27</v>
      </c>
      <c r="D72" s="13">
        <v>4664.7299999999996</v>
      </c>
      <c r="E72" s="13">
        <f t="shared" si="0"/>
        <v>1727677.78</v>
      </c>
    </row>
    <row r="73" spans="1:5" ht="43.2" x14ac:dyDescent="0.3">
      <c r="A73" s="6">
        <v>21900</v>
      </c>
      <c r="B73" s="12" t="s">
        <v>44</v>
      </c>
      <c r="C73" s="13">
        <v>-67822.17</v>
      </c>
      <c r="D73" s="13">
        <v>-68267.86</v>
      </c>
      <c r="E73" s="13">
        <f t="shared" si="0"/>
        <v>100.66</v>
      </c>
    </row>
    <row r="74" spans="1:5" x14ac:dyDescent="0.3">
      <c r="A74" s="6"/>
      <c r="B74" s="16" t="s">
        <v>45</v>
      </c>
      <c r="C74" s="11">
        <f>C9+C64</f>
        <v>4017130.88</v>
      </c>
      <c r="D74" s="11">
        <f>D9+D64</f>
        <v>2558676.3499999996</v>
      </c>
      <c r="E74" s="11">
        <f t="shared" si="0"/>
        <v>63.69</v>
      </c>
    </row>
    <row r="75" spans="1:5" x14ac:dyDescent="0.3">
      <c r="A75" s="9"/>
      <c r="B75" s="7" t="s">
        <v>46</v>
      </c>
      <c r="C75" s="17"/>
      <c r="D75" s="17"/>
      <c r="E75" s="13"/>
    </row>
    <row r="76" spans="1:5" x14ac:dyDescent="0.3">
      <c r="A76" s="18" t="s">
        <v>89</v>
      </c>
      <c r="B76" s="19" t="s">
        <v>117</v>
      </c>
      <c r="C76" s="20">
        <f>C77+C78+C79+C81+C82+C83+C84+C80</f>
        <v>308261.64</v>
      </c>
      <c r="D76" s="20">
        <f>D77+D78+D79+D81+D82+D83+D84+D80</f>
        <v>167003.46</v>
      </c>
      <c r="E76" s="11">
        <f t="shared" si="0"/>
        <v>54.18</v>
      </c>
    </row>
    <row r="77" spans="1:5" ht="43.2" x14ac:dyDescent="0.3">
      <c r="A77" s="22" t="s">
        <v>90</v>
      </c>
      <c r="B77" s="12" t="s">
        <v>47</v>
      </c>
      <c r="C77" s="23">
        <v>3896.6</v>
      </c>
      <c r="D77" s="24">
        <v>2717.09</v>
      </c>
      <c r="E77" s="13">
        <f t="shared" ref="E77:E125" si="1">ROUND(D77/C77*100,2)</f>
        <v>69.73</v>
      </c>
    </row>
    <row r="78" spans="1:5" ht="57.6" x14ac:dyDescent="0.3">
      <c r="A78" s="22" t="s">
        <v>91</v>
      </c>
      <c r="B78" s="12" t="s">
        <v>48</v>
      </c>
      <c r="C78" s="23">
        <v>3871.9</v>
      </c>
      <c r="D78" s="24">
        <v>2733.64</v>
      </c>
      <c r="E78" s="13">
        <f t="shared" si="1"/>
        <v>70.599999999999994</v>
      </c>
    </row>
    <row r="79" spans="1:5" ht="57.6" x14ac:dyDescent="0.3">
      <c r="A79" s="22" t="s">
        <v>118</v>
      </c>
      <c r="B79" s="12" t="s">
        <v>49</v>
      </c>
      <c r="C79" s="23">
        <v>116431.49</v>
      </c>
      <c r="D79" s="24">
        <v>79590.61</v>
      </c>
      <c r="E79" s="13">
        <f t="shared" si="1"/>
        <v>68.36</v>
      </c>
    </row>
    <row r="80" spans="1:5" x14ac:dyDescent="0.3">
      <c r="A80" s="22" t="s">
        <v>130</v>
      </c>
      <c r="B80" s="12" t="s">
        <v>129</v>
      </c>
      <c r="C80" s="23">
        <v>4.3</v>
      </c>
      <c r="D80" s="24">
        <v>4.3</v>
      </c>
      <c r="E80" s="13">
        <f t="shared" si="1"/>
        <v>100</v>
      </c>
    </row>
    <row r="81" spans="1:5" ht="44.35" customHeight="1" x14ac:dyDescent="0.3">
      <c r="A81" s="22" t="s">
        <v>92</v>
      </c>
      <c r="B81" s="26" t="s">
        <v>50</v>
      </c>
      <c r="C81" s="23">
        <v>27841.59</v>
      </c>
      <c r="D81" s="24">
        <v>19376.89</v>
      </c>
      <c r="E81" s="13">
        <f t="shared" si="1"/>
        <v>69.599999999999994</v>
      </c>
    </row>
    <row r="82" spans="1:5" ht="16.850000000000001" customHeight="1" x14ac:dyDescent="0.3">
      <c r="A82" s="22" t="s">
        <v>123</v>
      </c>
      <c r="B82" s="27" t="s">
        <v>122</v>
      </c>
      <c r="C82" s="23">
        <v>0</v>
      </c>
      <c r="D82" s="24">
        <v>0</v>
      </c>
      <c r="E82" s="13">
        <v>0</v>
      </c>
    </row>
    <row r="83" spans="1:5" x14ac:dyDescent="0.3">
      <c r="A83" s="22" t="s">
        <v>93</v>
      </c>
      <c r="B83" s="12" t="s">
        <v>51</v>
      </c>
      <c r="C83" s="23">
        <v>950</v>
      </c>
      <c r="D83" s="24">
        <v>0</v>
      </c>
      <c r="E83" s="13">
        <f t="shared" si="1"/>
        <v>0</v>
      </c>
    </row>
    <row r="84" spans="1:5" x14ac:dyDescent="0.3">
      <c r="A84" s="22" t="s">
        <v>94</v>
      </c>
      <c r="B84" s="12" t="s">
        <v>52</v>
      </c>
      <c r="C84" s="23">
        <v>155265.76</v>
      </c>
      <c r="D84" s="24">
        <v>62580.93</v>
      </c>
      <c r="E84" s="13">
        <f t="shared" si="1"/>
        <v>40.31</v>
      </c>
    </row>
    <row r="85" spans="1:5" ht="28.8" x14ac:dyDescent="0.3">
      <c r="A85" s="18" t="s">
        <v>95</v>
      </c>
      <c r="B85" s="10" t="s">
        <v>53</v>
      </c>
      <c r="C85" s="20">
        <f>C86+C88+C87</f>
        <v>43386.38</v>
      </c>
      <c r="D85" s="20">
        <f>D86+D88+D87</f>
        <v>32986.6</v>
      </c>
      <c r="E85" s="11">
        <f t="shared" si="1"/>
        <v>76.03</v>
      </c>
    </row>
    <row r="86" spans="1:5" ht="43.2" x14ac:dyDescent="0.3">
      <c r="A86" s="22" t="s">
        <v>96</v>
      </c>
      <c r="B86" s="12" t="s">
        <v>54</v>
      </c>
      <c r="C86" s="23">
        <v>778.6</v>
      </c>
      <c r="D86" s="24">
        <v>505.97</v>
      </c>
      <c r="E86" s="13">
        <f t="shared" si="1"/>
        <v>64.98</v>
      </c>
    </row>
    <row r="87" spans="1:5" ht="43.2" x14ac:dyDescent="0.3">
      <c r="A87" s="22" t="s">
        <v>151</v>
      </c>
      <c r="B87" s="12" t="s">
        <v>152</v>
      </c>
      <c r="C87" s="23">
        <v>42139.18</v>
      </c>
      <c r="D87" s="24">
        <v>32439.83</v>
      </c>
      <c r="E87" s="13">
        <f t="shared" si="1"/>
        <v>76.98</v>
      </c>
    </row>
    <row r="88" spans="1:5" ht="28.8" x14ac:dyDescent="0.3">
      <c r="A88" s="22" t="s">
        <v>135</v>
      </c>
      <c r="B88" s="12" t="s">
        <v>136</v>
      </c>
      <c r="C88" s="23">
        <v>468.6</v>
      </c>
      <c r="D88" s="24">
        <v>40.799999999999997</v>
      </c>
      <c r="E88" s="13">
        <f t="shared" si="1"/>
        <v>8.7100000000000009</v>
      </c>
    </row>
    <row r="89" spans="1:5" x14ac:dyDescent="0.3">
      <c r="A89" s="18" t="s">
        <v>97</v>
      </c>
      <c r="B89" s="10" t="s">
        <v>55</v>
      </c>
      <c r="C89" s="21">
        <f>SUM(C90:C93)</f>
        <v>529711.44999999995</v>
      </c>
      <c r="D89" s="21">
        <f>SUM(D90:D93)</f>
        <v>358944.27999999997</v>
      </c>
      <c r="E89" s="11">
        <f t="shared" si="1"/>
        <v>67.760000000000005</v>
      </c>
    </row>
    <row r="90" spans="1:5" x14ac:dyDescent="0.3">
      <c r="A90" s="22" t="s">
        <v>98</v>
      </c>
      <c r="B90" s="12" t="s">
        <v>56</v>
      </c>
      <c r="C90" s="23">
        <v>13866</v>
      </c>
      <c r="D90" s="24">
        <v>9854.2999999999993</v>
      </c>
      <c r="E90" s="13">
        <f t="shared" si="1"/>
        <v>71.069999999999993</v>
      </c>
    </row>
    <row r="91" spans="1:5" x14ac:dyDescent="0.3">
      <c r="A91" s="22" t="s">
        <v>99</v>
      </c>
      <c r="B91" s="12" t="s">
        <v>57</v>
      </c>
      <c r="C91" s="23">
        <v>104194.74</v>
      </c>
      <c r="D91" s="24">
        <v>67989.84</v>
      </c>
      <c r="E91" s="13">
        <f t="shared" si="1"/>
        <v>65.25</v>
      </c>
    </row>
    <row r="92" spans="1:5" x14ac:dyDescent="0.3">
      <c r="A92" s="22" t="s">
        <v>100</v>
      </c>
      <c r="B92" s="12" t="s">
        <v>58</v>
      </c>
      <c r="C92" s="23">
        <v>384174.43</v>
      </c>
      <c r="D92" s="24">
        <v>266117.53999999998</v>
      </c>
      <c r="E92" s="13">
        <f t="shared" si="1"/>
        <v>69.27</v>
      </c>
    </row>
    <row r="93" spans="1:5" x14ac:dyDescent="0.3">
      <c r="A93" s="22" t="s">
        <v>101</v>
      </c>
      <c r="B93" s="12" t="s">
        <v>59</v>
      </c>
      <c r="C93" s="23">
        <v>27476.28</v>
      </c>
      <c r="D93" s="24">
        <v>14982.6</v>
      </c>
      <c r="E93" s="13">
        <f t="shared" si="1"/>
        <v>54.53</v>
      </c>
    </row>
    <row r="94" spans="1:5" x14ac:dyDescent="0.3">
      <c r="A94" s="18" t="s">
        <v>102</v>
      </c>
      <c r="B94" s="10" t="s">
        <v>60</v>
      </c>
      <c r="C94" s="21">
        <f>SUM(C95:C98)</f>
        <v>386141.32000000007</v>
      </c>
      <c r="D94" s="21">
        <f>SUM(D95:D98)</f>
        <v>193471.24000000002</v>
      </c>
      <c r="E94" s="11">
        <f t="shared" si="1"/>
        <v>50.1</v>
      </c>
    </row>
    <row r="95" spans="1:5" x14ac:dyDescent="0.3">
      <c r="A95" s="22" t="s">
        <v>103</v>
      </c>
      <c r="B95" s="12" t="s">
        <v>61</v>
      </c>
      <c r="C95" s="23">
        <v>32064.75</v>
      </c>
      <c r="D95" s="24">
        <v>13785.65</v>
      </c>
      <c r="E95" s="13">
        <f t="shared" si="1"/>
        <v>42.99</v>
      </c>
    </row>
    <row r="96" spans="1:5" x14ac:dyDescent="0.3">
      <c r="A96" s="22" t="s">
        <v>104</v>
      </c>
      <c r="B96" s="12" t="s">
        <v>62</v>
      </c>
      <c r="C96" s="23">
        <v>42245.09</v>
      </c>
      <c r="D96" s="24">
        <v>9016.67</v>
      </c>
      <c r="E96" s="13">
        <f t="shared" si="1"/>
        <v>21.34</v>
      </c>
    </row>
    <row r="97" spans="1:5" x14ac:dyDescent="0.3">
      <c r="A97" s="22" t="s">
        <v>105</v>
      </c>
      <c r="B97" s="12" t="s">
        <v>63</v>
      </c>
      <c r="C97" s="23">
        <v>242166.57</v>
      </c>
      <c r="D97" s="24">
        <v>123054.88</v>
      </c>
      <c r="E97" s="13">
        <f t="shared" si="1"/>
        <v>50.81</v>
      </c>
    </row>
    <row r="98" spans="1:5" ht="28.8" x14ac:dyDescent="0.3">
      <c r="A98" s="22" t="s">
        <v>106</v>
      </c>
      <c r="B98" s="12" t="s">
        <v>64</v>
      </c>
      <c r="C98" s="23">
        <v>69664.91</v>
      </c>
      <c r="D98" s="24">
        <v>47614.04</v>
      </c>
      <c r="E98" s="13">
        <f t="shared" si="1"/>
        <v>68.349999999999994</v>
      </c>
    </row>
    <row r="99" spans="1:5" x14ac:dyDescent="0.3">
      <c r="A99" s="18" t="s">
        <v>107</v>
      </c>
      <c r="B99" s="10" t="s">
        <v>65</v>
      </c>
      <c r="C99" s="21">
        <f>C100+C101+C102</f>
        <v>18435.45</v>
      </c>
      <c r="D99" s="21">
        <f>D100+D101+D102</f>
        <v>10510.550000000001</v>
      </c>
      <c r="E99" s="11">
        <f t="shared" si="1"/>
        <v>57.01</v>
      </c>
    </row>
    <row r="100" spans="1:5" x14ac:dyDescent="0.3">
      <c r="A100" s="22" t="s">
        <v>147</v>
      </c>
      <c r="B100" s="12" t="s">
        <v>148</v>
      </c>
      <c r="C100" s="25">
        <v>0</v>
      </c>
      <c r="D100" s="25">
        <v>0</v>
      </c>
      <c r="E100" s="13">
        <v>0</v>
      </c>
    </row>
    <row r="101" spans="1:5" ht="28.8" x14ac:dyDescent="0.3">
      <c r="A101" s="22" t="s">
        <v>108</v>
      </c>
      <c r="B101" s="12" t="s">
        <v>66</v>
      </c>
      <c r="C101" s="23">
        <v>13617.89</v>
      </c>
      <c r="D101" s="24">
        <v>9728.0300000000007</v>
      </c>
      <c r="E101" s="13">
        <f t="shared" si="1"/>
        <v>71.44</v>
      </c>
    </row>
    <row r="102" spans="1:5" ht="24.9" customHeight="1" x14ac:dyDescent="0.3">
      <c r="A102" s="22" t="s">
        <v>155</v>
      </c>
      <c r="B102" s="12" t="s">
        <v>156</v>
      </c>
      <c r="C102" s="23">
        <v>4817.5600000000004</v>
      </c>
      <c r="D102" s="24">
        <v>782.52</v>
      </c>
      <c r="E102" s="13">
        <f t="shared" si="1"/>
        <v>16.239999999999998</v>
      </c>
    </row>
    <row r="103" spans="1:5" x14ac:dyDescent="0.3">
      <c r="A103" s="18" t="s">
        <v>109</v>
      </c>
      <c r="B103" s="10" t="s">
        <v>67</v>
      </c>
      <c r="C103" s="21">
        <f>SUM(C104:C108)</f>
        <v>2137172.5699999998</v>
      </c>
      <c r="D103" s="21">
        <f>SUM(D104:D108)</f>
        <v>1489674.4</v>
      </c>
      <c r="E103" s="11">
        <f t="shared" si="1"/>
        <v>69.7</v>
      </c>
    </row>
    <row r="104" spans="1:5" x14ac:dyDescent="0.3">
      <c r="A104" s="22" t="s">
        <v>110</v>
      </c>
      <c r="B104" s="12" t="s">
        <v>68</v>
      </c>
      <c r="C104" s="23">
        <v>788060.23</v>
      </c>
      <c r="D104" s="24">
        <v>523732.29</v>
      </c>
      <c r="E104" s="13">
        <f t="shared" si="1"/>
        <v>66.459999999999994</v>
      </c>
    </row>
    <row r="105" spans="1:5" x14ac:dyDescent="0.3">
      <c r="A105" s="22" t="s">
        <v>111</v>
      </c>
      <c r="B105" s="12" t="s">
        <v>69</v>
      </c>
      <c r="C105" s="23">
        <v>916086.6</v>
      </c>
      <c r="D105" s="24">
        <v>658638.37</v>
      </c>
      <c r="E105" s="13">
        <f t="shared" si="1"/>
        <v>71.900000000000006</v>
      </c>
    </row>
    <row r="106" spans="1:5" x14ac:dyDescent="0.3">
      <c r="A106" s="22" t="s">
        <v>124</v>
      </c>
      <c r="B106" s="28" t="s">
        <v>125</v>
      </c>
      <c r="C106" s="23">
        <v>262686.90999999997</v>
      </c>
      <c r="D106" s="24">
        <v>186044.53</v>
      </c>
      <c r="E106" s="13">
        <f t="shared" si="1"/>
        <v>70.819999999999993</v>
      </c>
    </row>
    <row r="107" spans="1:5" x14ac:dyDescent="0.3">
      <c r="A107" s="22" t="s">
        <v>112</v>
      </c>
      <c r="B107" s="12" t="s">
        <v>70</v>
      </c>
      <c r="C107" s="23">
        <v>28857.21</v>
      </c>
      <c r="D107" s="24">
        <v>21046.49</v>
      </c>
      <c r="E107" s="13">
        <f t="shared" si="1"/>
        <v>72.930000000000007</v>
      </c>
    </row>
    <row r="108" spans="1:5" x14ac:dyDescent="0.3">
      <c r="A108" s="22" t="s">
        <v>113</v>
      </c>
      <c r="B108" s="12" t="s">
        <v>71</v>
      </c>
      <c r="C108" s="23">
        <v>141481.62</v>
      </c>
      <c r="D108" s="24">
        <v>100212.72</v>
      </c>
      <c r="E108" s="13">
        <f t="shared" si="1"/>
        <v>70.83</v>
      </c>
    </row>
    <row r="109" spans="1:5" ht="28.8" x14ac:dyDescent="0.3">
      <c r="A109" s="18" t="s">
        <v>114</v>
      </c>
      <c r="B109" s="10" t="s">
        <v>72</v>
      </c>
      <c r="C109" s="21">
        <f>SUM(C110:C111)</f>
        <v>381732.11</v>
      </c>
      <c r="D109" s="21">
        <f>SUM(D110:D111)</f>
        <v>272271.34999999998</v>
      </c>
      <c r="E109" s="11">
        <f t="shared" si="1"/>
        <v>71.33</v>
      </c>
    </row>
    <row r="110" spans="1:5" x14ac:dyDescent="0.3">
      <c r="A110" s="22" t="s">
        <v>115</v>
      </c>
      <c r="B110" s="12" t="s">
        <v>73</v>
      </c>
      <c r="C110" s="23">
        <v>277787.56</v>
      </c>
      <c r="D110" s="24">
        <v>197043.16</v>
      </c>
      <c r="E110" s="13">
        <f t="shared" si="1"/>
        <v>70.930000000000007</v>
      </c>
    </row>
    <row r="111" spans="1:5" ht="24.9" customHeight="1" x14ac:dyDescent="0.3">
      <c r="A111" s="22" t="s">
        <v>116</v>
      </c>
      <c r="B111" s="12" t="s">
        <v>74</v>
      </c>
      <c r="C111" s="23">
        <v>103944.55</v>
      </c>
      <c r="D111" s="24">
        <v>75228.19</v>
      </c>
      <c r="E111" s="13">
        <f t="shared" si="1"/>
        <v>72.37</v>
      </c>
    </row>
    <row r="112" spans="1:5" x14ac:dyDescent="0.3">
      <c r="A112" s="15">
        <v>1000</v>
      </c>
      <c r="B112" s="10" t="s">
        <v>75</v>
      </c>
      <c r="C112" s="21">
        <f>SUM(C113:C117)</f>
        <v>110484.42</v>
      </c>
      <c r="D112" s="21">
        <f>SUM(D113:D117)</f>
        <v>84371.55</v>
      </c>
      <c r="E112" s="11">
        <f t="shared" si="1"/>
        <v>76.37</v>
      </c>
    </row>
    <row r="113" spans="1:5" x14ac:dyDescent="0.3">
      <c r="A113" s="6">
        <v>1001</v>
      </c>
      <c r="B113" s="12" t="s">
        <v>76</v>
      </c>
      <c r="C113" s="23">
        <v>12600</v>
      </c>
      <c r="D113" s="24">
        <v>9365.64</v>
      </c>
      <c r="E113" s="13">
        <f t="shared" si="1"/>
        <v>74.33</v>
      </c>
    </row>
    <row r="114" spans="1:5" x14ac:dyDescent="0.3">
      <c r="A114" s="6">
        <v>1002</v>
      </c>
      <c r="B114" s="12" t="s">
        <v>77</v>
      </c>
      <c r="C114" s="23">
        <v>0</v>
      </c>
      <c r="D114" s="24">
        <v>0</v>
      </c>
      <c r="E114" s="13">
        <v>0</v>
      </c>
    </row>
    <row r="115" spans="1:5" x14ac:dyDescent="0.3">
      <c r="A115" s="6">
        <v>1003</v>
      </c>
      <c r="B115" s="12" t="s">
        <v>78</v>
      </c>
      <c r="C115" s="23">
        <v>92407.52</v>
      </c>
      <c r="D115" s="24">
        <v>71553.179999999993</v>
      </c>
      <c r="E115" s="13">
        <f t="shared" si="1"/>
        <v>77.430000000000007</v>
      </c>
    </row>
    <row r="116" spans="1:5" x14ac:dyDescent="0.3">
      <c r="A116" s="6">
        <v>1004</v>
      </c>
      <c r="B116" s="12" t="s">
        <v>79</v>
      </c>
      <c r="C116" s="23">
        <v>3923</v>
      </c>
      <c r="D116" s="24">
        <v>2292.13</v>
      </c>
      <c r="E116" s="13">
        <f t="shared" si="1"/>
        <v>58.43</v>
      </c>
    </row>
    <row r="117" spans="1:5" x14ac:dyDescent="0.3">
      <c r="A117" s="6">
        <v>1006</v>
      </c>
      <c r="B117" s="12" t="s">
        <v>80</v>
      </c>
      <c r="C117" s="23">
        <v>1553.9</v>
      </c>
      <c r="D117" s="24">
        <v>1160.5999999999999</v>
      </c>
      <c r="E117" s="13">
        <f t="shared" si="1"/>
        <v>74.69</v>
      </c>
    </row>
    <row r="118" spans="1:5" x14ac:dyDescent="0.3">
      <c r="A118" s="6">
        <v>1100</v>
      </c>
      <c r="B118" s="10" t="s">
        <v>81</v>
      </c>
      <c r="C118" s="21">
        <f>SUM(C119:C122)</f>
        <v>429373.54</v>
      </c>
      <c r="D118" s="21">
        <f>SUM(D119:D122)</f>
        <v>275397.42</v>
      </c>
      <c r="E118" s="11">
        <f t="shared" si="1"/>
        <v>64.14</v>
      </c>
    </row>
    <row r="119" spans="1:5" x14ac:dyDescent="0.3">
      <c r="A119" s="6">
        <v>1101</v>
      </c>
      <c r="B119" s="12" t="s">
        <v>82</v>
      </c>
      <c r="C119" s="23">
        <v>232989.85</v>
      </c>
      <c r="D119" s="24">
        <v>137443.74</v>
      </c>
      <c r="E119" s="13">
        <f t="shared" si="1"/>
        <v>58.99</v>
      </c>
    </row>
    <row r="120" spans="1:5" x14ac:dyDescent="0.3">
      <c r="A120" s="6">
        <v>1102</v>
      </c>
      <c r="B120" s="12" t="s">
        <v>83</v>
      </c>
      <c r="C120" s="23">
        <v>81769.38</v>
      </c>
      <c r="D120" s="24">
        <v>53729.62</v>
      </c>
      <c r="E120" s="13">
        <f t="shared" si="1"/>
        <v>65.709999999999994</v>
      </c>
    </row>
    <row r="121" spans="1:5" x14ac:dyDescent="0.3">
      <c r="A121" s="6">
        <v>1103</v>
      </c>
      <c r="B121" s="12" t="s">
        <v>157</v>
      </c>
      <c r="C121" s="23">
        <v>102022.38</v>
      </c>
      <c r="D121" s="24">
        <v>75941.56</v>
      </c>
      <c r="E121" s="13">
        <f t="shared" si="1"/>
        <v>74.44</v>
      </c>
    </row>
    <row r="122" spans="1:5" ht="28.8" x14ac:dyDescent="0.3">
      <c r="A122" s="6">
        <v>1105</v>
      </c>
      <c r="B122" s="12" t="s">
        <v>84</v>
      </c>
      <c r="C122" s="23">
        <v>12591.93</v>
      </c>
      <c r="D122" s="24">
        <v>8282.5</v>
      </c>
      <c r="E122" s="13">
        <f t="shared" si="1"/>
        <v>65.78</v>
      </c>
    </row>
    <row r="123" spans="1:5" ht="28.8" x14ac:dyDescent="0.3">
      <c r="A123" s="6">
        <v>1300</v>
      </c>
      <c r="B123" s="10" t="s">
        <v>85</v>
      </c>
      <c r="C123" s="21">
        <f>SUM(C124)</f>
        <v>3</v>
      </c>
      <c r="D123" s="21">
        <f>SUM(D124)</f>
        <v>0</v>
      </c>
      <c r="E123" s="11">
        <v>0</v>
      </c>
    </row>
    <row r="124" spans="1:5" ht="28.8" x14ac:dyDescent="0.3">
      <c r="A124" s="6">
        <v>1301</v>
      </c>
      <c r="B124" s="12" t="s">
        <v>86</v>
      </c>
      <c r="C124" s="25">
        <v>3</v>
      </c>
      <c r="D124" s="25">
        <v>0</v>
      </c>
      <c r="E124" s="13">
        <v>0</v>
      </c>
    </row>
    <row r="125" spans="1:5" x14ac:dyDescent="0.3">
      <c r="A125" s="6"/>
      <c r="B125" s="10" t="s">
        <v>87</v>
      </c>
      <c r="C125" s="29">
        <f>C76+C85+C89+C94+C99+C103+C109+C112+C118+C123</f>
        <v>4344701.879999999</v>
      </c>
      <c r="D125" s="29">
        <f>D76+D85+D89+D94+D99+D103+D109+D112+D118+D123</f>
        <v>2884630.8499999996</v>
      </c>
      <c r="E125" s="11">
        <f t="shared" si="1"/>
        <v>66.39</v>
      </c>
    </row>
    <row r="126" spans="1:5" x14ac:dyDescent="0.3">
      <c r="A126" s="6"/>
      <c r="B126" s="10" t="s">
        <v>88</v>
      </c>
      <c r="C126" s="11">
        <f>C74-C125</f>
        <v>-327570.99999999907</v>
      </c>
      <c r="D126" s="11">
        <f>D74-D125</f>
        <v>-325954.5</v>
      </c>
      <c r="E126" s="11" t="s">
        <v>126</v>
      </c>
    </row>
    <row r="127" spans="1:5" x14ac:dyDescent="0.3">
      <c r="A127" s="30"/>
      <c r="B127" s="30"/>
      <c r="C127" s="30"/>
      <c r="D127" s="30"/>
      <c r="E127" s="30"/>
    </row>
  </sheetData>
  <mergeCells count="4">
    <mergeCell ref="D1:E1"/>
    <mergeCell ref="A2:E2"/>
    <mergeCell ref="A3:E3"/>
    <mergeCell ref="A4:E4"/>
  </mergeCells>
  <pageMargins left="0.70866141732283472" right="0.39370078740157483" top="0.74803149606299213" bottom="0.74803149606299213" header="0.31496062992125984" footer="0.31496062992125984"/>
  <pageSetup paperSize="9" scale="95" orientation="portrait" r:id="rId1"/>
  <headerFooter differentFirst="1">
    <oddFooter>&amp;R&amp;P</oddFooter>
  </headerFooter>
  <rowBreaks count="3" manualBreakCount="3">
    <brk id="43" max="16383" man="1"/>
    <brk id="78" max="16383" man="1"/>
    <brk id="1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Полунина Людмила Ивановна</dc:creator>
  <cp:lastModifiedBy>Кашина Ирина Викторовна</cp:lastModifiedBy>
  <cp:lastPrinted>2025-10-13T08:24:17Z</cp:lastPrinted>
  <dcterms:created xsi:type="dcterms:W3CDTF">2016-12-06T08:29:05Z</dcterms:created>
  <dcterms:modified xsi:type="dcterms:W3CDTF">2025-10-13T08:26:46Z</dcterms:modified>
</cp:coreProperties>
</file>