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J:\groups\gorfo\год 2025\Отчет об исполнении МБ\2 квартал\"/>
    </mc:Choice>
  </mc:AlternateContent>
  <bookViews>
    <workbookView xWindow="0" yWindow="0" windowWidth="23040" windowHeight="8328"/>
  </bookViews>
  <sheets>
    <sheet name="Роспись доходов" sheetId="1" r:id="rId1"/>
  </sheets>
  <definedNames>
    <definedName name="LAST_CELL" localSheetId="0">'Роспись доходов'!#REF!</definedName>
    <definedName name="_xlnm.Print_Titles" localSheetId="0">'Роспись доходов'!$10:$11</definedName>
    <definedName name="_xlnm.Print_Area" localSheetId="0">'Роспись доходов'!$A$1:$F$314</definedName>
  </definedNames>
  <calcPr calcId="162913"/>
</workbook>
</file>

<file path=xl/calcChain.xml><?xml version="1.0" encoding="utf-8"?>
<calcChain xmlns="http://schemas.openxmlformats.org/spreadsheetml/2006/main">
  <c r="E189" i="1" l="1"/>
  <c r="D189" i="1"/>
  <c r="E190" i="1"/>
  <c r="D190" i="1"/>
  <c r="E283" i="1" l="1"/>
  <c r="F288" i="1"/>
  <c r="F247" i="1"/>
  <c r="F245" i="1"/>
  <c r="F244" i="1"/>
  <c r="F243" i="1"/>
  <c r="F242" i="1"/>
  <c r="F241" i="1"/>
  <c r="F238" i="1"/>
  <c r="F236" i="1"/>
  <c r="F234" i="1"/>
  <c r="F232" i="1"/>
  <c r="F231" i="1"/>
  <c r="F230" i="1"/>
  <c r="F228" i="1"/>
  <c r="F227" i="1"/>
  <c r="F225" i="1"/>
  <c r="F226" i="1"/>
  <c r="F222" i="1"/>
  <c r="F223" i="1"/>
  <c r="F192" i="1"/>
  <c r="F193" i="1"/>
  <c r="F194" i="1"/>
  <c r="F195" i="1"/>
  <c r="D179" i="1"/>
  <c r="D178" i="1" s="1"/>
  <c r="E179" i="1"/>
  <c r="E178" i="1" s="1"/>
  <c r="F180" i="1"/>
  <c r="D166" i="1"/>
  <c r="E166" i="1"/>
  <c r="E148" i="1"/>
  <c r="D148" i="1"/>
  <c r="E144" i="1"/>
  <c r="D144" i="1"/>
  <c r="E107" i="1"/>
  <c r="D107" i="1"/>
  <c r="D88" i="1"/>
  <c r="E88" i="1"/>
  <c r="D63" i="1"/>
  <c r="E65" i="1"/>
  <c r="D65" i="1"/>
  <c r="E48" i="1"/>
  <c r="D48" i="1"/>
  <c r="E43" i="1"/>
  <c r="D43" i="1"/>
  <c r="E19" i="1"/>
  <c r="F295" i="1"/>
  <c r="E294" i="1"/>
  <c r="E293" i="1" s="1"/>
  <c r="D294" i="1"/>
  <c r="D293" i="1" s="1"/>
  <c r="D221" i="1"/>
  <c r="F190" i="1" l="1"/>
  <c r="F179" i="1"/>
  <c r="F178" i="1"/>
  <c r="D62" i="1"/>
  <c r="F293" i="1"/>
  <c r="F294" i="1"/>
  <c r="F189" i="1" l="1"/>
  <c r="D283" i="1"/>
  <c r="F292" i="1"/>
  <c r="F290" i="1"/>
  <c r="F287" i="1"/>
  <c r="F237" i="1"/>
  <c r="E304" i="1" l="1"/>
  <c r="D304" i="1"/>
  <c r="E187" i="1"/>
  <c r="D187" i="1"/>
  <c r="E184" i="1"/>
  <c r="E183" i="1" s="1"/>
  <c r="E182" i="1" s="1"/>
  <c r="D184" i="1"/>
  <c r="D183" i="1" s="1"/>
  <c r="D182" i="1" s="1"/>
  <c r="F182" i="1" l="1"/>
  <c r="E175" i="1"/>
  <c r="D175" i="1"/>
  <c r="E173" i="1"/>
  <c r="D173" i="1"/>
  <c r="E171" i="1" l="1"/>
  <c r="E170" i="1" s="1"/>
  <c r="D171" i="1"/>
  <c r="D170" i="1" s="1"/>
  <c r="E158" i="1"/>
  <c r="D158" i="1"/>
  <c r="F161" i="1"/>
  <c r="E153" i="1"/>
  <c r="D153" i="1"/>
  <c r="E117" i="1"/>
  <c r="D117" i="1"/>
  <c r="E102" i="1"/>
  <c r="E105" i="1"/>
  <c r="D105" i="1"/>
  <c r="D102" i="1"/>
  <c r="E96" i="1"/>
  <c r="D96" i="1"/>
  <c r="F16" i="1"/>
  <c r="F17" i="1"/>
  <c r="F18" i="1"/>
  <c r="F20" i="1"/>
  <c r="F21" i="1"/>
  <c r="F23" i="1"/>
  <c r="F25" i="1"/>
  <c r="F26" i="1"/>
  <c r="F27" i="1"/>
  <c r="F34" i="1"/>
  <c r="F36" i="1"/>
  <c r="F38" i="1"/>
  <c r="F40" i="1"/>
  <c r="F44" i="1"/>
  <c r="F47" i="1"/>
  <c r="F51" i="1"/>
  <c r="F53" i="1"/>
  <c r="F56" i="1"/>
  <c r="F59" i="1"/>
  <c r="F61" i="1"/>
  <c r="F64" i="1"/>
  <c r="F70" i="1"/>
  <c r="F72" i="1"/>
  <c r="F75" i="1"/>
  <c r="F76" i="1"/>
  <c r="F78" i="1"/>
  <c r="F81" i="1"/>
  <c r="F84" i="1"/>
  <c r="F86" i="1"/>
  <c r="F91" i="1"/>
  <c r="F93" i="1"/>
  <c r="F98" i="1"/>
  <c r="F100" i="1"/>
  <c r="F113" i="1"/>
  <c r="F114" i="1"/>
  <c r="F115" i="1"/>
  <c r="F118" i="1"/>
  <c r="F120" i="1"/>
  <c r="F124" i="1"/>
  <c r="F127" i="1"/>
  <c r="F132" i="1"/>
  <c r="F133" i="1"/>
  <c r="F136" i="1"/>
  <c r="F137" i="1"/>
  <c r="F140" i="1"/>
  <c r="F141" i="1"/>
  <c r="F143" i="1"/>
  <c r="F147" i="1"/>
  <c r="F149" i="1"/>
  <c r="F152" i="1"/>
  <c r="F156" i="1"/>
  <c r="F159" i="1"/>
  <c r="F163" i="1"/>
  <c r="F167" i="1"/>
  <c r="F169" i="1"/>
  <c r="F200" i="1"/>
  <c r="F202" i="1"/>
  <c r="F204" i="1"/>
  <c r="F207" i="1"/>
  <c r="F208" i="1"/>
  <c r="F211" i="1"/>
  <c r="F213" i="1"/>
  <c r="F215" i="1"/>
  <c r="F217" i="1"/>
  <c r="F219" i="1"/>
  <c r="F224" i="1"/>
  <c r="F229" i="1"/>
  <c r="F233" i="1"/>
  <c r="F235" i="1"/>
  <c r="F239" i="1"/>
  <c r="F240" i="1"/>
  <c r="F246" i="1"/>
  <c r="F248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70" i="1"/>
  <c r="F272" i="1"/>
  <c r="F274" i="1"/>
  <c r="F277" i="1"/>
  <c r="F279" i="1"/>
  <c r="F281" i="1"/>
  <c r="F284" i="1"/>
  <c r="F285" i="1"/>
  <c r="F286" i="1"/>
  <c r="F289" i="1"/>
  <c r="F291" i="1"/>
  <c r="F299" i="1"/>
  <c r="F300" i="1"/>
  <c r="F306" i="1"/>
  <c r="F309" i="1"/>
  <c r="F310" i="1"/>
  <c r="F311" i="1"/>
  <c r="F312" i="1"/>
  <c r="F313" i="1"/>
  <c r="E101" i="1" l="1"/>
  <c r="D101" i="1"/>
  <c r="E162" i="1"/>
  <c r="D162" i="1"/>
  <c r="E92" i="1"/>
  <c r="D92" i="1"/>
  <c r="F162" i="1" l="1"/>
  <c r="F92" i="1"/>
  <c r="E308" i="1"/>
  <c r="D308" i="1"/>
  <c r="D307" i="1" s="1"/>
  <c r="D303" i="1"/>
  <c r="D302" i="1" s="1"/>
  <c r="D301" i="1" s="1"/>
  <c r="E298" i="1"/>
  <c r="D298" i="1"/>
  <c r="D282" i="1"/>
  <c r="E280" i="1"/>
  <c r="D280" i="1"/>
  <c r="E278" i="1"/>
  <c r="D278" i="1"/>
  <c r="E276" i="1"/>
  <c r="D276" i="1"/>
  <c r="E271" i="1"/>
  <c r="D271" i="1"/>
  <c r="E221" i="1"/>
  <c r="D214" i="1"/>
  <c r="E212" i="1"/>
  <c r="D212" i="1"/>
  <c r="E206" i="1"/>
  <c r="D206" i="1"/>
  <c r="D116" i="1"/>
  <c r="D123" i="1"/>
  <c r="D126" i="1"/>
  <c r="D125" i="1" s="1"/>
  <c r="D131" i="1"/>
  <c r="D130" i="1" s="1"/>
  <c r="D135" i="1"/>
  <c r="D134" i="1" s="1"/>
  <c r="F206" i="1" l="1"/>
  <c r="D275" i="1"/>
  <c r="F298" i="1"/>
  <c r="D122" i="1"/>
  <c r="F276" i="1"/>
  <c r="F212" i="1"/>
  <c r="F221" i="1"/>
  <c r="F280" i="1"/>
  <c r="F278" i="1"/>
  <c r="F271" i="1"/>
  <c r="E116" i="1"/>
  <c r="F116" i="1" s="1"/>
  <c r="F117" i="1"/>
  <c r="E303" i="1"/>
  <c r="F304" i="1"/>
  <c r="E282" i="1"/>
  <c r="F282" i="1" s="1"/>
  <c r="F283" i="1"/>
  <c r="E307" i="1"/>
  <c r="F307" i="1" s="1"/>
  <c r="F308" i="1"/>
  <c r="F88" i="1"/>
  <c r="E218" i="1"/>
  <c r="D218" i="1"/>
  <c r="E214" i="1"/>
  <c r="F214" i="1" s="1"/>
  <c r="E210" i="1"/>
  <c r="F153" i="1"/>
  <c r="F218" i="1" l="1"/>
  <c r="E302" i="1"/>
  <c r="F303" i="1"/>
  <c r="E275" i="1"/>
  <c r="F275" i="1" s="1"/>
  <c r="D15" i="1"/>
  <c r="E301" i="1" l="1"/>
  <c r="F301" i="1" s="1"/>
  <c r="F302" i="1"/>
  <c r="D14" i="1"/>
  <c r="E15" i="1"/>
  <c r="E297" i="1"/>
  <c r="D297" i="1"/>
  <c r="D296" i="1" s="1"/>
  <c r="E251" i="1"/>
  <c r="D251" i="1"/>
  <c r="D250" i="1" s="1"/>
  <c r="E269" i="1"/>
  <c r="D269" i="1"/>
  <c r="E273" i="1"/>
  <c r="D273" i="1"/>
  <c r="E220" i="1"/>
  <c r="D220" i="1"/>
  <c r="E216" i="1"/>
  <c r="D216" i="1"/>
  <c r="D210" i="1"/>
  <c r="F210" i="1" s="1"/>
  <c r="E205" i="1"/>
  <c r="D205" i="1"/>
  <c r="E203" i="1"/>
  <c r="D203" i="1"/>
  <c r="E201" i="1"/>
  <c r="D201" i="1"/>
  <c r="E199" i="1"/>
  <c r="F199" i="1" s="1"/>
  <c r="D199" i="1"/>
  <c r="D165" i="1"/>
  <c r="D164" i="1" s="1"/>
  <c r="D157" i="1"/>
  <c r="E151" i="1"/>
  <c r="D151" i="1"/>
  <c r="E146" i="1"/>
  <c r="D146" i="1"/>
  <c r="E142" i="1"/>
  <c r="D142" i="1"/>
  <c r="E139" i="1"/>
  <c r="D139" i="1"/>
  <c r="D138" i="1" s="1"/>
  <c r="E135" i="1"/>
  <c r="E131" i="1"/>
  <c r="E126" i="1"/>
  <c r="E123" i="1"/>
  <c r="F123" i="1" s="1"/>
  <c r="E112" i="1"/>
  <c r="D112" i="1"/>
  <c r="D111" i="1" s="1"/>
  <c r="E99" i="1"/>
  <c r="E95" i="1" s="1"/>
  <c r="E94" i="1" s="1"/>
  <c r="D99" i="1"/>
  <c r="F96" i="1"/>
  <c r="E87" i="1"/>
  <c r="D87" i="1"/>
  <c r="E85" i="1"/>
  <c r="D85" i="1"/>
  <c r="E83" i="1"/>
  <c r="D83" i="1"/>
  <c r="D82" i="1" s="1"/>
  <c r="E80" i="1"/>
  <c r="D80" i="1"/>
  <c r="D79" i="1" s="1"/>
  <c r="E77" i="1"/>
  <c r="D77" i="1"/>
  <c r="E74" i="1"/>
  <c r="D74" i="1"/>
  <c r="D73" i="1" s="1"/>
  <c r="E71" i="1"/>
  <c r="D71" i="1"/>
  <c r="E69" i="1"/>
  <c r="D69" i="1"/>
  <c r="E63" i="1"/>
  <c r="E62" i="1" s="1"/>
  <c r="E60" i="1"/>
  <c r="D60" i="1"/>
  <c r="E58" i="1"/>
  <c r="D58" i="1"/>
  <c r="E55" i="1"/>
  <c r="D55" i="1"/>
  <c r="E52" i="1"/>
  <c r="D52" i="1"/>
  <c r="E50" i="1"/>
  <c r="D50" i="1"/>
  <c r="E46" i="1"/>
  <c r="D46" i="1"/>
  <c r="E39" i="1"/>
  <c r="D39" i="1"/>
  <c r="E37" i="1"/>
  <c r="D37" i="1"/>
  <c r="E35" i="1"/>
  <c r="D35" i="1"/>
  <c r="E33" i="1"/>
  <c r="D33" i="1"/>
  <c r="D19" i="1"/>
  <c r="F19" i="1" s="1"/>
  <c r="F39" i="1" l="1"/>
  <c r="F77" i="1"/>
  <c r="D95" i="1"/>
  <c r="D94" i="1" s="1"/>
  <c r="F52" i="1"/>
  <c r="F148" i="1"/>
  <c r="F216" i="1"/>
  <c r="F46" i="1"/>
  <c r="F203" i="1"/>
  <c r="F58" i="1"/>
  <c r="F71" i="1"/>
  <c r="F35" i="1"/>
  <c r="F146" i="1"/>
  <c r="F69" i="1"/>
  <c r="F201" i="1"/>
  <c r="F99" i="1"/>
  <c r="F151" i="1"/>
  <c r="F220" i="1"/>
  <c r="F33" i="1"/>
  <c r="D249" i="1"/>
  <c r="F43" i="1"/>
  <c r="F142" i="1"/>
  <c r="F273" i="1"/>
  <c r="F55" i="1"/>
  <c r="F37" i="1"/>
  <c r="F50" i="1"/>
  <c r="F60" i="1"/>
  <c r="F85" i="1"/>
  <c r="F205" i="1"/>
  <c r="F269" i="1"/>
  <c r="F87" i="1"/>
  <c r="E134" i="1"/>
  <c r="F134" i="1" s="1"/>
  <c r="F135" i="1"/>
  <c r="E82" i="1"/>
  <c r="F82" i="1" s="1"/>
  <c r="F83" i="1"/>
  <c r="E138" i="1"/>
  <c r="F138" i="1" s="1"/>
  <c r="F139" i="1"/>
  <c r="E250" i="1"/>
  <c r="F250" i="1" s="1"/>
  <c r="F251" i="1"/>
  <c r="E296" i="1"/>
  <c r="F297" i="1"/>
  <c r="E111" i="1"/>
  <c r="F111" i="1" s="1"/>
  <c r="F112" i="1"/>
  <c r="E157" i="1"/>
  <c r="F157" i="1" s="1"/>
  <c r="F158" i="1"/>
  <c r="F62" i="1"/>
  <c r="F63" i="1"/>
  <c r="E79" i="1"/>
  <c r="F79" i="1" s="1"/>
  <c r="F80" i="1"/>
  <c r="E73" i="1"/>
  <c r="F73" i="1" s="1"/>
  <c r="F74" i="1"/>
  <c r="E125" i="1"/>
  <c r="F125" i="1" s="1"/>
  <c r="F126" i="1"/>
  <c r="E165" i="1"/>
  <c r="F166" i="1"/>
  <c r="E130" i="1"/>
  <c r="F130" i="1" s="1"/>
  <c r="F131" i="1"/>
  <c r="E14" i="1"/>
  <c r="F14" i="1" s="1"/>
  <c r="F15" i="1"/>
  <c r="D13" i="1"/>
  <c r="D110" i="1"/>
  <c r="D109" i="1" s="1"/>
  <c r="D68" i="1"/>
  <c r="D67" i="1" s="1"/>
  <c r="D129" i="1"/>
  <c r="D128" i="1" s="1"/>
  <c r="D209" i="1"/>
  <c r="E209" i="1"/>
  <c r="E198" i="1"/>
  <c r="D198" i="1"/>
  <c r="D42" i="1"/>
  <c r="D41" i="1" s="1"/>
  <c r="E57" i="1"/>
  <c r="D57" i="1"/>
  <c r="D54" i="1" s="1"/>
  <c r="D32" i="1"/>
  <c r="D31" i="1" s="1"/>
  <c r="E32" i="1"/>
  <c r="E42" i="1"/>
  <c r="E41" i="1" s="1"/>
  <c r="D12" i="1" l="1"/>
  <c r="D197" i="1"/>
  <c r="F209" i="1"/>
  <c r="F296" i="1"/>
  <c r="F198" i="1"/>
  <c r="E68" i="1"/>
  <c r="E67" i="1" s="1"/>
  <c r="F67" i="1" s="1"/>
  <c r="E110" i="1"/>
  <c r="F110" i="1" s="1"/>
  <c r="E129" i="1"/>
  <c r="E128" i="1" s="1"/>
  <c r="F94" i="1"/>
  <c r="F95" i="1"/>
  <c r="E164" i="1"/>
  <c r="F164" i="1" s="1"/>
  <c r="F165" i="1"/>
  <c r="E54" i="1"/>
  <c r="F54" i="1" s="1"/>
  <c r="F57" i="1"/>
  <c r="F41" i="1"/>
  <c r="F42" i="1"/>
  <c r="E31" i="1"/>
  <c r="F31" i="1" s="1"/>
  <c r="F32" i="1"/>
  <c r="E122" i="1"/>
  <c r="F122" i="1" s="1"/>
  <c r="E13" i="1"/>
  <c r="E249" i="1"/>
  <c r="F249" i="1" s="1"/>
  <c r="F68" i="1" l="1"/>
  <c r="D196" i="1"/>
  <c r="E197" i="1"/>
  <c r="D314" i="1"/>
  <c r="F129" i="1"/>
  <c r="F128" i="1"/>
  <c r="F13" i="1"/>
  <c r="E109" i="1"/>
  <c r="F109" i="1" s="1"/>
  <c r="E196" i="1" l="1"/>
  <c r="F196" i="1" s="1"/>
  <c r="F197" i="1"/>
  <c r="E12" i="1"/>
  <c r="E314" i="1" s="1"/>
  <c r="F314" i="1" s="1"/>
  <c r="F12" i="1" l="1"/>
</calcChain>
</file>

<file path=xl/sharedStrings.xml><?xml version="1.0" encoding="utf-8"?>
<sst xmlns="http://schemas.openxmlformats.org/spreadsheetml/2006/main" count="965" uniqueCount="558">
  <si>
    <t>Гл. администратор</t>
  </si>
  <si>
    <t>КВД</t>
  </si>
  <si>
    <t>Наименование кода</t>
  </si>
  <si>
    <t>000</t>
  </si>
  <si>
    <t>10000000000000000</t>
  </si>
  <si>
    <t>НАЛОГОВЫЕ И НЕНАЛОГОВЫЕ ДОХОДЫ</t>
  </si>
  <si>
    <t>182</t>
  </si>
  <si>
    <t>10100000000000000</t>
  </si>
  <si>
    <t>НАЛОГИ НА ПРИБЫЛЬ, ДОХОДЫ</t>
  </si>
  <si>
    <t>10101000000000110</t>
  </si>
  <si>
    <t>Налог на прибыль организаций</t>
  </si>
  <si>
    <t>10101010000000110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</si>
  <si>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</si>
  <si>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10101012020000110</t>
  </si>
  <si>
    <t>10102000010000110</t>
  </si>
  <si>
    <t>Налог на доходы физических лиц</t>
  </si>
  <si>
    <t>10102010010000110</t>
  </si>
  <si>
    <t>10102020010000110</t>
  </si>
  <si>
    <t>10102030010000110</t>
  </si>
  <si>
    <t>10102080010000110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</si>
  <si>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</si>
  <si>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</si>
  <si>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</si>
  <si>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</si>
  <si>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</si>
  <si>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</si>
  <si>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</si>
  <si>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</si>
  <si>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</si>
  <si>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</si>
  <si>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</si>
  <si>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</si>
  <si>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</si>
  <si>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</si>
  <si>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</si>
  <si>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</si>
  <si>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</si>
  <si>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</si>
  <si>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</si>
  <si>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</si>
  <si>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10500000000000000</t>
  </si>
  <si>
    <t>НАЛОГИ НА СОВОКУПНЫЙ ДОХОД</t>
  </si>
  <si>
    <t>10501000000000110</t>
  </si>
  <si>
    <t>Налог, взимаемый в связи с применением упрощенной системы налогообложения</t>
  </si>
  <si>
    <t>10501010010000110</t>
  </si>
  <si>
    <t>Налог, взимаемый с налогоплательщиков, выбравших в качестве объекта налогообложения доходы</t>
  </si>
  <si>
    <t>10501011010000110</t>
  </si>
  <si>
    <t>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</si>
  <si>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</si>
  <si>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</si>
  <si>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</si>
  <si>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10503000010000110</t>
  </si>
  <si>
    <t>Единый сельскохозяйственный налог</t>
  </si>
  <si>
    <t>10503010010000110</t>
  </si>
  <si>
    <t>10504000020000110</t>
  </si>
  <si>
    <t>Налог, взимаемый в связи с применением патентной системы налогообложения</t>
  </si>
  <si>
    <t>10504010020000110</t>
  </si>
  <si>
    <t>Налог, взимаемый в связи с применением патентной системы налогообложения, зачисляемый в бюджеты городских округов</t>
  </si>
  <si>
    <t>10600000000000000</t>
  </si>
  <si>
    <t>НАЛОГИ НА ИМУЩЕСТВО</t>
  </si>
  <si>
    <t>10601000000000110</t>
  </si>
  <si>
    <t>Налог на имущество физических лиц</t>
  </si>
  <si>
    <t>10601020040000110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</si>
  <si>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</si>
  <si>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10606000000000110</t>
  </si>
  <si>
    <t>Земельный налог</t>
  </si>
  <si>
    <t>10606030000000110</t>
  </si>
  <si>
    <t>Земельный налог с организаций</t>
  </si>
  <si>
    <t>10606032040000110</t>
  </si>
  <si>
    <t>Земельный налог с организаций, обладающих земельным участком, расположенным в границах городских округов</t>
  </si>
  <si>
    <t>10606040000000110</t>
  </si>
  <si>
    <t>Земельный налог с физических лиц</t>
  </si>
  <si>
    <t>10606042040000110</t>
  </si>
  <si>
    <t>Земельный налог с физических лиц, обладающих земельным участком, расположенным в границах городских округов</t>
  </si>
  <si>
    <t>10800000000000000</t>
  </si>
  <si>
    <t>ГОСУДАРСТВЕННАЯ ПОШЛИНА</t>
  </si>
  <si>
    <t>10803000010000110</t>
  </si>
  <si>
    <t>Государственная пошлина по делам, рассматриваемым в судах общей юрисдикции, мировыми судьями</t>
  </si>
  <si>
    <t>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</si>
  <si>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</si>
  <si>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013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</si>
  <si>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</si>
  <si>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</si>
  <si>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</si>
  <si>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</si>
  <si>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907</t>
  </si>
  <si>
    <t>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</si>
  <si>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</si>
  <si>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11105012040000120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</si>
  <si>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</si>
  <si>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11105020000000120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</si>
  <si>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</si>
  <si>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11105024040000120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</si>
  <si>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</si>
  <si>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11105030000000120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</si>
  <si>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</si>
  <si>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11105034040000120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</si>
  <si>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</si>
  <si>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018</t>
  </si>
  <si>
    <t>11105070000000120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</si>
  <si>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</si>
  <si>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11105074040000120</t>
  </si>
  <si>
    <t>Доходы от сдачи в аренду имущества, составляющего казну городских округов (за исключением земельных участков)</t>
  </si>
  <si>
    <t>11105300000000120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</si>
  <si>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</si>
  <si>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11105310000000120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</si>
  <si>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</si>
  <si>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11107000000000120</t>
  </si>
  <si>
    <t>Платежи от государственных и муниципальных унитарных предприятий</t>
  </si>
  <si>
    <t>11107010000000120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</si>
  <si>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</si>
  <si>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11107014040000120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</si>
  <si>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</si>
  <si>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</si>
  <si>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</si>
  <si>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</si>
  <si>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</si>
  <si>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11109044040000120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</si>
  <si>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</si>
  <si>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</si>
  <si>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</si>
  <si>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048</t>
  </si>
  <si>
    <t>11201000010000120</t>
  </si>
  <si>
    <t>Плата за негативное воздействие на окружающую среду</t>
  </si>
  <si>
    <t>11201010010000120</t>
  </si>
  <si>
    <t>Плата за выбросы загрязняющих веществ в атмосферный воздух стационарными объектами</t>
  </si>
  <si>
    <t>11201010016000120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</si>
  <si>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</si>
  <si>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11201030010000120</t>
  </si>
  <si>
    <t>Плата за сбросы загрязняющих веществ в водные объекты</t>
  </si>
  <si>
    <t>11201030016000120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</si>
  <si>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</si>
  <si>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11300000000000000</t>
  </si>
  <si>
    <t>ДОХОДЫ ОТ ОКАЗАНИЯ ПЛАТНЫХ УСЛУГ И КОМПЕНСАЦИИ ЗАТРАТ ГОСУДАРСТВА</t>
  </si>
  <si>
    <t>11302000000000130</t>
  </si>
  <si>
    <t>Доходы от компенсации затрат государства</t>
  </si>
  <si>
    <t>11302060000000130</t>
  </si>
  <si>
    <t>Доходы, поступающие в порядке возмещения расходов, понесенных в связи с эксплуатацией имущества</t>
  </si>
  <si>
    <t>11302064040000130</t>
  </si>
  <si>
    <t>Доходы, поступающие в порядке возмещения расходов, понесенных в связи с эксплуатацией имущества городских округов</t>
  </si>
  <si>
    <t>11400000000000000</t>
  </si>
  <si>
    <t>ДОХОДЫ ОТ ПРОДАЖИ МАТЕРИАЛЬНЫХ И НЕМАТЕРИАЛЬНЫХ АКТИВОВ</t>
  </si>
  <si>
    <t>11401000000000410</t>
  </si>
  <si>
    <t>Доходы от продажи квартир</t>
  </si>
  <si>
    <t>11401040040000410</t>
  </si>
  <si>
    <t>Доходы от продажи квартир, находящихся в собственности городских округов</t>
  </si>
  <si>
    <t>11600000000000000</t>
  </si>
  <si>
    <t>ШТРАФЫ, САНКЦИИ, ВОЗМЕЩЕНИЕ УЩЕРБА</t>
  </si>
  <si>
    <t>11601000010000140</t>
  </si>
  <si>
    <t>Административные штрафы, установленные Кодексом Российской Федерации об административных правонарушениях</t>
  </si>
  <si>
    <t>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</si>
  <si>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</si>
  <si>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</si>
  <si>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</si>
  <si>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006</t>
  </si>
  <si>
    <t>439</t>
  </si>
  <si>
    <t>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</si>
  <si>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</si>
  <si>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</si>
  <si>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</si>
  <si>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</si>
  <si>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</si>
  <si>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</si>
  <si>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</si>
  <si>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11601080010000140</t>
  </si>
  <si>
    <t>11601083010000140</t>
  </si>
  <si>
    <t>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</si>
  <si>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</si>
  <si>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</si>
  <si>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</si>
  <si>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11601150010000140</t>
  </si>
  <si>
    <t>11601153010000140</t>
  </si>
  <si>
    <t>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</si>
  <si>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</si>
  <si>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</si>
  <si>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</si>
  <si>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</si>
  <si>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</si>
  <si>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</si>
  <si>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</si>
  <si>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</si>
  <si>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</si>
  <si>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</si>
  <si>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</si>
  <si>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11602000020000140</t>
  </si>
  <si>
    <t>Административные штрафы, установленные законами субъектов Российской Федерации об административных правонарушениях</t>
  </si>
  <si>
    <t>11602020020000140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</si>
  <si>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</si>
  <si>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</si>
  <si>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</si>
  <si>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</si>
  <si>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</si>
  <si>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11607090040000140</t>
  </si>
  <si>
    <t>11611060010000140</t>
  </si>
  <si>
    <t>Платежи, уплачиваемые в целях возмещения вреда, причиняемого автомобильным дорогам</t>
  </si>
  <si>
    <t>11611064010000140</t>
  </si>
  <si>
    <t>20000000000000000</t>
  </si>
  <si>
    <t>БЕЗВОЗМЕЗДНЫЕ ПОСТУПЛЕНИЯ</t>
  </si>
  <si>
    <t>005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</si>
  <si>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</si>
  <si>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</si>
  <si>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</si>
  <si>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</si>
  <si>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20215001000000150</t>
  </si>
  <si>
    <t>Дотации на выравнивание бюджетной обеспеченности</t>
  </si>
  <si>
    <t>20215001040000150</t>
  </si>
  <si>
    <t>Дотации бюджетам городских округов на выравнивание бюджетной обеспеченности из бюджета субъекта Российской Федерации</t>
  </si>
  <si>
    <t>20215002000000150</t>
  </si>
  <si>
    <t>Дотации бюджетам на поддержку мер по обеспечению сбалансированности бюджетов</t>
  </si>
  <si>
    <t>20215002040000150</t>
  </si>
  <si>
    <t>Дотации бюджетам городских округов на поддержку мер по обеспечению сбалансированности бюджетов</t>
  </si>
  <si>
    <t>20215010000000150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</si>
  <si>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</si>
  <si>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20215010040000150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</si>
  <si>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</si>
  <si>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20219999000000150</t>
  </si>
  <si>
    <t>Прочие дотации</t>
  </si>
  <si>
    <t>20219999040000150</t>
  </si>
  <si>
    <t>Прочие дотации бюджетам городских округов</t>
  </si>
  <si>
    <t>20219999042722150</t>
  </si>
  <si>
    <t>20220000000000150</t>
  </si>
  <si>
    <t>Субсидии бюджетам бюджетной системы Российской Федерации (межбюджетные субсидии)</t>
  </si>
  <si>
    <t>20225304000000150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</si>
  <si>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</si>
  <si>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20225304040000150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</si>
  <si>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</si>
  <si>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20225519000000150</t>
  </si>
  <si>
    <t>Субсидии бюджетам на поддержку отрасли культуры</t>
  </si>
  <si>
    <t>20225519040000150</t>
  </si>
  <si>
    <t>Субсидии бюджетам городских округов на поддержку отрасли культуры</t>
  </si>
  <si>
    <t>20225555000000150</t>
  </si>
  <si>
    <t>Субсидии бюджетам на реализацию программ формирования современной городской среды</t>
  </si>
  <si>
    <t>20225555040000150</t>
  </si>
  <si>
    <t>Субсидии бюджетам городских округов на реализацию программ формирования современной городской среды</t>
  </si>
  <si>
    <t>20229999000000150</t>
  </si>
  <si>
    <t>Прочие субсидии</t>
  </si>
  <si>
    <t>20229999040000150</t>
  </si>
  <si>
    <t>Прочие субсидии бюджетам городских округов</t>
  </si>
  <si>
    <t>20229999047397150</t>
  </si>
  <si>
    <t>20229999047456150</t>
  </si>
  <si>
    <t>20229999047488150</t>
  </si>
  <si>
    <t>20229999047563150</t>
  </si>
  <si>
    <t>20230000000000150</t>
  </si>
  <si>
    <t>Субвенции бюджетам бюджетной системы Российской Федерации</t>
  </si>
  <si>
    <t>20230024000000150</t>
  </si>
  <si>
    <t>Субвенции местным бюджетам на выполнение передаваемых полномочий субъектов Российской Федерации</t>
  </si>
  <si>
    <t>20230024040000150</t>
  </si>
  <si>
    <t>Субвенции бюджетам городских округов на выполнение передаваемых полномочий субъектов Российской Федерации</t>
  </si>
  <si>
    <t>20230024040289150</t>
  </si>
  <si>
    <t>20230024047408150</t>
  </si>
  <si>
    <t>20230024047409150</t>
  </si>
  <si>
    <t>20230024047429150</t>
  </si>
  <si>
    <t>20230024047514150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</si>
  <si>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органов судебной власти</t>
  </si>
  <si>
    <t>20230024047518150</t>
  </si>
  <si>
    <t>20230024047519150</t>
  </si>
  <si>
    <t>20230024047552150</t>
  </si>
  <si>
    <t>20230024047554150</t>
  </si>
  <si>
    <t>20230024047564150</t>
  </si>
  <si>
    <t>20230024047566150</t>
  </si>
  <si>
    <t>20230024047570150</t>
  </si>
  <si>
    <t>20230024047587150</t>
  </si>
  <si>
    <t>20230024047588150</t>
  </si>
  <si>
    <t>20230024047604150</t>
  </si>
  <si>
    <t>20230024047649150</t>
  </si>
  <si>
    <t>20230024047846150</t>
  </si>
  <si>
    <t>20230029000000150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</si>
  <si>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</si>
  <si>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20230029040000150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</si>
  <si>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</si>
  <si>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20235120000000150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</si>
  <si>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</si>
  <si>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20235120040000150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</si>
  <si>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</si>
  <si>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20700000000000000</t>
  </si>
  <si>
    <t>ПРОЧИЕ БЕЗВОЗМЕЗДНЫЕ ПОСТУПЛЕНИЯ</t>
  </si>
  <si>
    <t>20704000040000150</t>
  </si>
  <si>
    <t>Прочие безвозмездные поступления в бюджеты городских округов</t>
  </si>
  <si>
    <t>20704050040000150</t>
  </si>
  <si>
    <t>ИТОГО:</t>
  </si>
  <si>
    <t>ЗАТО г. Зеленогорск</t>
  </si>
  <si>
    <t>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</si>
  <si>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</si>
  <si>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11109080040000120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</si>
  <si>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</si>
  <si>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</si>
  <si>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</si>
  <si>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11402040040000410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</si>
  <si>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</si>
  <si>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11402043040000410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</si>
  <si>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</si>
  <si>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10101120010000110</t>
  </si>
  <si>
    <t>Доходы от налога на прибыль организаций, уплаченного налогоплательщиками, которые до 1 января 2023 года являлись участниками консолидированной группы налогоплательщиков, подлежащие зачислению в бюджеты субъектов Российской Федерации по нормативу, установленному Бюджетным кодексом Российской Федерации, распределяемые уполномоченным органом Федерального казначейства между бюджетами субъектов Российской Федерации по нормативам, установленным федеральным законом о федеральном бюджете</t>
  </si>
  <si>
    <t>10101130010000110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</si>
  <si>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абзацем вторым пункта 2 статьи 56 Бюджетного кодекса Российской Федерации, распределяемый уполномоченным органом Федерального казначейства между бюджетами субъектов Российской Федерации и местными бюджетами</t>
  </si>
  <si>
    <t>10102130010000110</t>
  </si>
  <si>
    <t>10102140010000110</t>
  </si>
  <si>
    <t>11105312040000120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</si>
  <si>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</si>
  <si>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Налог на прибыль организаций, кроме налога, уплаченного налогоплательщиками,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(за исключением налога, уплаченного налогоплательщиками, которые до 1 января 2023 года являлись участниками консолидированной группы налогоплательщиков), зачисляемый в бюджеты субъектов Российской Федерации</t>
  </si>
  <si>
    <t>Средства, получаемые от передачи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казенных), в залог, в доверительное управление</t>
  </si>
  <si>
    <t>11108000000000120</t>
  </si>
  <si>
    <t>Средства, получаемые от передачи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залог, в доверительное управление</t>
  </si>
  <si>
    <t>11108040040000120</t>
  </si>
  <si>
    <t>Дотации бюджетам муниципальных образований края на частичную компенсацию расходов на оплату труда работников муниципальных учреждений в рамках комплекса процессных мероприятий «Создание условий для эффективного и ответственного управления муниципальными финансами, повышения устойчивости бюджетов муниципальных образований» государственной программы Красноярского края «Управление государственными финансами»</t>
  </si>
  <si>
    <t>20229999047582150</t>
  </si>
  <si>
    <t>Субсидии бюджетам муниципальных образований 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 в рамках ведомственного проекта «Модернизация инфраструктуры региональной системы образования и оздоровления детей» государственной программы Красноярского края «Развитие образования»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</si>
  <si>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комплекса процессных мероприятий «Повышение качества и доступности социальных услуг» государственной программы Красноярского края «Развитие системы социальной поддержки граждан»</t>
  </si>
  <si>
    <t>Субвенции бюджетам муниципальных образований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комплекса процессных мероприятий «Создание условий для развития архивного дела» государственной программы Красноярского края «Развитие культуры и туризма»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</si>
  <si>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(в соответствии с Законом края от 20 декабря 2007 года № 4-1089) в рамках комплекса процессных мероприятий «Развитие семейных форм воспитания детей-сирот и детей, оставшихся без попечения родителей, оказание государственной поддержки детям-сиротам и детям, оставшимся без попечения родителей, а также лицам из их числа» государственной программы Красноярского края «Развитие образования»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</si>
  <si>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</si>
  <si>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</si>
  <si>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Субвенции бюджетам муниципальных образований на обеспечение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(в соответствии с Законом края от 27 декабря 2005 года № 17-4377)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</si>
  <si>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</si>
  <si>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Субвенции бюджетам муниципальных образований на осуществление государственных полномочий по организации и обеспечению отдыха и оздоровления детей (в соответствии с Законом края от 19 апреля 2018 года № 5-1533) в рамках комплекса процессных мероприятий «Обеспечение отдыха и оздоровления детей» государственной программы Красноярского края «Развитие образования»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</si>
  <si>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</si>
  <si>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</si>
  <si>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</si>
  <si>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</si>
  <si>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</si>
  <si>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городского округа</t>
  </si>
  <si>
    <t>Платежи, уплачиваемые в целях возмещения вреда, причиняемого автомобильным дорогам местного значения тяжеловесными транспортными средствами</t>
  </si>
  <si>
    <t>20225750000000150</t>
  </si>
  <si>
    <t>Субсидии бюджетам на реализацию мероприятий по модернизации школьных систем образования</t>
  </si>
  <si>
    <t>20225750040000150</t>
  </si>
  <si>
    <t>Субсидии бюджетам городских округов на реализацию мероприятий по модернизации школьных систем образования</t>
  </si>
  <si>
    <t>Субсидии бюджетам муниципальных образований на частичное финансирование (возмещение) расходов муниципальных образований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врачей, в рамках комплекса процессных мероприятий «Обеспечение отдыха и оздоровления детей» государственной программы Красноярского края «Развитие образования»</t>
  </si>
  <si>
    <t>Субсидии бюджетам муниципальных образований на поддержку деятельности муниципальных молодежных центров в рамках комплекса процессных мероприятий «Вовлечение молодежи в социальную практику» государственной программы Красноярского края «Молодежь Красноярского края в XXI веке»</t>
  </si>
  <si>
    <t>Субсидии бюджетам муниципальных образований на комплектование книжных фондов библиотек муниципальных образований Красноярского края в рамках ведомственного проекта «Сохранение культурного и исторического наследия» государственной программы Красноярского края «Развитие культуры»</t>
  </si>
  <si>
    <t>Субсидии бюджетам муниципальных образований на приведение зданий и сооружений общеобразовательных организаций в соответствие с требованиями законодательства в рамках ведомственного проекта «Модернизация инфраструктуры региональной системы образования и оздоровления детей» государственной программы Красноярского края «Развитие образования»</t>
  </si>
  <si>
    <t>20229999047583150</t>
  </si>
  <si>
    <t>Субсидии бюджетам муниципальных образований на софинансирование организации и обеспечения бесплатным двухразовым питанием обучающихся с ограниченными возможностями здоровья в муниципальных общеобразовательных организациях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</si>
  <si>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 по министерству экономики и регионального развития Красноярского края в рамках непрограммных расходов</t>
  </si>
  <si>
    <t>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 в рамках комплекса процессных мероприятий «Обеспечение охраны природных комплексов и объектов, сохранение биологического разнообразия» государственной программы Красноярского края «Развитие лесного хозяйства, воспроизводство и использование природных ресурсов»</t>
  </si>
  <si>
    <t>Субвенции бюджетам муниципальных образований на реализацию отдельных мер по обеспечению ограничения платы граждан за коммунальные услуги (в соответствии с Законом края от 1 декабря 2014 года № 7-2839) в рамках комплекса процессных мероприятий «Обеспечение доступности платы граждан» государственной программы Красноярского края «Реформирование и модернизация жилищно-коммунального хозяйства»</t>
  </si>
  <si>
    <t>Субвенции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9-4225), в рамках комплекса процессных мероприятий «Выполнение государственных обязательств по улучшению жилищных условий отдельных категорий граждан» государственной программы Красноярского края «Создание условий для обеспечения жильем граждан и формирование комфортной городской среды»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</si>
  <si>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министерству образования Красноярского края в рамках непрограммных расходов</t>
  </si>
  <si>
    <t>Субвенции бюджетам муниципальных образований на осуществление отдельных государственных полномочий по обеспечению предоставления мер социальной поддержки гражданам, достигшим возраста 21 года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11-5284), в рамках комплекса процессных мероприятий «Выполнение государственных обязательств по улучшению жилищных условий отдельных категорий граждан» государственной программы Красноярского края «Создание условий для обеспечения жильем граждан и формирование комфортной городской среды»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</si>
  <si>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диведендов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</si>
  <si>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иналога,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</si>
  <si>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</si>
  <si>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</si>
  <si>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</si>
  <si>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</si>
  <si>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</si>
  <si>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11611000010000140</t>
  </si>
  <si>
    <t>Платежи, уплачиваемые в целях возмещения причиненного вреда</t>
  </si>
  <si>
    <t>11302990000000130</t>
  </si>
  <si>
    <t>Прочие доходы от компенсации затрат государства</t>
  </si>
  <si>
    <t>11302994040000130</t>
  </si>
  <si>
    <t>Прочие доходы от компенсации затрат бюджетов городских округов</t>
  </si>
  <si>
    <t>20219999042724150</t>
  </si>
  <si>
    <t>Дотации бюджетам муниципальных образований края на частичную компенсацию расходов на повышение размеров оплаты труда работникам бюджетной сферы Красноярского края по министерству финансов Красноярского края в рамках непрограммных расходов</t>
  </si>
  <si>
    <t>20225497000000150</t>
  </si>
  <si>
    <t>Субсидии бюджетам на реализацию мероприятий по обеспечению жильем молодых семей</t>
  </si>
  <si>
    <t>20225497040000150</t>
  </si>
  <si>
    <t>Субсидии бюджетам городских округов на реализацию мероприятий по обеспечению жильем молодых семей</t>
  </si>
  <si>
    <t>20229999049112150</t>
  </si>
  <si>
    <t>Субсидии бюджетам муниципальных образований на реализацию мероприятий, направленных на повышение безопасности дорожного движения, за счет средств дорожного фонда Красноярского края в рамках регионального проекта «Безопасность дорожного движения» государственной программы Красноярского края «Развитие транспортной системы»</t>
  </si>
  <si>
    <t>20229999049116150</t>
  </si>
  <si>
    <t>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ведомственного проекта «Дороги Красноярья» государственной программы Красноярского края «Развитие транспортной системы»</t>
  </si>
  <si>
    <t>20235082000000150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</si>
  <si>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</si>
  <si>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20235082040000150</t>
  </si>
  <si>
    <t>Субвенции бюджетам городских округов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</si>
  <si>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20240000000000150</t>
  </si>
  <si>
    <t>Иные межбюджетные трансферты</t>
  </si>
  <si>
    <t>20245050000000150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</si>
  <si>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</si>
  <si>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20245050040000150</t>
  </si>
  <si>
    <t>Межбюджетные трансферты,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</si>
  <si>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20245179000000150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</si>
  <si>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</si>
  <si>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20245179040000150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</si>
  <si>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</si>
  <si>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20245303000000150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</si>
  <si>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</si>
  <si>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20245303040000150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</si>
  <si>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</si>
  <si>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20249999000000150</t>
  </si>
  <si>
    <t>Прочие межбюджетные трансферты, передаваемые бюджетам</t>
  </si>
  <si>
    <t>20249999040000150</t>
  </si>
  <si>
    <t>Прочие межбюджетные трансферты, передаваемые бюджетам городских округов</t>
  </si>
  <si>
    <t>20249999040853150</t>
  </si>
  <si>
    <t>Иные межбюджетные трансферты бюджетам муниципальных образований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(принимавших) участие в специальной военной операции, по министерству образования Красноярского края в рамках непрограммных расходов</t>
  </si>
  <si>
    <t>20249999041024150</t>
  </si>
  <si>
    <t>Иные межбюджетные трансферты бюджетам муниципальных образований на финансовое обеспечение (возмещение) расходов на увеличение размеров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</t>
  </si>
  <si>
    <t>20249999045559150</t>
  </si>
  <si>
    <t>Иные межбюджетные трансферты бюджетам муниципальных образований на оснащение предметных кабинетов общеобразовательных организаций средствами обучения и воспитания в рамках регионального проекта «Все лучшее детям» государственной программы Красноярского края «Развитие образования»</t>
  </si>
  <si>
    <t>20249999047555150</t>
  </si>
  <si>
    <t>Иные межбюджетные трансферты бюджетам муниципальных образований 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 в рамках комплекса процессных мероприятий «Профилактика заболеваний и формирование здорового образа жизни. Обеспечение первичной медико-санитарной помощи, паллиативной помощи» государственной программы Красноярского края «Развитие здравоохранения»</t>
  </si>
  <si>
    <t>20249999047691150</t>
  </si>
  <si>
    <t>Иные межбюджетные трансферты бюджетам муниципальных образований на мероприятия по постановке на государственный кадастровый учет с одновременной регистрацией прав собственности муниципальных образований на объекты недвижимости в рамках ведомственного проекта «Развитие земельно-имущественных отношений муниципальных образований края» государственной программы Красноярского края «Создание условий для обеспечения жильем граждан и формирование комфортной городской среды»</t>
  </si>
  <si>
    <t>019</t>
  </si>
  <si>
    <t>21800000000000000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</si>
  <si>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</si>
  <si>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21800000000000150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</si>
  <si>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</si>
  <si>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21800000040000150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</si>
  <si>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</si>
  <si>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21804000040000150</t>
  </si>
  <si>
    <t>Доходы бюджетов городских округов от возврата организациями остатков субсидий прошлых лет</t>
  </si>
  <si>
    <t>21804010040000150</t>
  </si>
  <si>
    <t>Доходы бюджетов городских округов от возврата бюджетными учреждениями остатков субсидий прошлых лет</t>
  </si>
  <si>
    <t>21900000000000000</t>
  </si>
  <si>
    <t>ВОЗВРАТ ОСТАТКОВ СУБСИДИЙ, СУБВЕНЦИЙ И ИНЫХ МЕЖБЮДЖЕТНЫХ ТРАНСФЕРТОВ, ИМЕЮЩИХ ЦЕЛЕВОЕ НАЗНАЧЕНИЕ, ПРОШЛЫХ ЛЕТ</t>
  </si>
  <si>
    <t>21900000040000150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</si>
  <si>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</si>
  <si>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21925304040000150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</si>
  <si>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городских округов</t>
  </si>
  <si>
    <t>21945050040000150</t>
  </si>
  <si>
    <t>Возврат остатков иных межбюджетных трансфертов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 из бюджетов городских округов</t>
  </si>
  <si>
    <t>21945179040000150</t>
  </si>
  <si>
    <t>Возврат остатков иных межбюджетных трансфертов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городских округов</t>
  </si>
  <si>
    <t>21945303040000150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</si>
  <si>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из бюджетов городских округов</t>
  </si>
  <si>
    <t>21960010040000150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</si>
  <si>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</si>
  <si>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Приложение № 1</t>
  </si>
  <si>
    <t>к постановлению Администрации</t>
  </si>
  <si>
    <t>План</t>
  </si>
  <si>
    <t>Исполнено</t>
  </si>
  <si>
    <t>% исполнения</t>
  </si>
  <si>
    <t>(рублей)</t>
  </si>
  <si>
    <t>10102040010000110</t>
  </si>
  <si>
    <t>-</t>
  </si>
  <si>
    <t>10102210010000110</t>
  </si>
  <si>
    <t>10102230010000110</t>
  </si>
  <si>
    <t>10502000020000110</t>
  </si>
  <si>
    <t>Единый налог на вмененный доход для отдельных видов деятельности</t>
  </si>
  <si>
    <t>10502010020000110</t>
  </si>
  <si>
    <t>11201010012100120</t>
  </si>
  <si>
    <t>Плата за выбросы загрязняющих веществ в атмосферный воздух стационарными объектами (пени по соответсвующему платежу)</t>
  </si>
  <si>
    <t>11201040010000120</t>
  </si>
  <si>
    <t>Плата за размещение отходов производства и потребления</t>
  </si>
  <si>
    <t>11201041012100120</t>
  </si>
  <si>
    <t>Плата  за размещение отходов производства (пени по соответсвующему платежу)</t>
  </si>
  <si>
    <t>11201041010000120</t>
  </si>
  <si>
    <t>11201041016000120</t>
  </si>
  <si>
    <t>Плата 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</si>
  <si>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11204040040000120</t>
  </si>
  <si>
    <t>Плата за использование лесов, расположенных на землях иных категорий, находящихся в собственности городских округов</t>
  </si>
  <si>
    <t>11204041040000120</t>
  </si>
  <si>
    <t>Плата за использование лесов, расположенных на землях иных категорий, находящихся в собственности городских округов,вчасти платы по договору купли-продажи лесных насаждений</t>
  </si>
  <si>
    <t>11201042010000120</t>
  </si>
  <si>
    <t>11201042016000120</t>
  </si>
  <si>
    <t>Плата за размещение твердых коммунальных услуг</t>
  </si>
  <si>
    <t>Плата за размещение твердых коммунальных услуг (федеральные государственные органы, Банк России, органы управления государственными внебюджетными фондами Российской Федерации)</t>
  </si>
  <si>
    <t xml:space="preserve">Плата за размещение отходов производства </t>
  </si>
  <si>
    <t>014</t>
  </si>
  <si>
    <t>075</t>
  </si>
  <si>
    <t>120</t>
  </si>
  <si>
    <t>11610032040000140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</si>
  <si>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</si>
  <si>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11610100000000140</t>
  </si>
  <si>
    <t>11610100040000140</t>
  </si>
  <si>
    <t>11610123010000140</t>
  </si>
  <si>
    <t>188</t>
  </si>
  <si>
    <t>11610123010041140</t>
  </si>
  <si>
    <t>11610000000000140</t>
  </si>
  <si>
    <t>11700000000000000</t>
  </si>
  <si>
    <t>Прочие неналоговые доходы</t>
  </si>
  <si>
    <t>11701000000000180</t>
  </si>
  <si>
    <t>Невыясненные поступления</t>
  </si>
  <si>
    <t>11701040040000180</t>
  </si>
  <si>
    <t>Невясненные поступления, зачисляемые в бюджеты городских округов</t>
  </si>
  <si>
    <t>11705000000000180</t>
  </si>
  <si>
    <t>11705040040000180</t>
  </si>
  <si>
    <t>Платежи в целях возмещения причиненного ущерба (убытков)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</si>
  <si>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</si>
  <si>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</si>
  <si>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</si>
  <si>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округов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</si>
  <si>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20229999047575150</t>
  </si>
  <si>
    <t>20229999047668150</t>
  </si>
  <si>
    <t>20249999047418150</t>
  </si>
  <si>
    <t>20249999047641150</t>
  </si>
  <si>
    <t>20249999047745150</t>
  </si>
  <si>
    <t xml:space="preserve"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</t>
  </si>
  <si>
    <t xml:space="preserve"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 </t>
  </si>
  <si>
    <t>Налог на доходы физических лиц в части суммы налога, превышающей 650 тысяч рублей, относящейся к налоговой базе, указанной в пункте 6.2 статьи 210 Налогового кодекса Российской Федерации, превышающей 5 миллионов рублей</t>
  </si>
  <si>
    <t>Прочие неналоговые доходы бюджетов городских округов</t>
  </si>
  <si>
    <t>Субсидии бюджетам муниципальных образований края на строительство, и (или) реконструкцию, и (или) ремонт (включая расходы, связанные с разработкой проектной документации, проведением экспертизы проектной документации) объектов электроснабжения, водоснабжения, находящихся в собственности муниципальных образований, для обеспечения подключения садоводческих и огороднических некоммерческих товариществ к источникам электроснабжения, водоснабжения в рамках подпрограммы «Поддержка садоводства и огородничества» государственной программы Красноярского края «Развитие сельского хозяйства и регулирование рынков сельскохозяйственной продукции, сырья и продовольствия»</t>
  </si>
  <si>
    <t>Субсидии бюджетам муниципальных образований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деятельности, развития социального предпринимательства в рамках ведомственного проекта «Развитие субъектов малого и среднего предпринимательства» государственной программы Красноярского края «Развитие промышленности, энергетики, малого и среднего предпринимательства и инновационной деятельности»</t>
  </si>
  <si>
    <t>Иные межбюджетные трансферты бюджетам муниципальных образований на поддержку физкультурно-спортивных клубов по месту жительства в рамках ведомственного проекта «Развитие физической культуры и массового спорта» государственной программы Красноярского края «Развитие физической культуры и спорта»</t>
  </si>
  <si>
    <t>Иные межбюджетные трансферты бюджетам муниципальных образований на осуществление расходов, направленных на реализацию мероприятий по поддержке местных инициатив, в рамках ведомственного проекта «Вовлечение населения в решение вопросов местного значения» государственной программы Красноярского края «Поддержка комплексного развития территорий и содействие развитию местного самоуправления»</t>
  </si>
  <si>
    <t>Иные межбюджетные трансферты бюджетам муниципальных образований за содействие развитию налогового потенциала в рамках ведомственного проекта «Повышение качества муниципального управления» государственной программы Красноярского края «Поддержка комплексного развития территорий и содействие развитию местного самоуправления»</t>
  </si>
  <si>
    <t xml:space="preserve">Доходы местного бюджета за первое полугодие 2025 года </t>
  </si>
  <si>
    <t>Инициативные платежи</t>
  </si>
  <si>
    <t>11715000000000150</t>
  </si>
  <si>
    <t>11715020040000150</t>
  </si>
  <si>
    <t>Инициативные платежи, зачисляемые в бюджеты городских округов</t>
  </si>
  <si>
    <t>11715020040102150</t>
  </si>
  <si>
    <t>Инициативные платежи, зачисляемые в бюджеты городских округов (проект "Безопасный двор" - поступления от юридических лиц (индивидуальных предпринимателей))</t>
  </si>
  <si>
    <t>Инициативные платежи, зачисляемые в бюджеты городских округов (проект "Безопасный двор" - поступления от физических лиц)</t>
  </si>
  <si>
    <t>Инициативные платежи, зачисляемые в бюджеты городских округов (проект "Комфортная поликлиника" - поступления от физических лиц)</t>
  </si>
  <si>
    <t>20229999042650150</t>
  </si>
  <si>
    <t>20229999042654150</t>
  </si>
  <si>
    <t>Субсидии бюджетам муниципальных образований на выполнение требований федеральных стандартов спортивной подготовки в рамках ведомственного проекта «Развитие спорта высших достижений и системы подготовки спортивного резерва» государственной программы Красноярского края «Развитие физической культуры и спорта»</t>
  </si>
  <si>
    <t>Субсидии бюджетам муниципальных образований на развитие детско-юношеского спорта в рамках ведомственного проекта «Развитие спорта высших достижений и системы подготовки спортивного резерва» государственной программы Красноярского края «Развитие физической культуры и спорта»</t>
  </si>
  <si>
    <t>Субсидии бюджетам муниципальных образований на проведение мероприятий, направленных на обеспечение безопасного участия детей в дорожном движении, в рамках регионального проекта «Безопасность дорожного движения» государственной программы Красноярского края «Развитие транспортной системы»</t>
  </si>
  <si>
    <t>20229999047398150</t>
  </si>
  <si>
    <t>20229999047413150</t>
  </si>
  <si>
    <t>20229999047436150</t>
  </si>
  <si>
    <t>Субсидии бюджетам муниципальных образований на 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 в рамках ведомственного проекта «Развитие спорта высших достижений и системы подготовки спортивного резерва» государственной программы Красноярского края «Развитие физической культуры и спорта»</t>
  </si>
  <si>
    <t>20229999047437150</t>
  </si>
  <si>
    <t>Субсидии бюджетам муниципальных образований 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спорта, в рамках ведомственного проекта «Развитие физической культуры и массового спорта» государственной программы Красноярского края «Развитие физической культуры и спорта»</t>
  </si>
  <si>
    <t>20229999047470150</t>
  </si>
  <si>
    <t>Субсидии бюджетам муниципальных образований на создание условий для предоставления горячего питания обучающимся общеобразовательных организаций в рамках ведомственного проекта «Модернизация инфраструктуры региональной системы образования и оздоровления детей» государственной программы Красноярского края «Развитие образования»</t>
  </si>
  <si>
    <t>Субсидии бюджетам муниципальных образований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 в рамках ведомственного проекта «Развитие искусства и творчества» государственной программы Красноярского края «Развитие культуры»</t>
  </si>
  <si>
    <t>20229999047476150</t>
  </si>
  <si>
    <t>Субсидии бюджетам муниципальных образований для постоянно действующих коллективов самодеятельного художественного творчества Красноярского края (любительских творческих коллективов) на поддержку творческих фестивалей и конкурсов, в том числе для детей и молодежи, в рамках ведомственного проекта «Развитие искусства и творчества» государственной программы Красноярского края «Развитие культуры»</t>
  </si>
  <si>
    <t>20229999047482150</t>
  </si>
  <si>
    <t>20229999047553150</t>
  </si>
  <si>
    <t>Субсидии бюджетам муниципальных образований на финансирование (возмещение) расходов, направленных на сохранение и развитие материально-технической базы муниципальных загородных оздоровительных лагерей, в рамках ведомственного проекта «Модернизация инфраструктуры региональной системы образования и оздоровления детей» государственной программы Красноярского края «Развитие образования»</t>
  </si>
  <si>
    <t>20229999047571150</t>
  </si>
  <si>
    <t>Субсидии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ведомственного проекта «Модернизация, реконструкция и капитальный ремонт объектов коммунальной инфраструктуры муниципальных образований» государственной программы Красноярского края «Реформирование и модернизация жилищно-коммунального хозяйства»</t>
  </si>
  <si>
    <t>20229999047579150</t>
  </si>
  <si>
    <t>Субсидии бюджетам муниципальных образований на реализацию муниципальных программ (подпрограмм) поддержки социально ориентированных некоммерческих организаций в рамках комплекса процессных мероприятий «Обеспечение реализации общественных и гражданских инициатив и поддержка институтов гражданского общества» государственной программы Красноярского края «Укрепление единства российской нации, реализация государственной национальной политики и содействие развитию институтов гражданского общества»</t>
  </si>
  <si>
    <t>20229999047661150</t>
  </si>
  <si>
    <t>Субсидии бюджетам муниципальных образований на реализацию муниципальных программ развития субъектов малого и среднего предпринимательства в целях реализации инвестиционных проектов субъектами малого и среднего предпринимательства в приоритетных отраслях в рамках ведомственного проекта «Развитие субъектов малого и среднего предпринимательства» государственной программы Красноярского края «Развитие промышленности, энергетики, малого и среднего предпринимательства и инновационной деятельности»</t>
  </si>
  <si>
    <t>Субсидии бюджетам муниципальных образований на оснащение мест для занятий физической культурой на открытом воздухе и проведения тестирования населения в соответствии с требованиями Всероссийского физкультурно-спортивного комплекса «Готов к труду и обороне» (ГТО) в рамках ведомственного проекта «Развитие физической культуры и массового спорта» государственной программы Красноярского края «Развитие физической культуры и спорта»</t>
  </si>
  <si>
    <t>20229999047674150</t>
  </si>
  <si>
    <t>20229999047675150</t>
  </si>
  <si>
    <t>20229999047840150</t>
  </si>
  <si>
    <t>Субсидии бюджетам муниципальных образований на приобретение автономных дымовых пожарных извещателей отдельным категориям граждан в целях оснащения ими жилых помещений в рамках ведомственного проекта «Предупреждение, спасение, помощь населению в чрезвычайных ситуациях» государственной программы Красноярского края «Защита от чрезвычайных ситуаций природного и техногенного характера и обеспечение безопасности населения»</t>
  </si>
  <si>
    <t>Субсидии бюджетам муниципальных образований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качества, в рамках ведомственного проекта «Вовлечение населения в решение вопросов местного значения» государственной программы Красноярского края «Поддержка комплексного развития территорий и содействие развитию местного самоуправления»</t>
  </si>
  <si>
    <t>20229999049114150</t>
  </si>
  <si>
    <t>Субсидии бюджетам муниципальных образований на осуществление дорожной деятельности в целях решения задач социально-экономического развития территорий за счет средств дорожного фонда Красноярского края в рамках ведомственного проекта «Дороги Красноярья» государственной программы Красноярского края «Развитие транспортной системы»</t>
  </si>
  <si>
    <t>20249999047463150</t>
  </si>
  <si>
    <t>Иные межбюджетные трансферты бюджетам муниципальных образований на обустройство мест (площадок) накопления отходов потребления и (или) приобретение контейнерного оборудования в рамках ведомственного проекта «Повышение уровня экологической безопасности» государственной программы Красноярского края «Охрана окружающей среды»</t>
  </si>
  <si>
    <t>20400000000000000</t>
  </si>
  <si>
    <t>20404000040000150</t>
  </si>
  <si>
    <t>20404099040000150</t>
  </si>
  <si>
    <t>Прочие безвозмездные поступления от негосударственных организаций в бюджеты городских округов</t>
  </si>
  <si>
    <t>Безвозмездные поступления от негосударственных организаций в бюджеты городских округов</t>
  </si>
  <si>
    <t>БЕЗВОЗМЕЗДНЫЕ ПОСТУПЛЕНИЯ ОТ НЕГОСУДАРСТВЕННЫХ ОРГАНИЗАЦИЙ</t>
  </si>
  <si>
    <t>10102021010000110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</si>
  <si>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и налога, превышающей 312 тысяч рублей, относящейся к части налоговой базы, превышающей 2,4 миллиона рублей и составляющей не более 5 миллионов рублей)</t>
  </si>
  <si>
    <t>10102150010000110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</si>
  <si>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</si>
  <si>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10501012010000110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</si>
  <si>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</si>
  <si>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10807000010000110</t>
  </si>
  <si>
    <t>10807150010000110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</si>
  <si>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</si>
  <si>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разрешения на установку рекламной конструкции</t>
  </si>
  <si>
    <t>11601110010000140</t>
  </si>
  <si>
    <t>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</si>
  <si>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</si>
  <si>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</si>
  <si>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906</t>
  </si>
  <si>
    <t>11601154010000140</t>
  </si>
  <si>
    <t>11715020040302150</t>
  </si>
  <si>
    <t>ПРОЧИЕ НЕНАЛОГОВЫЕ ДОХОДЫ</t>
  </si>
  <si>
    <t>11715020040002150</t>
  </si>
  <si>
    <t>Инициативные платежи, зачисляемые в бюджеты городских округов (поступление от физических лиц)</t>
  </si>
  <si>
    <t xml:space="preserve">     от  25.07.2025  №  162-п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</si>
</sst>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?"/>
  </numFmts>
  <fonts count="9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b/>
      <sz val="12"/>
      <name val="Arial Cy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  <font>
      <b/>
      <sz val="14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0">
    <xf numFmtId="0" fontId="0" fillId="0" borderId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7" fillId="0" borderId="0"/>
  </cellStyleXfs>
  <cellXfs count="33">
    <xf numFmtId="0" fontId="0" fillId="0" borderId="0" xfId="0"/>
    <xf numFmtId="0" fontId="3" fillId="0" borderId="0" xfId="0" applyFont="1" applyBorder="1" applyAlignment="1" applyProtection="1">
      <alignment vertical="center"/>
    </xf>
    <xf numFmtId="49" fontId="2" fillId="0" borderId="0" xfId="0" applyNumberFormat="1" applyFont="1" applyBorder="1" applyAlignment="1" applyProtection="1">
      <alignment horizontal="right"/>
    </xf>
    <xf numFmtId="49" fontId="5" fillId="0" borderId="1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4" fillId="20" borderId="1" xfId="0" applyNumberFormat="1" applyFont="1" applyFill="1" applyBorder="1" applyAlignment="1" applyProtection="1">
      <alignment horizontal="left" vertical="center" wrapText="1"/>
    </xf>
    <xf numFmtId="4" fontId="4" fillId="20" borderId="1" xfId="0" applyNumberFormat="1" applyFont="1" applyFill="1" applyBorder="1" applyAlignment="1" applyProtection="1">
      <alignment horizontal="right" vertical="center" wrapText="1"/>
    </xf>
    <xf numFmtId="49" fontId="5" fillId="20" borderId="1" xfId="0" applyNumberFormat="1" applyFont="1" applyFill="1" applyBorder="1" applyAlignment="1" applyProtection="1">
      <alignment horizontal="left" vertical="center" wrapText="1"/>
    </xf>
    <xf numFmtId="4" fontId="5" fillId="20" borderId="1" xfId="0" applyNumberFormat="1" applyFont="1" applyFill="1" applyBorder="1" applyAlignment="1" applyProtection="1">
      <alignment horizontal="right" vertical="center" wrapText="1"/>
    </xf>
    <xf numFmtId="164" fontId="5" fillId="20" borderId="1" xfId="0" applyNumberFormat="1" applyFont="1" applyFill="1" applyBorder="1" applyAlignment="1" applyProtection="1">
      <alignment horizontal="left" vertical="center" wrapText="1"/>
    </xf>
    <xf numFmtId="164" fontId="4" fillId="20" borderId="1" xfId="0" applyNumberFormat="1" applyFont="1" applyFill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" fontId="5" fillId="0" borderId="2" xfId="0" applyNumberFormat="1" applyFont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5" fillId="0" borderId="1" xfId="19" applyNumberFormat="1" applyFont="1" applyFill="1" applyBorder="1" applyAlignment="1">
      <alignment horizontal="left" vertical="top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right"/>
    </xf>
    <xf numFmtId="0" fontId="5" fillId="0" borderId="0" xfId="0" applyFont="1" applyAlignment="1">
      <alignment horizontal="right"/>
    </xf>
    <xf numFmtId="0" fontId="4" fillId="0" borderId="1" xfId="0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" fontId="4" fillId="0" borderId="1" xfId="0" applyNumberFormat="1" applyFont="1" applyBorder="1" applyAlignment="1" applyProtection="1">
      <alignment horizontal="righ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</cellXfs>
  <cellStyles count="20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  <cellStyle name="Обычный_Лист1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4"/>
  <sheetViews>
    <sheetView showGridLines="0" tabSelected="1" view="pageBreakPreview" zoomScaleNormal="100" zoomScaleSheetLayoutView="100" workbookViewId="0">
      <selection activeCell="A5" sqref="A5"/>
    </sheetView>
  </sheetViews>
  <sheetFormatPr defaultRowHeight="12.75" customHeight="1" x14ac:dyDescent="0.25"/>
  <cols>
    <col min="1" max="1" width="18" customWidth="1"/>
    <col min="2" max="2" width="23.77734375" customWidth="1"/>
    <col min="3" max="3" width="88.33203125" customWidth="1"/>
    <col min="4" max="4" width="18.77734375" customWidth="1"/>
    <col min="5" max="5" width="20.44140625" customWidth="1"/>
    <col min="6" max="6" width="13.77734375" customWidth="1"/>
  </cols>
  <sheetData>
    <row r="1" spans="1:6" ht="12.75" customHeight="1" x14ac:dyDescent="0.3">
      <c r="A1" s="25" t="s">
        <v>418</v>
      </c>
      <c r="B1" s="25"/>
      <c r="C1" s="25"/>
      <c r="D1" s="25"/>
      <c r="E1" s="25"/>
      <c r="F1" s="25"/>
    </row>
    <row r="2" spans="1:6" ht="17.399999999999999" customHeight="1" x14ac:dyDescent="0.3">
      <c r="A2" s="26" t="s">
        <v>419</v>
      </c>
      <c r="B2" s="26"/>
      <c r="C2" s="26"/>
      <c r="D2" s="26"/>
      <c r="E2" s="26"/>
      <c r="F2" s="26"/>
    </row>
    <row r="3" spans="1:6" ht="17.399999999999999" customHeight="1" x14ac:dyDescent="0.3">
      <c r="A3" s="26" t="s">
        <v>280</v>
      </c>
      <c r="B3" s="26"/>
      <c r="C3" s="26"/>
      <c r="D3" s="26"/>
      <c r="E3" s="26"/>
      <c r="F3" s="26"/>
    </row>
    <row r="4" spans="1:6" ht="15.75" customHeight="1" x14ac:dyDescent="0.3">
      <c r="A4" s="26" t="s">
        <v>557</v>
      </c>
      <c r="B4" s="26"/>
      <c r="C4" s="26"/>
      <c r="D4" s="26"/>
      <c r="E4" s="26"/>
      <c r="F4" s="26"/>
    </row>
    <row r="5" spans="1:6" ht="13.65" customHeight="1" x14ac:dyDescent="0.25">
      <c r="A5" s="15"/>
      <c r="B5" s="15"/>
      <c r="C5" s="16"/>
      <c r="D5" s="17"/>
      <c r="E5" s="17"/>
      <c r="F5" s="17"/>
    </row>
    <row r="6" spans="1:6" ht="13.65" customHeight="1" x14ac:dyDescent="0.25">
      <c r="B6" s="1"/>
      <c r="C6" s="1"/>
      <c r="D6" s="1"/>
      <c r="E6" s="1"/>
      <c r="F6" s="2"/>
    </row>
    <row r="7" spans="1:6" ht="13.65" customHeight="1" x14ac:dyDescent="0.25">
      <c r="B7" s="1"/>
      <c r="C7" s="1"/>
      <c r="D7" s="1"/>
      <c r="E7" s="1"/>
      <c r="F7" s="2"/>
    </row>
    <row r="8" spans="1:6" ht="13.65" customHeight="1" x14ac:dyDescent="0.3">
      <c r="A8" s="31" t="s">
        <v>487</v>
      </c>
      <c r="B8" s="32"/>
      <c r="C8" s="32"/>
      <c r="D8" s="32"/>
      <c r="E8" s="32"/>
      <c r="F8" s="32"/>
    </row>
    <row r="9" spans="1:6" ht="13.65" customHeight="1" x14ac:dyDescent="0.25">
      <c r="A9" s="4"/>
      <c r="B9" s="1"/>
      <c r="C9" s="1"/>
      <c r="D9" s="1"/>
      <c r="E9" s="1"/>
      <c r="F9" s="15" t="s">
        <v>423</v>
      </c>
    </row>
    <row r="10" spans="1:6" ht="17.25" customHeight="1" x14ac:dyDescent="0.25">
      <c r="A10" s="27" t="s">
        <v>0</v>
      </c>
      <c r="B10" s="27" t="s">
        <v>1</v>
      </c>
      <c r="C10" s="27" t="s">
        <v>2</v>
      </c>
      <c r="D10" s="27" t="s">
        <v>420</v>
      </c>
      <c r="E10" s="27" t="s">
        <v>421</v>
      </c>
      <c r="F10" s="27" t="s">
        <v>422</v>
      </c>
    </row>
    <row r="11" spans="1:6" ht="27.75" customHeight="1" x14ac:dyDescent="0.25">
      <c r="A11" s="28"/>
      <c r="B11" s="28"/>
      <c r="C11" s="30"/>
      <c r="D11" s="29"/>
      <c r="E11" s="29"/>
      <c r="F11" s="29"/>
    </row>
    <row r="12" spans="1:6" ht="18.899999999999999" customHeight="1" x14ac:dyDescent="0.25">
      <c r="A12" s="5" t="s">
        <v>3</v>
      </c>
      <c r="B12" s="5" t="s">
        <v>4</v>
      </c>
      <c r="C12" s="7" t="s">
        <v>5</v>
      </c>
      <c r="D12" s="8">
        <f>D13+D31+D41+D54+D62+D67+D94+D109+D122+D128+D182</f>
        <v>1001206501.2</v>
      </c>
      <c r="E12" s="8">
        <f>E13+E31+E41+E54+E62+E67+E94+E109+E122+E128+E182</f>
        <v>477946098.68999994</v>
      </c>
      <c r="F12" s="8">
        <f>ROUND(E12/D12*100,2)</f>
        <v>47.74</v>
      </c>
    </row>
    <row r="13" spans="1:6" ht="20.55" customHeight="1" x14ac:dyDescent="0.25">
      <c r="A13" s="5" t="s">
        <v>6</v>
      </c>
      <c r="B13" s="5" t="s">
        <v>7</v>
      </c>
      <c r="C13" s="7" t="s">
        <v>8</v>
      </c>
      <c r="D13" s="8">
        <f>D14+D19</f>
        <v>718247500</v>
      </c>
      <c r="E13" s="8">
        <f t="shared" ref="E13" si="0">E14+E19</f>
        <v>325919333.44999999</v>
      </c>
      <c r="F13" s="8">
        <f t="shared" ref="F13:F86" si="1">ROUND(E13/D13*100,2)</f>
        <v>45.38</v>
      </c>
    </row>
    <row r="14" spans="1:6" ht="21.6" customHeight="1" x14ac:dyDescent="0.25">
      <c r="A14" s="5" t="s">
        <v>6</v>
      </c>
      <c r="B14" s="5" t="s">
        <v>9</v>
      </c>
      <c r="C14" s="7" t="s">
        <v>10</v>
      </c>
      <c r="D14" s="8">
        <f>D15</f>
        <v>164728700</v>
      </c>
      <c r="E14" s="8">
        <f t="shared" ref="E14" si="2">E15</f>
        <v>73356171.25</v>
      </c>
      <c r="F14" s="8">
        <f t="shared" si="1"/>
        <v>44.53</v>
      </c>
    </row>
    <row r="15" spans="1:6" ht="33.75" customHeight="1" x14ac:dyDescent="0.25">
      <c r="A15" s="5" t="s">
        <v>6</v>
      </c>
      <c r="B15" s="5" t="s">
        <v>11</v>
      </c>
      <c r="C15" s="7" t="s">
        <v>12</v>
      </c>
      <c r="D15" s="8">
        <f>D16+D17+D18</f>
        <v>164728700</v>
      </c>
      <c r="E15" s="8">
        <f t="shared" ref="E15" si="3">E16+E17+E18</f>
        <v>73356171.25</v>
      </c>
      <c r="F15" s="8">
        <f t="shared" si="1"/>
        <v>44.53</v>
      </c>
    </row>
    <row r="16" spans="1:6" ht="129.75" customHeight="1" x14ac:dyDescent="0.25">
      <c r="A16" s="3" t="s">
        <v>6</v>
      </c>
      <c r="B16" s="3" t="s">
        <v>13</v>
      </c>
      <c r="C16" s="9" t="s">
        <v>299</v>
      </c>
      <c r="D16" s="10">
        <v>11686600</v>
      </c>
      <c r="E16" s="10">
        <v>8418578.3100000005</v>
      </c>
      <c r="F16" s="10">
        <f t="shared" si="1"/>
        <v>72.040000000000006</v>
      </c>
    </row>
    <row r="17" spans="1:6" ht="109.2" x14ac:dyDescent="0.25">
      <c r="A17" s="3" t="s">
        <v>6</v>
      </c>
      <c r="B17" s="3" t="s">
        <v>291</v>
      </c>
      <c r="C17" s="11" t="s">
        <v>292</v>
      </c>
      <c r="D17" s="10">
        <v>64310900</v>
      </c>
      <c r="E17" s="10">
        <v>16907879.559999999</v>
      </c>
      <c r="F17" s="10">
        <f t="shared" si="1"/>
        <v>26.29</v>
      </c>
    </row>
    <row r="18" spans="1:6" ht="109.2" x14ac:dyDescent="0.25">
      <c r="A18" s="3" t="s">
        <v>6</v>
      </c>
      <c r="B18" s="3" t="s">
        <v>293</v>
      </c>
      <c r="C18" s="11" t="s">
        <v>294</v>
      </c>
      <c r="D18" s="10">
        <v>88731200</v>
      </c>
      <c r="E18" s="10">
        <v>48029713.380000003</v>
      </c>
      <c r="F18" s="10">
        <f t="shared" si="1"/>
        <v>54.13</v>
      </c>
    </row>
    <row r="19" spans="1:6" ht="26.1" customHeight="1" x14ac:dyDescent="0.25">
      <c r="A19" s="5" t="s">
        <v>6</v>
      </c>
      <c r="B19" s="5" t="s">
        <v>14</v>
      </c>
      <c r="C19" s="7" t="s">
        <v>15</v>
      </c>
      <c r="D19" s="8">
        <f>D20+D21+D23+D25+D26+D27</f>
        <v>553518800</v>
      </c>
      <c r="E19" s="8">
        <f>E20+E21+E23+E25+E26+E27+E24+E29+E30+E22+E28</f>
        <v>252563162.19999999</v>
      </c>
      <c r="F19" s="8">
        <f t="shared" si="1"/>
        <v>45.63</v>
      </c>
    </row>
    <row r="20" spans="1:6" ht="180" customHeight="1" x14ac:dyDescent="0.25">
      <c r="A20" s="3" t="s">
        <v>6</v>
      </c>
      <c r="B20" s="3" t="s">
        <v>16</v>
      </c>
      <c r="C20" s="11" t="s">
        <v>338</v>
      </c>
      <c r="D20" s="10">
        <v>528137000</v>
      </c>
      <c r="E20" s="10">
        <v>163556151.22999999</v>
      </c>
      <c r="F20" s="10">
        <f t="shared" si="1"/>
        <v>30.97</v>
      </c>
    </row>
    <row r="21" spans="1:6" ht="141.30000000000001" customHeight="1" x14ac:dyDescent="0.25">
      <c r="A21" s="3" t="s">
        <v>6</v>
      </c>
      <c r="B21" s="3" t="s">
        <v>17</v>
      </c>
      <c r="C21" s="11" t="s">
        <v>339</v>
      </c>
      <c r="D21" s="10">
        <v>773200</v>
      </c>
      <c r="E21" s="10">
        <v>569696.56999999995</v>
      </c>
      <c r="F21" s="10">
        <f t="shared" si="1"/>
        <v>73.680000000000007</v>
      </c>
    </row>
    <row r="22" spans="1:6" ht="116.4" customHeight="1" x14ac:dyDescent="0.25">
      <c r="A22" s="3" t="s">
        <v>6</v>
      </c>
      <c r="B22" s="3" t="s">
        <v>537</v>
      </c>
      <c r="C22" s="11" t="s">
        <v>538</v>
      </c>
      <c r="D22" s="10">
        <v>0</v>
      </c>
      <c r="E22" s="10">
        <v>143957.13</v>
      </c>
      <c r="F22" s="10" t="s">
        <v>425</v>
      </c>
    </row>
    <row r="23" spans="1:6" ht="118.2" customHeight="1" x14ac:dyDescent="0.25">
      <c r="A23" s="3" t="s">
        <v>6</v>
      </c>
      <c r="B23" s="3" t="s">
        <v>18</v>
      </c>
      <c r="C23" s="9" t="s">
        <v>340</v>
      </c>
      <c r="D23" s="10">
        <v>6068500</v>
      </c>
      <c r="E23" s="10">
        <v>3168505.33</v>
      </c>
      <c r="F23" s="10">
        <f t="shared" si="1"/>
        <v>52.21</v>
      </c>
    </row>
    <row r="24" spans="1:6" ht="76.5" customHeight="1" x14ac:dyDescent="0.25">
      <c r="A24" s="3" t="s">
        <v>6</v>
      </c>
      <c r="B24" s="3" t="s">
        <v>424</v>
      </c>
      <c r="C24" s="9" t="s">
        <v>478</v>
      </c>
      <c r="D24" s="10">
        <v>0</v>
      </c>
      <c r="E24" s="10">
        <v>900</v>
      </c>
      <c r="F24" s="10" t="s">
        <v>425</v>
      </c>
    </row>
    <row r="25" spans="1:6" ht="343.2" x14ac:dyDescent="0.25">
      <c r="A25" s="3" t="s">
        <v>6</v>
      </c>
      <c r="B25" s="3" t="s">
        <v>19</v>
      </c>
      <c r="C25" s="9" t="s">
        <v>341</v>
      </c>
      <c r="D25" s="10">
        <v>2037400</v>
      </c>
      <c r="E25" s="10">
        <v>372077.68</v>
      </c>
      <c r="F25" s="10">
        <f t="shared" si="1"/>
        <v>18.260000000000002</v>
      </c>
    </row>
    <row r="26" spans="1:6" ht="78" x14ac:dyDescent="0.25">
      <c r="A26" s="3" t="s">
        <v>6</v>
      </c>
      <c r="B26" s="3" t="s">
        <v>295</v>
      </c>
      <c r="C26" s="9" t="s">
        <v>342</v>
      </c>
      <c r="D26" s="10">
        <v>3605800</v>
      </c>
      <c r="E26" s="10">
        <v>1117602.6000000001</v>
      </c>
      <c r="F26" s="10">
        <f t="shared" si="1"/>
        <v>30.99</v>
      </c>
    </row>
    <row r="27" spans="1:6" ht="84.75" customHeight="1" x14ac:dyDescent="0.25">
      <c r="A27" s="3" t="s">
        <v>6</v>
      </c>
      <c r="B27" s="3" t="s">
        <v>296</v>
      </c>
      <c r="C27" s="9" t="s">
        <v>343</v>
      </c>
      <c r="D27" s="10">
        <v>12896900</v>
      </c>
      <c r="E27" s="10">
        <v>2414102.6</v>
      </c>
      <c r="F27" s="10">
        <f t="shared" si="1"/>
        <v>18.72</v>
      </c>
    </row>
    <row r="28" spans="1:6" ht="237" customHeight="1" x14ac:dyDescent="0.25">
      <c r="A28" s="3" t="s">
        <v>6</v>
      </c>
      <c r="B28" s="3" t="s">
        <v>539</v>
      </c>
      <c r="C28" s="9" t="s">
        <v>540</v>
      </c>
      <c r="D28" s="10">
        <v>0</v>
      </c>
      <c r="E28" s="10">
        <v>50933.96</v>
      </c>
      <c r="F28" s="10" t="s">
        <v>425</v>
      </c>
    </row>
    <row r="29" spans="1:6" ht="57.6" customHeight="1" x14ac:dyDescent="0.25">
      <c r="A29" s="3" t="s">
        <v>6</v>
      </c>
      <c r="B29" s="3" t="s">
        <v>426</v>
      </c>
      <c r="C29" s="9" t="s">
        <v>479</v>
      </c>
      <c r="D29" s="10">
        <v>0</v>
      </c>
      <c r="E29" s="10">
        <v>81169235.099999994</v>
      </c>
      <c r="F29" s="10" t="s">
        <v>425</v>
      </c>
    </row>
    <row r="30" spans="1:6" ht="54" hidden="1" customHeight="1" x14ac:dyDescent="0.25">
      <c r="A30" s="3" t="s">
        <v>6</v>
      </c>
      <c r="B30" s="3" t="s">
        <v>427</v>
      </c>
      <c r="C30" s="9" t="s">
        <v>480</v>
      </c>
      <c r="D30" s="10">
        <v>0</v>
      </c>
      <c r="E30" s="10">
        <v>0</v>
      </c>
      <c r="F30" s="10" t="s">
        <v>425</v>
      </c>
    </row>
    <row r="31" spans="1:6" ht="32.700000000000003" customHeight="1" x14ac:dyDescent="0.25">
      <c r="A31" s="5" t="s">
        <v>6</v>
      </c>
      <c r="B31" s="5" t="s">
        <v>20</v>
      </c>
      <c r="C31" s="7" t="s">
        <v>21</v>
      </c>
      <c r="D31" s="8">
        <f>D32</f>
        <v>67116700</v>
      </c>
      <c r="E31" s="8">
        <f t="shared" ref="E31" si="4">E32</f>
        <v>29466937.779999997</v>
      </c>
      <c r="F31" s="8">
        <f t="shared" si="1"/>
        <v>43.9</v>
      </c>
    </row>
    <row r="32" spans="1:6" ht="33.75" customHeight="1" x14ac:dyDescent="0.25">
      <c r="A32" s="5" t="s">
        <v>6</v>
      </c>
      <c r="B32" s="5" t="s">
        <v>22</v>
      </c>
      <c r="C32" s="7" t="s">
        <v>23</v>
      </c>
      <c r="D32" s="8">
        <f>D33+D35+D37+D39</f>
        <v>67116700</v>
      </c>
      <c r="E32" s="8">
        <f t="shared" ref="E32" si="5">E33+E35+E37+E39</f>
        <v>29466937.779999997</v>
      </c>
      <c r="F32" s="8">
        <f t="shared" si="1"/>
        <v>43.9</v>
      </c>
    </row>
    <row r="33" spans="1:6" ht="67.650000000000006" customHeight="1" x14ac:dyDescent="0.25">
      <c r="A33" s="5" t="s">
        <v>6</v>
      </c>
      <c r="B33" s="5" t="s">
        <v>24</v>
      </c>
      <c r="C33" s="7" t="s">
        <v>25</v>
      </c>
      <c r="D33" s="8">
        <f>D34</f>
        <v>34873000</v>
      </c>
      <c r="E33" s="8">
        <f t="shared" ref="E33" si="6">E34</f>
        <v>14820841.199999999</v>
      </c>
      <c r="F33" s="8">
        <f t="shared" si="1"/>
        <v>42.5</v>
      </c>
    </row>
    <row r="34" spans="1:6" ht="83.7" customHeight="1" x14ac:dyDescent="0.25">
      <c r="A34" s="3" t="s">
        <v>6</v>
      </c>
      <c r="B34" s="3" t="s">
        <v>26</v>
      </c>
      <c r="C34" s="11" t="s">
        <v>27</v>
      </c>
      <c r="D34" s="10">
        <v>34873000</v>
      </c>
      <c r="E34" s="10">
        <v>14820841.199999999</v>
      </c>
      <c r="F34" s="10">
        <f t="shared" si="1"/>
        <v>42.5</v>
      </c>
    </row>
    <row r="35" spans="1:6" ht="78" x14ac:dyDescent="0.25">
      <c r="A35" s="5" t="s">
        <v>6</v>
      </c>
      <c r="B35" s="5" t="s">
        <v>28</v>
      </c>
      <c r="C35" s="12" t="s">
        <v>29</v>
      </c>
      <c r="D35" s="8">
        <f>D36</f>
        <v>172500</v>
      </c>
      <c r="E35" s="8">
        <f t="shared" ref="E35" si="7">E36</f>
        <v>91260.55</v>
      </c>
      <c r="F35" s="8">
        <f t="shared" si="1"/>
        <v>52.9</v>
      </c>
    </row>
    <row r="36" spans="1:6" ht="96.9" customHeight="1" x14ac:dyDescent="0.25">
      <c r="A36" s="3" t="s">
        <v>6</v>
      </c>
      <c r="B36" s="3" t="s">
        <v>30</v>
      </c>
      <c r="C36" s="11" t="s">
        <v>31</v>
      </c>
      <c r="D36" s="10">
        <v>172500</v>
      </c>
      <c r="E36" s="10">
        <v>91260.55</v>
      </c>
      <c r="F36" s="10">
        <f t="shared" si="1"/>
        <v>52.9</v>
      </c>
    </row>
    <row r="37" spans="1:6" ht="66" customHeight="1" x14ac:dyDescent="0.25">
      <c r="A37" s="5" t="s">
        <v>6</v>
      </c>
      <c r="B37" s="5" t="s">
        <v>32</v>
      </c>
      <c r="C37" s="7" t="s">
        <v>33</v>
      </c>
      <c r="D37" s="8">
        <f>D38</f>
        <v>37076000</v>
      </c>
      <c r="E37" s="8">
        <f t="shared" ref="E37" si="8">E38</f>
        <v>16150775.76</v>
      </c>
      <c r="F37" s="8">
        <f t="shared" si="1"/>
        <v>43.56</v>
      </c>
    </row>
    <row r="38" spans="1:6" ht="82.5" customHeight="1" x14ac:dyDescent="0.25">
      <c r="A38" s="3" t="s">
        <v>6</v>
      </c>
      <c r="B38" s="3" t="s">
        <v>34</v>
      </c>
      <c r="C38" s="11" t="s">
        <v>35</v>
      </c>
      <c r="D38" s="10">
        <v>37076000</v>
      </c>
      <c r="E38" s="10">
        <v>16150775.76</v>
      </c>
      <c r="F38" s="10">
        <f t="shared" si="1"/>
        <v>43.56</v>
      </c>
    </row>
    <row r="39" spans="1:6" ht="65.400000000000006" customHeight="1" x14ac:dyDescent="0.25">
      <c r="A39" s="5" t="s">
        <v>6</v>
      </c>
      <c r="B39" s="5" t="s">
        <v>36</v>
      </c>
      <c r="C39" s="7" t="s">
        <v>37</v>
      </c>
      <c r="D39" s="8">
        <f>D40</f>
        <v>-5004800</v>
      </c>
      <c r="E39" s="8">
        <f t="shared" ref="E39" si="9">E40</f>
        <v>-1595939.73</v>
      </c>
      <c r="F39" s="8">
        <f t="shared" si="1"/>
        <v>31.89</v>
      </c>
    </row>
    <row r="40" spans="1:6" ht="78" x14ac:dyDescent="0.25">
      <c r="A40" s="3" t="s">
        <v>6</v>
      </c>
      <c r="B40" s="3" t="s">
        <v>38</v>
      </c>
      <c r="C40" s="11" t="s">
        <v>39</v>
      </c>
      <c r="D40" s="10">
        <v>-5004800</v>
      </c>
      <c r="E40" s="10">
        <v>-1595939.73</v>
      </c>
      <c r="F40" s="10">
        <f t="shared" si="1"/>
        <v>31.89</v>
      </c>
    </row>
    <row r="41" spans="1:6" ht="22.8" customHeight="1" x14ac:dyDescent="0.25">
      <c r="A41" s="5" t="s">
        <v>6</v>
      </c>
      <c r="B41" s="5" t="s">
        <v>40</v>
      </c>
      <c r="C41" s="7" t="s">
        <v>41</v>
      </c>
      <c r="D41" s="8">
        <f>D42+D50+D52</f>
        <v>123705600</v>
      </c>
      <c r="E41" s="8">
        <f>E42+E50+E52+E48</f>
        <v>65689918.839999996</v>
      </c>
      <c r="F41" s="8">
        <f t="shared" si="1"/>
        <v>53.1</v>
      </c>
    </row>
    <row r="42" spans="1:6" ht="15.6" x14ac:dyDescent="0.25">
      <c r="A42" s="5" t="s">
        <v>6</v>
      </c>
      <c r="B42" s="5" t="s">
        <v>42</v>
      </c>
      <c r="C42" s="7" t="s">
        <v>43</v>
      </c>
      <c r="D42" s="8">
        <f>D43+D46</f>
        <v>106707100</v>
      </c>
      <c r="E42" s="8">
        <f t="shared" ref="E42" si="10">E43+E46</f>
        <v>46312494.189999998</v>
      </c>
      <c r="F42" s="8">
        <f t="shared" si="1"/>
        <v>43.4</v>
      </c>
    </row>
    <row r="43" spans="1:6" ht="31.2" x14ac:dyDescent="0.25">
      <c r="A43" s="5" t="s">
        <v>6</v>
      </c>
      <c r="B43" s="5" t="s">
        <v>44</v>
      </c>
      <c r="C43" s="7" t="s">
        <v>45</v>
      </c>
      <c r="D43" s="8">
        <f>D44+D45</f>
        <v>71855000</v>
      </c>
      <c r="E43" s="8">
        <f>E44+E45</f>
        <v>30297394.400000002</v>
      </c>
      <c r="F43" s="8">
        <f t="shared" si="1"/>
        <v>42.16</v>
      </c>
    </row>
    <row r="44" spans="1:6" ht="31.2" x14ac:dyDescent="0.25">
      <c r="A44" s="3" t="s">
        <v>6</v>
      </c>
      <c r="B44" s="3" t="s">
        <v>46</v>
      </c>
      <c r="C44" s="9" t="s">
        <v>45</v>
      </c>
      <c r="D44" s="10">
        <v>71855000</v>
      </c>
      <c r="E44" s="10">
        <v>30238068.420000002</v>
      </c>
      <c r="F44" s="10">
        <f t="shared" si="1"/>
        <v>42.08</v>
      </c>
    </row>
    <row r="45" spans="1:6" ht="41.4" customHeight="1" x14ac:dyDescent="0.25">
      <c r="A45" s="3" t="s">
        <v>6</v>
      </c>
      <c r="B45" s="3" t="s">
        <v>541</v>
      </c>
      <c r="C45" s="9" t="s">
        <v>542</v>
      </c>
      <c r="D45" s="10">
        <v>0</v>
      </c>
      <c r="E45" s="10">
        <v>59325.98</v>
      </c>
      <c r="F45" s="10" t="s">
        <v>425</v>
      </c>
    </row>
    <row r="46" spans="1:6" ht="31.2" x14ac:dyDescent="0.25">
      <c r="A46" s="5" t="s">
        <v>6</v>
      </c>
      <c r="B46" s="5" t="s">
        <v>47</v>
      </c>
      <c r="C46" s="7" t="s">
        <v>48</v>
      </c>
      <c r="D46" s="8">
        <f>D47</f>
        <v>34852100</v>
      </c>
      <c r="E46" s="8">
        <f t="shared" ref="E46" si="11">E47</f>
        <v>16015099.789999999</v>
      </c>
      <c r="F46" s="8">
        <f t="shared" si="1"/>
        <v>45.95</v>
      </c>
    </row>
    <row r="47" spans="1:6" ht="49.35" customHeight="1" x14ac:dyDescent="0.25">
      <c r="A47" s="3" t="s">
        <v>6</v>
      </c>
      <c r="B47" s="3" t="s">
        <v>49</v>
      </c>
      <c r="C47" s="9" t="s">
        <v>50</v>
      </c>
      <c r="D47" s="10">
        <v>34852100</v>
      </c>
      <c r="E47" s="10">
        <v>16015099.789999999</v>
      </c>
      <c r="F47" s="10">
        <f t="shared" si="1"/>
        <v>45.95</v>
      </c>
    </row>
    <row r="48" spans="1:6" ht="23.4" customHeight="1" x14ac:dyDescent="0.25">
      <c r="A48" s="20" t="s">
        <v>6</v>
      </c>
      <c r="B48" s="20" t="s">
        <v>428</v>
      </c>
      <c r="C48" s="7" t="s">
        <v>429</v>
      </c>
      <c r="D48" s="8">
        <f>SUM(D49)</f>
        <v>0</v>
      </c>
      <c r="E48" s="8">
        <f>SUM(E49)</f>
        <v>41601.379999999997</v>
      </c>
      <c r="F48" s="10" t="s">
        <v>425</v>
      </c>
    </row>
    <row r="49" spans="1:6" ht="21.6" customHeight="1" x14ac:dyDescent="0.25">
      <c r="A49" s="3" t="s">
        <v>6</v>
      </c>
      <c r="B49" s="3" t="s">
        <v>430</v>
      </c>
      <c r="C49" s="9" t="s">
        <v>429</v>
      </c>
      <c r="D49" s="10">
        <v>0</v>
      </c>
      <c r="E49" s="10">
        <v>41601.379999999997</v>
      </c>
      <c r="F49" s="8" t="s">
        <v>425</v>
      </c>
    </row>
    <row r="50" spans="1:6" ht="21.6" customHeight="1" x14ac:dyDescent="0.25">
      <c r="A50" s="5" t="s">
        <v>6</v>
      </c>
      <c r="B50" s="5" t="s">
        <v>51</v>
      </c>
      <c r="C50" s="7" t="s">
        <v>52</v>
      </c>
      <c r="D50" s="8">
        <f>D51</f>
        <v>429900</v>
      </c>
      <c r="E50" s="8">
        <f t="shared" ref="E50" si="12">E51</f>
        <v>136198</v>
      </c>
      <c r="F50" s="8">
        <f t="shared" si="1"/>
        <v>31.68</v>
      </c>
    </row>
    <row r="51" spans="1:6" ht="27.6" customHeight="1" x14ac:dyDescent="0.25">
      <c r="A51" s="3" t="s">
        <v>6</v>
      </c>
      <c r="B51" s="3" t="s">
        <v>53</v>
      </c>
      <c r="C51" s="9" t="s">
        <v>52</v>
      </c>
      <c r="D51" s="10">
        <v>429900</v>
      </c>
      <c r="E51" s="10">
        <v>136198</v>
      </c>
      <c r="F51" s="10">
        <f t="shared" si="1"/>
        <v>31.68</v>
      </c>
    </row>
    <row r="52" spans="1:6" ht="15.6" x14ac:dyDescent="0.25">
      <c r="A52" s="5" t="s">
        <v>6</v>
      </c>
      <c r="B52" s="5" t="s">
        <v>54</v>
      </c>
      <c r="C52" s="7" t="s">
        <v>55</v>
      </c>
      <c r="D52" s="8">
        <f>D53</f>
        <v>16568600</v>
      </c>
      <c r="E52" s="8">
        <f t="shared" ref="E52" si="13">E53</f>
        <v>19199625.27</v>
      </c>
      <c r="F52" s="8">
        <f t="shared" si="1"/>
        <v>115.88</v>
      </c>
    </row>
    <row r="53" spans="1:6" ht="31.2" x14ac:dyDescent="0.25">
      <c r="A53" s="3" t="s">
        <v>6</v>
      </c>
      <c r="B53" s="3" t="s">
        <v>56</v>
      </c>
      <c r="C53" s="9" t="s">
        <v>57</v>
      </c>
      <c r="D53" s="10">
        <v>16568600</v>
      </c>
      <c r="E53" s="10">
        <v>19199625.27</v>
      </c>
      <c r="F53" s="10">
        <f t="shared" si="1"/>
        <v>115.88</v>
      </c>
    </row>
    <row r="54" spans="1:6" ht="24" customHeight="1" x14ac:dyDescent="0.25">
      <c r="A54" s="5" t="s">
        <v>6</v>
      </c>
      <c r="B54" s="5" t="s">
        <v>58</v>
      </c>
      <c r="C54" s="7" t="s">
        <v>59</v>
      </c>
      <c r="D54" s="8">
        <f>D55+D57</f>
        <v>30260600</v>
      </c>
      <c r="E54" s="8">
        <f t="shared" ref="E54" si="14">E55+E57</f>
        <v>5218813.08</v>
      </c>
      <c r="F54" s="8">
        <f t="shared" si="1"/>
        <v>17.25</v>
      </c>
    </row>
    <row r="55" spans="1:6" ht="25.8" customHeight="1" x14ac:dyDescent="0.25">
      <c r="A55" s="5" t="s">
        <v>6</v>
      </c>
      <c r="B55" s="5" t="s">
        <v>60</v>
      </c>
      <c r="C55" s="7" t="s">
        <v>61</v>
      </c>
      <c r="D55" s="8">
        <f>D56</f>
        <v>13946800</v>
      </c>
      <c r="E55" s="8">
        <f t="shared" ref="E55" si="15">E56</f>
        <v>1156055.8600000001</v>
      </c>
      <c r="F55" s="8">
        <f t="shared" si="1"/>
        <v>8.2899999999999991</v>
      </c>
    </row>
    <row r="56" spans="1:6" ht="31.2" x14ac:dyDescent="0.25">
      <c r="A56" s="3" t="s">
        <v>6</v>
      </c>
      <c r="B56" s="3" t="s">
        <v>62</v>
      </c>
      <c r="C56" s="9" t="s">
        <v>63</v>
      </c>
      <c r="D56" s="10">
        <v>13946800</v>
      </c>
      <c r="E56" s="10">
        <v>1156055.8600000001</v>
      </c>
      <c r="F56" s="10">
        <f t="shared" si="1"/>
        <v>8.2899999999999991</v>
      </c>
    </row>
    <row r="57" spans="1:6" ht="27" customHeight="1" x14ac:dyDescent="0.25">
      <c r="A57" s="5" t="s">
        <v>6</v>
      </c>
      <c r="B57" s="5" t="s">
        <v>64</v>
      </c>
      <c r="C57" s="7" t="s">
        <v>65</v>
      </c>
      <c r="D57" s="8">
        <f>D58+D60</f>
        <v>16313800</v>
      </c>
      <c r="E57" s="8">
        <f t="shared" ref="E57" si="16">E58+E60</f>
        <v>4062757.22</v>
      </c>
      <c r="F57" s="8">
        <f t="shared" si="1"/>
        <v>24.9</v>
      </c>
    </row>
    <row r="58" spans="1:6" ht="17.399999999999999" customHeight="1" x14ac:dyDescent="0.25">
      <c r="A58" s="5" t="s">
        <v>6</v>
      </c>
      <c r="B58" s="5" t="s">
        <v>66</v>
      </c>
      <c r="C58" s="7" t="s">
        <v>67</v>
      </c>
      <c r="D58" s="8">
        <f>D59</f>
        <v>14890800</v>
      </c>
      <c r="E58" s="8">
        <f t="shared" ref="E58" si="17">E59</f>
        <v>3979942.16</v>
      </c>
      <c r="F58" s="8">
        <f t="shared" si="1"/>
        <v>26.73</v>
      </c>
    </row>
    <row r="59" spans="1:6" ht="31.2" x14ac:dyDescent="0.25">
      <c r="A59" s="3" t="s">
        <v>6</v>
      </c>
      <c r="B59" s="3" t="s">
        <v>68</v>
      </c>
      <c r="C59" s="9" t="s">
        <v>69</v>
      </c>
      <c r="D59" s="10">
        <v>14890800</v>
      </c>
      <c r="E59" s="10">
        <v>3979942.16</v>
      </c>
      <c r="F59" s="10">
        <f t="shared" si="1"/>
        <v>26.73</v>
      </c>
    </row>
    <row r="60" spans="1:6" ht="19.2" customHeight="1" x14ac:dyDescent="0.25">
      <c r="A60" s="5" t="s">
        <v>6</v>
      </c>
      <c r="B60" s="5" t="s">
        <v>70</v>
      </c>
      <c r="C60" s="7" t="s">
        <v>71</v>
      </c>
      <c r="D60" s="8">
        <f>D61</f>
        <v>1423000</v>
      </c>
      <c r="E60" s="8">
        <f t="shared" ref="E60" si="18">E61</f>
        <v>82815.06</v>
      </c>
      <c r="F60" s="8">
        <f t="shared" si="1"/>
        <v>5.82</v>
      </c>
    </row>
    <row r="61" spans="1:6" ht="31.2" x14ac:dyDescent="0.25">
      <c r="A61" s="3" t="s">
        <v>6</v>
      </c>
      <c r="B61" s="3" t="s">
        <v>72</v>
      </c>
      <c r="C61" s="9" t="s">
        <v>73</v>
      </c>
      <c r="D61" s="10">
        <v>1423000</v>
      </c>
      <c r="E61" s="10">
        <v>82815.06</v>
      </c>
      <c r="F61" s="10">
        <f t="shared" si="1"/>
        <v>5.82</v>
      </c>
    </row>
    <row r="62" spans="1:6" ht="29.4" customHeight="1" x14ac:dyDescent="0.25">
      <c r="A62" s="5" t="s">
        <v>6</v>
      </c>
      <c r="B62" s="5" t="s">
        <v>74</v>
      </c>
      <c r="C62" s="7" t="s">
        <v>75</v>
      </c>
      <c r="D62" s="8">
        <f>D63+D65</f>
        <v>9839300</v>
      </c>
      <c r="E62" s="8">
        <f>E63+E65</f>
        <v>11743316.51</v>
      </c>
      <c r="F62" s="8">
        <f t="shared" si="1"/>
        <v>119.35</v>
      </c>
    </row>
    <row r="63" spans="1:6" ht="31.2" x14ac:dyDescent="0.25">
      <c r="A63" s="5" t="s">
        <v>6</v>
      </c>
      <c r="B63" s="5" t="s">
        <v>76</v>
      </c>
      <c r="C63" s="7" t="s">
        <v>77</v>
      </c>
      <c r="D63" s="8">
        <f>D64</f>
        <v>9839300</v>
      </c>
      <c r="E63" s="8">
        <f t="shared" ref="E63" si="19">E64</f>
        <v>11628316.51</v>
      </c>
      <c r="F63" s="8">
        <f t="shared" si="1"/>
        <v>118.18</v>
      </c>
    </row>
    <row r="64" spans="1:6" ht="31.2" x14ac:dyDescent="0.25">
      <c r="A64" s="3" t="s">
        <v>6</v>
      </c>
      <c r="B64" s="3" t="s">
        <v>78</v>
      </c>
      <c r="C64" s="9" t="s">
        <v>79</v>
      </c>
      <c r="D64" s="10">
        <v>9839300</v>
      </c>
      <c r="E64" s="10">
        <v>11628316.51</v>
      </c>
      <c r="F64" s="10">
        <f t="shared" si="1"/>
        <v>118.18</v>
      </c>
    </row>
    <row r="65" spans="1:6" ht="40.200000000000003" customHeight="1" x14ac:dyDescent="0.25">
      <c r="A65" s="23" t="s">
        <v>98</v>
      </c>
      <c r="B65" s="23" t="s">
        <v>543</v>
      </c>
      <c r="C65" s="7" t="s">
        <v>545</v>
      </c>
      <c r="D65" s="8">
        <f>SUM(D66)</f>
        <v>0</v>
      </c>
      <c r="E65" s="8">
        <f>SUM(E66)</f>
        <v>115000</v>
      </c>
      <c r="F65" s="8" t="s">
        <v>425</v>
      </c>
    </row>
    <row r="66" spans="1:6" ht="27.6" customHeight="1" x14ac:dyDescent="0.25">
      <c r="A66" s="3" t="s">
        <v>98</v>
      </c>
      <c r="B66" s="3" t="s">
        <v>544</v>
      </c>
      <c r="C66" s="9" t="s">
        <v>546</v>
      </c>
      <c r="D66" s="10">
        <v>0</v>
      </c>
      <c r="E66" s="10">
        <v>115000</v>
      </c>
      <c r="F66" s="10" t="s">
        <v>425</v>
      </c>
    </row>
    <row r="67" spans="1:6" ht="31.2" x14ac:dyDescent="0.25">
      <c r="A67" s="5" t="s">
        <v>3</v>
      </c>
      <c r="B67" s="5" t="s">
        <v>81</v>
      </c>
      <c r="C67" s="7" t="s">
        <v>82</v>
      </c>
      <c r="D67" s="8">
        <f>D68+D82+D85+D87+D79</f>
        <v>33627200</v>
      </c>
      <c r="E67" s="8">
        <f t="shared" ref="E67" si="20">E68+E82+E85+E87+E79</f>
        <v>21070431.130000003</v>
      </c>
      <c r="F67" s="8">
        <f t="shared" si="1"/>
        <v>62.66</v>
      </c>
    </row>
    <row r="68" spans="1:6" ht="91.8" customHeight="1" x14ac:dyDescent="0.25">
      <c r="A68" s="5" t="s">
        <v>3</v>
      </c>
      <c r="B68" s="5" t="s">
        <v>83</v>
      </c>
      <c r="C68" s="12" t="s">
        <v>84</v>
      </c>
      <c r="D68" s="8">
        <f>D69+D71+D73+D77</f>
        <v>23771900</v>
      </c>
      <c r="E68" s="8">
        <f>E69+E71+E73+E77</f>
        <v>10190611.310000001</v>
      </c>
      <c r="F68" s="8">
        <f t="shared" si="1"/>
        <v>42.87</v>
      </c>
    </row>
    <row r="69" spans="1:6" ht="76.8" customHeight="1" x14ac:dyDescent="0.25">
      <c r="A69" s="5" t="s">
        <v>85</v>
      </c>
      <c r="B69" s="5" t="s">
        <v>86</v>
      </c>
      <c r="C69" s="7" t="s">
        <v>87</v>
      </c>
      <c r="D69" s="8">
        <f>D70</f>
        <v>18774300</v>
      </c>
      <c r="E69" s="8">
        <f t="shared" ref="E69" si="21">E70</f>
        <v>7116530.4000000004</v>
      </c>
      <c r="F69" s="8">
        <f t="shared" si="1"/>
        <v>37.909999999999997</v>
      </c>
    </row>
    <row r="70" spans="1:6" ht="69.3" customHeight="1" x14ac:dyDescent="0.25">
      <c r="A70" s="3" t="s">
        <v>85</v>
      </c>
      <c r="B70" s="3" t="s">
        <v>88</v>
      </c>
      <c r="C70" s="11" t="s">
        <v>89</v>
      </c>
      <c r="D70" s="10">
        <v>18774300</v>
      </c>
      <c r="E70" s="10">
        <v>7116530.4000000004</v>
      </c>
      <c r="F70" s="10">
        <f t="shared" si="1"/>
        <v>37.909999999999997</v>
      </c>
    </row>
    <row r="71" spans="1:6" ht="64.8" customHeight="1" x14ac:dyDescent="0.25">
      <c r="A71" s="5" t="s">
        <v>85</v>
      </c>
      <c r="B71" s="5" t="s">
        <v>90</v>
      </c>
      <c r="C71" s="12" t="s">
        <v>91</v>
      </c>
      <c r="D71" s="8">
        <f>D72</f>
        <v>1095000</v>
      </c>
      <c r="E71" s="8">
        <f t="shared" ref="E71" si="22">E72</f>
        <v>1265401.28</v>
      </c>
      <c r="F71" s="8">
        <f t="shared" si="1"/>
        <v>115.56</v>
      </c>
    </row>
    <row r="72" spans="1:6" ht="68.7" customHeight="1" x14ac:dyDescent="0.25">
      <c r="A72" s="3" t="s">
        <v>85</v>
      </c>
      <c r="B72" s="3" t="s">
        <v>92</v>
      </c>
      <c r="C72" s="9" t="s">
        <v>93</v>
      </c>
      <c r="D72" s="10">
        <v>1095000</v>
      </c>
      <c r="E72" s="10">
        <v>1265401.28</v>
      </c>
      <c r="F72" s="10">
        <f t="shared" si="1"/>
        <v>115.56</v>
      </c>
    </row>
    <row r="73" spans="1:6" ht="65.400000000000006" customHeight="1" x14ac:dyDescent="0.25">
      <c r="A73" s="5" t="s">
        <v>3</v>
      </c>
      <c r="B73" s="5" t="s">
        <v>94</v>
      </c>
      <c r="C73" s="12" t="s">
        <v>95</v>
      </c>
      <c r="D73" s="8">
        <f>D74</f>
        <v>1337000</v>
      </c>
      <c r="E73" s="8">
        <f t="shared" ref="E73" si="23">E74</f>
        <v>613602.93000000005</v>
      </c>
      <c r="F73" s="8">
        <f t="shared" si="1"/>
        <v>45.89</v>
      </c>
    </row>
    <row r="74" spans="1:6" ht="64.8" customHeight="1" x14ac:dyDescent="0.25">
      <c r="A74" s="5" t="s">
        <v>3</v>
      </c>
      <c r="B74" s="5" t="s">
        <v>96</v>
      </c>
      <c r="C74" s="7" t="s">
        <v>97</v>
      </c>
      <c r="D74" s="8">
        <f>D75+D76</f>
        <v>1337000</v>
      </c>
      <c r="E74" s="8">
        <f t="shared" ref="E74" si="24">E75+E76</f>
        <v>613602.93000000005</v>
      </c>
      <c r="F74" s="8">
        <f t="shared" si="1"/>
        <v>45.89</v>
      </c>
    </row>
    <row r="75" spans="1:6" ht="51.6" customHeight="1" x14ac:dyDescent="0.25">
      <c r="A75" s="3" t="s">
        <v>80</v>
      </c>
      <c r="B75" s="3" t="s">
        <v>96</v>
      </c>
      <c r="C75" s="9" t="s">
        <v>97</v>
      </c>
      <c r="D75" s="10">
        <v>1235300</v>
      </c>
      <c r="E75" s="10">
        <v>613602.93000000005</v>
      </c>
      <c r="F75" s="10">
        <f t="shared" si="1"/>
        <v>49.67</v>
      </c>
    </row>
    <row r="76" spans="1:6" ht="47.1" customHeight="1" x14ac:dyDescent="0.25">
      <c r="A76" s="3" t="s">
        <v>98</v>
      </c>
      <c r="B76" s="3" t="s">
        <v>96</v>
      </c>
      <c r="C76" s="9" t="s">
        <v>97</v>
      </c>
      <c r="D76" s="10">
        <v>101700</v>
      </c>
      <c r="E76" s="10">
        <v>0</v>
      </c>
      <c r="F76" s="10">
        <f t="shared" si="1"/>
        <v>0</v>
      </c>
    </row>
    <row r="77" spans="1:6" ht="38.85" customHeight="1" x14ac:dyDescent="0.25">
      <c r="A77" s="5" t="s">
        <v>85</v>
      </c>
      <c r="B77" s="5" t="s">
        <v>99</v>
      </c>
      <c r="C77" s="7" t="s">
        <v>100</v>
      </c>
      <c r="D77" s="8">
        <f>D78</f>
        <v>2565600</v>
      </c>
      <c r="E77" s="8">
        <f t="shared" ref="E77" si="25">E78</f>
        <v>1195076.7</v>
      </c>
      <c r="F77" s="8">
        <f t="shared" si="1"/>
        <v>46.58</v>
      </c>
    </row>
    <row r="78" spans="1:6" ht="32.1" customHeight="1" x14ac:dyDescent="0.25">
      <c r="A78" s="3" t="s">
        <v>85</v>
      </c>
      <c r="B78" s="3" t="s">
        <v>101</v>
      </c>
      <c r="C78" s="9" t="s">
        <v>102</v>
      </c>
      <c r="D78" s="10">
        <v>2565600</v>
      </c>
      <c r="E78" s="10">
        <v>1195076.7</v>
      </c>
      <c r="F78" s="10">
        <f t="shared" si="1"/>
        <v>46.58</v>
      </c>
    </row>
    <row r="79" spans="1:6" ht="33.299999999999997" customHeight="1" x14ac:dyDescent="0.25">
      <c r="A79" s="5" t="s">
        <v>85</v>
      </c>
      <c r="B79" s="5" t="s">
        <v>103</v>
      </c>
      <c r="C79" s="7" t="s">
        <v>104</v>
      </c>
      <c r="D79" s="8">
        <f>D80</f>
        <v>405800</v>
      </c>
      <c r="E79" s="8">
        <f t="shared" ref="E79" si="26">E80</f>
        <v>53482.67</v>
      </c>
      <c r="F79" s="8">
        <f t="shared" si="1"/>
        <v>13.18</v>
      </c>
    </row>
    <row r="80" spans="1:6" ht="33.75" customHeight="1" x14ac:dyDescent="0.25">
      <c r="A80" s="5" t="s">
        <v>85</v>
      </c>
      <c r="B80" s="5" t="s">
        <v>105</v>
      </c>
      <c r="C80" s="7" t="s">
        <v>106</v>
      </c>
      <c r="D80" s="8">
        <f>D81</f>
        <v>405800</v>
      </c>
      <c r="E80" s="8">
        <f t="shared" ref="E80" si="27">E81</f>
        <v>53482.67</v>
      </c>
      <c r="F80" s="8">
        <f t="shared" si="1"/>
        <v>13.18</v>
      </c>
    </row>
    <row r="81" spans="1:6" ht="78" x14ac:dyDescent="0.25">
      <c r="A81" s="3" t="s">
        <v>85</v>
      </c>
      <c r="B81" s="3" t="s">
        <v>297</v>
      </c>
      <c r="C81" s="11" t="s">
        <v>298</v>
      </c>
      <c r="D81" s="10">
        <v>405800</v>
      </c>
      <c r="E81" s="10">
        <v>53482.67</v>
      </c>
      <c r="F81" s="10">
        <f t="shared" si="1"/>
        <v>13.18</v>
      </c>
    </row>
    <row r="82" spans="1:6" ht="23.4" customHeight="1" x14ac:dyDescent="0.25">
      <c r="A82" s="5" t="s">
        <v>85</v>
      </c>
      <c r="B82" s="5" t="s">
        <v>107</v>
      </c>
      <c r="C82" s="7" t="s">
        <v>108</v>
      </c>
      <c r="D82" s="8">
        <f>D83</f>
        <v>57300</v>
      </c>
      <c r="E82" s="8">
        <f t="shared" ref="E82" si="28">E83</f>
        <v>58309.78</v>
      </c>
      <c r="F82" s="8">
        <f t="shared" si="1"/>
        <v>101.76</v>
      </c>
    </row>
    <row r="83" spans="1:6" ht="51" customHeight="1" x14ac:dyDescent="0.25">
      <c r="A83" s="5" t="s">
        <v>85</v>
      </c>
      <c r="B83" s="5" t="s">
        <v>109</v>
      </c>
      <c r="C83" s="7" t="s">
        <v>110</v>
      </c>
      <c r="D83" s="8">
        <f>D84</f>
        <v>57300</v>
      </c>
      <c r="E83" s="8">
        <f t="shared" ref="E83" si="29">E84</f>
        <v>58309.78</v>
      </c>
      <c r="F83" s="8">
        <f t="shared" si="1"/>
        <v>101.76</v>
      </c>
    </row>
    <row r="84" spans="1:6" ht="51.6" customHeight="1" x14ac:dyDescent="0.25">
      <c r="A84" s="3" t="s">
        <v>85</v>
      </c>
      <c r="B84" s="3" t="s">
        <v>111</v>
      </c>
      <c r="C84" s="9" t="s">
        <v>112</v>
      </c>
      <c r="D84" s="10">
        <v>57300</v>
      </c>
      <c r="E84" s="10">
        <v>58309.78</v>
      </c>
      <c r="F84" s="10">
        <f t="shared" si="1"/>
        <v>101.76</v>
      </c>
    </row>
    <row r="85" spans="1:6" ht="78" x14ac:dyDescent="0.25">
      <c r="A85" s="6" t="s">
        <v>85</v>
      </c>
      <c r="B85" s="6" t="s">
        <v>301</v>
      </c>
      <c r="C85" s="7" t="s">
        <v>300</v>
      </c>
      <c r="D85" s="8">
        <f>D86</f>
        <v>4342200</v>
      </c>
      <c r="E85" s="8">
        <f t="shared" ref="E85" si="30">E86</f>
        <v>2190000</v>
      </c>
      <c r="F85" s="8">
        <f t="shared" si="1"/>
        <v>50.44</v>
      </c>
    </row>
    <row r="86" spans="1:6" ht="64.8" customHeight="1" x14ac:dyDescent="0.25">
      <c r="A86" s="3" t="s">
        <v>85</v>
      </c>
      <c r="B86" s="3" t="s">
        <v>303</v>
      </c>
      <c r="C86" s="9" t="s">
        <v>302</v>
      </c>
      <c r="D86" s="10">
        <v>4342200</v>
      </c>
      <c r="E86" s="10">
        <v>2190000</v>
      </c>
      <c r="F86" s="10">
        <f t="shared" si="1"/>
        <v>50.44</v>
      </c>
    </row>
    <row r="87" spans="1:6" ht="67.650000000000006" customHeight="1" x14ac:dyDescent="0.25">
      <c r="A87" s="5" t="s">
        <v>3</v>
      </c>
      <c r="B87" s="5" t="s">
        <v>113</v>
      </c>
      <c r="C87" s="12" t="s">
        <v>114</v>
      </c>
      <c r="D87" s="8">
        <f>D88+D92</f>
        <v>5050000</v>
      </c>
      <c r="E87" s="8">
        <f>E88+E92</f>
        <v>8578027.3699999992</v>
      </c>
      <c r="F87" s="8">
        <f t="shared" ref="F87:F169" si="31">ROUND(E87/D87*100,2)</f>
        <v>169.86</v>
      </c>
    </row>
    <row r="88" spans="1:6" ht="66.45" customHeight="1" x14ac:dyDescent="0.25">
      <c r="A88" s="5" t="s">
        <v>85</v>
      </c>
      <c r="B88" s="5" t="s">
        <v>115</v>
      </c>
      <c r="C88" s="12" t="s">
        <v>116</v>
      </c>
      <c r="D88" s="8">
        <f>D91+D90+D89</f>
        <v>4550000</v>
      </c>
      <c r="E88" s="8">
        <f>E91+E90+E89</f>
        <v>3209088.56</v>
      </c>
      <c r="F88" s="8">
        <f t="shared" si="31"/>
        <v>70.53</v>
      </c>
    </row>
    <row r="89" spans="1:6" ht="66.45" customHeight="1" x14ac:dyDescent="0.25">
      <c r="A89" s="3" t="s">
        <v>80</v>
      </c>
      <c r="B89" s="3" t="s">
        <v>117</v>
      </c>
      <c r="C89" s="11" t="s">
        <v>118</v>
      </c>
      <c r="D89" s="10">
        <v>0</v>
      </c>
      <c r="E89" s="10">
        <v>153176</v>
      </c>
      <c r="F89" s="10" t="s">
        <v>425</v>
      </c>
    </row>
    <row r="90" spans="1:6" ht="67.05" customHeight="1" x14ac:dyDescent="0.25">
      <c r="A90" s="3" t="s">
        <v>98</v>
      </c>
      <c r="B90" s="3" t="s">
        <v>117</v>
      </c>
      <c r="C90" s="11" t="s">
        <v>118</v>
      </c>
      <c r="D90" s="10">
        <v>0</v>
      </c>
      <c r="E90" s="10">
        <v>-6310.12</v>
      </c>
      <c r="F90" s="10" t="s">
        <v>425</v>
      </c>
    </row>
    <row r="91" spans="1:6" ht="63.75" customHeight="1" x14ac:dyDescent="0.25">
      <c r="A91" s="3" t="s">
        <v>85</v>
      </c>
      <c r="B91" s="3" t="s">
        <v>117</v>
      </c>
      <c r="C91" s="9" t="s">
        <v>118</v>
      </c>
      <c r="D91" s="10">
        <v>4550000</v>
      </c>
      <c r="E91" s="10">
        <v>3062222.68</v>
      </c>
      <c r="F91" s="10">
        <f t="shared" si="31"/>
        <v>67.3</v>
      </c>
    </row>
    <row r="92" spans="1:6" ht="81.45" customHeight="1" x14ac:dyDescent="0.25">
      <c r="A92" s="5" t="s">
        <v>98</v>
      </c>
      <c r="B92" s="5" t="s">
        <v>281</v>
      </c>
      <c r="C92" s="12" t="s">
        <v>282</v>
      </c>
      <c r="D92" s="8">
        <f>SUM(D93)</f>
        <v>500000</v>
      </c>
      <c r="E92" s="8">
        <f t="shared" ref="E92" si="32">SUM(E93)</f>
        <v>5368938.8099999996</v>
      </c>
      <c r="F92" s="8">
        <f t="shared" si="31"/>
        <v>1073.79</v>
      </c>
    </row>
    <row r="93" spans="1:6" ht="78" x14ac:dyDescent="0.25">
      <c r="A93" s="3" t="s">
        <v>98</v>
      </c>
      <c r="B93" s="3" t="s">
        <v>283</v>
      </c>
      <c r="C93" s="11" t="s">
        <v>284</v>
      </c>
      <c r="D93" s="10">
        <v>500000</v>
      </c>
      <c r="E93" s="10">
        <v>5368938.8099999996</v>
      </c>
      <c r="F93" s="10">
        <f t="shared" si="31"/>
        <v>1073.79</v>
      </c>
    </row>
    <row r="94" spans="1:6" ht="31.2" customHeight="1" x14ac:dyDescent="0.25">
      <c r="A94" s="5" t="s">
        <v>121</v>
      </c>
      <c r="B94" s="5" t="s">
        <v>119</v>
      </c>
      <c r="C94" s="7" t="s">
        <v>120</v>
      </c>
      <c r="D94" s="8">
        <f>D95+D107</f>
        <v>2202000</v>
      </c>
      <c r="E94" s="8">
        <f>E95+E107</f>
        <v>5143622.7</v>
      </c>
      <c r="F94" s="8">
        <f t="shared" si="31"/>
        <v>233.59</v>
      </c>
    </row>
    <row r="95" spans="1:6" ht="22.2" customHeight="1" x14ac:dyDescent="0.25">
      <c r="A95" s="5" t="s">
        <v>121</v>
      </c>
      <c r="B95" s="5" t="s">
        <v>122</v>
      </c>
      <c r="C95" s="7" t="s">
        <v>123</v>
      </c>
      <c r="D95" s="8">
        <f>D96+D99+D101+D107</f>
        <v>2202000</v>
      </c>
      <c r="E95" s="8">
        <f>E96+E99+E101</f>
        <v>5131905.75</v>
      </c>
      <c r="F95" s="8">
        <f t="shared" si="31"/>
        <v>233.06</v>
      </c>
    </row>
    <row r="96" spans="1:6" ht="37.200000000000003" customHeight="1" x14ac:dyDescent="0.25">
      <c r="A96" s="5" t="s">
        <v>121</v>
      </c>
      <c r="B96" s="5" t="s">
        <v>124</v>
      </c>
      <c r="C96" s="7" t="s">
        <v>125</v>
      </c>
      <c r="D96" s="8">
        <f>D98+D97</f>
        <v>2092500</v>
      </c>
      <c r="E96" s="8">
        <f>E98+E97</f>
        <v>4664966.43</v>
      </c>
      <c r="F96" s="8">
        <f t="shared" si="31"/>
        <v>222.94</v>
      </c>
    </row>
    <row r="97" spans="1:6" ht="36" customHeight="1" x14ac:dyDescent="0.25">
      <c r="A97" s="3" t="s">
        <v>121</v>
      </c>
      <c r="B97" s="3" t="s">
        <v>431</v>
      </c>
      <c r="C97" s="9" t="s">
        <v>432</v>
      </c>
      <c r="D97" s="10">
        <v>0</v>
      </c>
      <c r="E97" s="10">
        <v>0.28999999999999998</v>
      </c>
      <c r="F97" s="10" t="s">
        <v>425</v>
      </c>
    </row>
    <row r="98" spans="1:6" ht="46.8" x14ac:dyDescent="0.25">
      <c r="A98" s="3" t="s">
        <v>121</v>
      </c>
      <c r="B98" s="3" t="s">
        <v>126</v>
      </c>
      <c r="C98" s="9" t="s">
        <v>127</v>
      </c>
      <c r="D98" s="10">
        <v>2092500</v>
      </c>
      <c r="E98" s="10">
        <v>4664966.1399999997</v>
      </c>
      <c r="F98" s="10">
        <f t="shared" si="31"/>
        <v>222.94</v>
      </c>
    </row>
    <row r="99" spans="1:6" ht="25.2" customHeight="1" x14ac:dyDescent="0.25">
      <c r="A99" s="5" t="s">
        <v>121</v>
      </c>
      <c r="B99" s="5" t="s">
        <v>128</v>
      </c>
      <c r="C99" s="7" t="s">
        <v>129</v>
      </c>
      <c r="D99" s="8">
        <f>D100</f>
        <v>109500</v>
      </c>
      <c r="E99" s="8">
        <f t="shared" ref="E99" si="33">E100</f>
        <v>45771.79</v>
      </c>
      <c r="F99" s="8">
        <f t="shared" si="31"/>
        <v>41.8</v>
      </c>
    </row>
    <row r="100" spans="1:6" ht="46.8" x14ac:dyDescent="0.25">
      <c r="A100" s="3" t="s">
        <v>121</v>
      </c>
      <c r="B100" s="3" t="s">
        <v>130</v>
      </c>
      <c r="C100" s="9" t="s">
        <v>131</v>
      </c>
      <c r="D100" s="10">
        <v>109500</v>
      </c>
      <c r="E100" s="10">
        <v>45771.79</v>
      </c>
      <c r="F100" s="10">
        <f t="shared" si="31"/>
        <v>41.8</v>
      </c>
    </row>
    <row r="101" spans="1:6" ht="20.55" customHeight="1" x14ac:dyDescent="0.25">
      <c r="A101" s="20" t="s">
        <v>121</v>
      </c>
      <c r="B101" s="20" t="s">
        <v>433</v>
      </c>
      <c r="C101" s="7" t="s">
        <v>434</v>
      </c>
      <c r="D101" s="8">
        <f>SUM(D102+D105)</f>
        <v>0</v>
      </c>
      <c r="E101" s="8">
        <f t="shared" ref="E101" si="34">SUM(E102+E105)</f>
        <v>421167.52999999997</v>
      </c>
      <c r="F101" s="8" t="s">
        <v>425</v>
      </c>
    </row>
    <row r="102" spans="1:6" ht="24.9" customHeight="1" x14ac:dyDescent="0.25">
      <c r="A102" s="20" t="s">
        <v>121</v>
      </c>
      <c r="B102" s="20" t="s">
        <v>437</v>
      </c>
      <c r="C102" s="7" t="s">
        <v>448</v>
      </c>
      <c r="D102" s="8">
        <f>SUM(D103:D104)</f>
        <v>0</v>
      </c>
      <c r="E102" s="8">
        <f>SUM(E103:E104)</f>
        <v>421525.44999999995</v>
      </c>
      <c r="F102" s="8" t="s">
        <v>425</v>
      </c>
    </row>
    <row r="103" spans="1:6" ht="24.9" customHeight="1" x14ac:dyDescent="0.25">
      <c r="A103" s="3" t="s">
        <v>121</v>
      </c>
      <c r="B103" s="3" t="s">
        <v>435</v>
      </c>
      <c r="C103" s="9" t="s">
        <v>436</v>
      </c>
      <c r="D103" s="10">
        <v>0</v>
      </c>
      <c r="E103" s="10">
        <v>21.41</v>
      </c>
      <c r="F103" s="8" t="s">
        <v>425</v>
      </c>
    </row>
    <row r="104" spans="1:6" ht="51.6" customHeight="1" x14ac:dyDescent="0.25">
      <c r="A104" s="3" t="s">
        <v>121</v>
      </c>
      <c r="B104" s="3" t="s">
        <v>438</v>
      </c>
      <c r="C104" s="9" t="s">
        <v>439</v>
      </c>
      <c r="D104" s="10">
        <v>0</v>
      </c>
      <c r="E104" s="10">
        <v>421504.04</v>
      </c>
      <c r="F104" s="10" t="s">
        <v>425</v>
      </c>
    </row>
    <row r="105" spans="1:6" ht="26.55" customHeight="1" x14ac:dyDescent="0.25">
      <c r="A105" s="20" t="s">
        <v>121</v>
      </c>
      <c r="B105" s="20" t="s">
        <v>444</v>
      </c>
      <c r="C105" s="7" t="s">
        <v>446</v>
      </c>
      <c r="D105" s="8">
        <f>SUM(D106)</f>
        <v>0</v>
      </c>
      <c r="E105" s="8">
        <f>SUM(E106)</f>
        <v>-357.92</v>
      </c>
      <c r="F105" s="8" t="s">
        <v>425</v>
      </c>
    </row>
    <row r="106" spans="1:6" ht="51.6" customHeight="1" x14ac:dyDescent="0.25">
      <c r="A106" s="3" t="s">
        <v>121</v>
      </c>
      <c r="B106" s="3" t="s">
        <v>445</v>
      </c>
      <c r="C106" s="9" t="s">
        <v>447</v>
      </c>
      <c r="D106" s="10">
        <v>0</v>
      </c>
      <c r="E106" s="10">
        <v>-357.92</v>
      </c>
      <c r="F106" s="10" t="s">
        <v>425</v>
      </c>
    </row>
    <row r="107" spans="1:6" ht="39.299999999999997" customHeight="1" x14ac:dyDescent="0.25">
      <c r="A107" s="20" t="s">
        <v>80</v>
      </c>
      <c r="B107" s="20" t="s">
        <v>440</v>
      </c>
      <c r="C107" s="7" t="s">
        <v>441</v>
      </c>
      <c r="D107" s="8">
        <f>SUM(D108)</f>
        <v>0</v>
      </c>
      <c r="E107" s="8">
        <f>SUM(E108)</f>
        <v>11716.95</v>
      </c>
      <c r="F107" s="8" t="s">
        <v>425</v>
      </c>
    </row>
    <row r="108" spans="1:6" ht="51.6" customHeight="1" x14ac:dyDescent="0.25">
      <c r="A108" s="3" t="s">
        <v>80</v>
      </c>
      <c r="B108" s="3" t="s">
        <v>442</v>
      </c>
      <c r="C108" s="9" t="s">
        <v>443</v>
      </c>
      <c r="D108" s="10">
        <v>0</v>
      </c>
      <c r="E108" s="10">
        <v>11716.95</v>
      </c>
      <c r="F108" s="10" t="s">
        <v>425</v>
      </c>
    </row>
    <row r="109" spans="1:6" ht="40.799999999999997" customHeight="1" x14ac:dyDescent="0.25">
      <c r="A109" s="5" t="s">
        <v>3</v>
      </c>
      <c r="B109" s="5" t="s">
        <v>132</v>
      </c>
      <c r="C109" s="7" t="s">
        <v>133</v>
      </c>
      <c r="D109" s="8">
        <f>D110</f>
        <v>2133601.2000000002</v>
      </c>
      <c r="E109" s="8">
        <f t="shared" ref="E109" si="35">E110</f>
        <v>4752143.91</v>
      </c>
      <c r="F109" s="8">
        <f t="shared" si="31"/>
        <v>222.73</v>
      </c>
    </row>
    <row r="110" spans="1:6" ht="34.200000000000003" customHeight="1" x14ac:dyDescent="0.25">
      <c r="A110" s="5" t="s">
        <v>3</v>
      </c>
      <c r="B110" s="5" t="s">
        <v>134</v>
      </c>
      <c r="C110" s="7" t="s">
        <v>135</v>
      </c>
      <c r="D110" s="8">
        <f>D111+D116</f>
        <v>2133601.2000000002</v>
      </c>
      <c r="E110" s="8">
        <f t="shared" ref="E110" si="36">E111+E116</f>
        <v>4752143.91</v>
      </c>
      <c r="F110" s="8">
        <f t="shared" si="31"/>
        <v>222.73</v>
      </c>
    </row>
    <row r="111" spans="1:6" ht="33.6" customHeight="1" x14ac:dyDescent="0.25">
      <c r="A111" s="5" t="s">
        <v>3</v>
      </c>
      <c r="B111" s="5" t="s">
        <v>136</v>
      </c>
      <c r="C111" s="7" t="s">
        <v>137</v>
      </c>
      <c r="D111" s="8">
        <f>D112</f>
        <v>1532700</v>
      </c>
      <c r="E111" s="8">
        <f t="shared" ref="E111" si="37">E112</f>
        <v>762815.95</v>
      </c>
      <c r="F111" s="8">
        <f t="shared" si="31"/>
        <v>49.77</v>
      </c>
    </row>
    <row r="112" spans="1:6" ht="31.2" x14ac:dyDescent="0.25">
      <c r="A112" s="5" t="s">
        <v>3</v>
      </c>
      <c r="B112" s="5" t="s">
        <v>138</v>
      </c>
      <c r="C112" s="7" t="s">
        <v>139</v>
      </c>
      <c r="D112" s="8">
        <f>D113+D114+D115</f>
        <v>1532700</v>
      </c>
      <c r="E112" s="8">
        <f t="shared" ref="E112" si="38">E113+E114+E115</f>
        <v>762815.95</v>
      </c>
      <c r="F112" s="8">
        <f t="shared" si="31"/>
        <v>49.77</v>
      </c>
    </row>
    <row r="113" spans="1:6" ht="31.2" x14ac:dyDescent="0.25">
      <c r="A113" s="3" t="s">
        <v>80</v>
      </c>
      <c r="B113" s="3" t="s">
        <v>138</v>
      </c>
      <c r="C113" s="9" t="s">
        <v>139</v>
      </c>
      <c r="D113" s="10">
        <v>330400</v>
      </c>
      <c r="E113" s="10">
        <v>150731.65</v>
      </c>
      <c r="F113" s="10">
        <f t="shared" si="31"/>
        <v>45.62</v>
      </c>
    </row>
    <row r="114" spans="1:6" ht="31.2" x14ac:dyDescent="0.25">
      <c r="A114" s="3" t="s">
        <v>98</v>
      </c>
      <c r="B114" s="3" t="s">
        <v>138</v>
      </c>
      <c r="C114" s="9" t="s">
        <v>139</v>
      </c>
      <c r="D114" s="10">
        <v>70000</v>
      </c>
      <c r="E114" s="10">
        <v>13068.92</v>
      </c>
      <c r="F114" s="10">
        <f t="shared" si="31"/>
        <v>18.670000000000002</v>
      </c>
    </row>
    <row r="115" spans="1:6" ht="31.2" x14ac:dyDescent="0.25">
      <c r="A115" s="3" t="s">
        <v>85</v>
      </c>
      <c r="B115" s="3" t="s">
        <v>138</v>
      </c>
      <c r="C115" s="9" t="s">
        <v>139</v>
      </c>
      <c r="D115" s="10">
        <v>1132300</v>
      </c>
      <c r="E115" s="10">
        <v>599015.38</v>
      </c>
      <c r="F115" s="10">
        <f t="shared" si="31"/>
        <v>52.9</v>
      </c>
    </row>
    <row r="116" spans="1:6" ht="30" customHeight="1" x14ac:dyDescent="0.25">
      <c r="A116" s="19" t="s">
        <v>3</v>
      </c>
      <c r="B116" s="19" t="s">
        <v>347</v>
      </c>
      <c r="C116" s="7" t="s">
        <v>348</v>
      </c>
      <c r="D116" s="8">
        <f>D117</f>
        <v>600901.20000000007</v>
      </c>
      <c r="E116" s="8">
        <f t="shared" ref="E116" si="39">E117</f>
        <v>3989327.96</v>
      </c>
      <c r="F116" s="8">
        <f t="shared" si="31"/>
        <v>663.89</v>
      </c>
    </row>
    <row r="117" spans="1:6" ht="27.6" customHeight="1" x14ac:dyDescent="0.25">
      <c r="A117" s="19" t="s">
        <v>3</v>
      </c>
      <c r="B117" s="19" t="s">
        <v>349</v>
      </c>
      <c r="C117" s="7" t="s">
        <v>350</v>
      </c>
      <c r="D117" s="8">
        <f>D118+D120+D119+D121</f>
        <v>600901.20000000007</v>
      </c>
      <c r="E117" s="8">
        <f>E118+E120+E119+E121</f>
        <v>3989327.96</v>
      </c>
      <c r="F117" s="8">
        <f t="shared" si="31"/>
        <v>663.89</v>
      </c>
    </row>
    <row r="118" spans="1:6" ht="27.6" customHeight="1" x14ac:dyDescent="0.25">
      <c r="A118" s="3" t="s">
        <v>80</v>
      </c>
      <c r="B118" s="3" t="s">
        <v>349</v>
      </c>
      <c r="C118" s="9" t="s">
        <v>350</v>
      </c>
      <c r="D118" s="10">
        <v>576608.78</v>
      </c>
      <c r="E118" s="10">
        <v>3460165.34</v>
      </c>
      <c r="F118" s="10">
        <f t="shared" si="31"/>
        <v>600.09</v>
      </c>
    </row>
    <row r="119" spans="1:6" ht="25.8" customHeight="1" x14ac:dyDescent="0.25">
      <c r="A119" s="3" t="s">
        <v>449</v>
      </c>
      <c r="B119" s="3" t="s">
        <v>349</v>
      </c>
      <c r="C119" s="9" t="s">
        <v>350</v>
      </c>
      <c r="D119" s="10">
        <v>0</v>
      </c>
      <c r="E119" s="10">
        <v>65835</v>
      </c>
      <c r="F119" s="10" t="s">
        <v>425</v>
      </c>
    </row>
    <row r="120" spans="1:6" ht="24.6" customHeight="1" x14ac:dyDescent="0.25">
      <c r="A120" s="3" t="s">
        <v>98</v>
      </c>
      <c r="B120" s="3" t="s">
        <v>349</v>
      </c>
      <c r="C120" s="9" t="s">
        <v>350</v>
      </c>
      <c r="D120" s="10">
        <v>24292.42</v>
      </c>
      <c r="E120" s="10">
        <v>410954.45</v>
      </c>
      <c r="F120" s="10">
        <f t="shared" si="31"/>
        <v>1691.7</v>
      </c>
    </row>
    <row r="121" spans="1:6" ht="27" customHeight="1" x14ac:dyDescent="0.25">
      <c r="A121" s="3" t="s">
        <v>85</v>
      </c>
      <c r="B121" s="3" t="s">
        <v>349</v>
      </c>
      <c r="C121" s="9" t="s">
        <v>350</v>
      </c>
      <c r="D121" s="10">
        <v>0</v>
      </c>
      <c r="E121" s="10">
        <v>52373.17</v>
      </c>
      <c r="F121" s="10" t="s">
        <v>425</v>
      </c>
    </row>
    <row r="122" spans="1:6" ht="51.6" customHeight="1" x14ac:dyDescent="0.25">
      <c r="A122" s="5" t="s">
        <v>3</v>
      </c>
      <c r="B122" s="5" t="s">
        <v>140</v>
      </c>
      <c r="C122" s="7" t="s">
        <v>141</v>
      </c>
      <c r="D122" s="8">
        <f>D123+D125</f>
        <v>10482900</v>
      </c>
      <c r="E122" s="8">
        <f t="shared" ref="E122" si="40">E123+E125</f>
        <v>4799640.67</v>
      </c>
      <c r="F122" s="8">
        <f t="shared" si="31"/>
        <v>45.79</v>
      </c>
    </row>
    <row r="123" spans="1:6" ht="23.25" customHeight="1" x14ac:dyDescent="0.25">
      <c r="A123" s="5" t="s">
        <v>80</v>
      </c>
      <c r="B123" s="5" t="s">
        <v>142</v>
      </c>
      <c r="C123" s="7" t="s">
        <v>143</v>
      </c>
      <c r="D123" s="8">
        <f>D124</f>
        <v>9013900</v>
      </c>
      <c r="E123" s="8">
        <f t="shared" ref="E123" si="41">E124</f>
        <v>4134347.95</v>
      </c>
      <c r="F123" s="8">
        <f t="shared" si="31"/>
        <v>45.87</v>
      </c>
    </row>
    <row r="124" spans="1:6" ht="35.4" customHeight="1" x14ac:dyDescent="0.25">
      <c r="A124" s="3" t="s">
        <v>80</v>
      </c>
      <c r="B124" s="3" t="s">
        <v>144</v>
      </c>
      <c r="C124" s="9" t="s">
        <v>145</v>
      </c>
      <c r="D124" s="10">
        <v>9013900</v>
      </c>
      <c r="E124" s="10">
        <v>4134347.95</v>
      </c>
      <c r="F124" s="10">
        <f t="shared" si="31"/>
        <v>45.87</v>
      </c>
    </row>
    <row r="125" spans="1:6" ht="66.45" customHeight="1" x14ac:dyDescent="0.25">
      <c r="A125" s="5" t="s">
        <v>85</v>
      </c>
      <c r="B125" s="5" t="s">
        <v>285</v>
      </c>
      <c r="C125" s="12" t="s">
        <v>286</v>
      </c>
      <c r="D125" s="8">
        <f>D126</f>
        <v>1469000</v>
      </c>
      <c r="E125" s="8">
        <f t="shared" ref="E125" si="42">E126</f>
        <v>665292.72</v>
      </c>
      <c r="F125" s="8">
        <f t="shared" si="31"/>
        <v>45.29</v>
      </c>
    </row>
    <row r="126" spans="1:6" ht="82.5" customHeight="1" x14ac:dyDescent="0.25">
      <c r="A126" s="5" t="s">
        <v>85</v>
      </c>
      <c r="B126" s="5" t="s">
        <v>287</v>
      </c>
      <c r="C126" s="12" t="s">
        <v>288</v>
      </c>
      <c r="D126" s="8">
        <f>D127</f>
        <v>1469000</v>
      </c>
      <c r="E126" s="8">
        <f t="shared" ref="E126" si="43">E127</f>
        <v>665292.72</v>
      </c>
      <c r="F126" s="8">
        <f t="shared" si="31"/>
        <v>45.29</v>
      </c>
    </row>
    <row r="127" spans="1:6" ht="72" customHeight="1" x14ac:dyDescent="0.25">
      <c r="A127" s="3" t="s">
        <v>85</v>
      </c>
      <c r="B127" s="3" t="s">
        <v>289</v>
      </c>
      <c r="C127" s="11" t="s">
        <v>290</v>
      </c>
      <c r="D127" s="10">
        <v>1469000</v>
      </c>
      <c r="E127" s="10">
        <v>665292.72</v>
      </c>
      <c r="F127" s="10">
        <f t="shared" si="31"/>
        <v>45.29</v>
      </c>
    </row>
    <row r="128" spans="1:6" ht="27.6" customHeight="1" x14ac:dyDescent="0.25">
      <c r="A128" s="5" t="s">
        <v>3</v>
      </c>
      <c r="B128" s="5" t="s">
        <v>146</v>
      </c>
      <c r="C128" s="7" t="s">
        <v>147</v>
      </c>
      <c r="D128" s="8">
        <f>D129+D162+D164+D170+D178</f>
        <v>2914100</v>
      </c>
      <c r="E128" s="8">
        <f>E129+E162+E164+E170+E144</f>
        <v>3470688.46</v>
      </c>
      <c r="F128" s="8">
        <f t="shared" si="31"/>
        <v>119.1</v>
      </c>
    </row>
    <row r="129" spans="1:6" ht="33.75" customHeight="1" x14ac:dyDescent="0.25">
      <c r="A129" s="5" t="s">
        <v>3</v>
      </c>
      <c r="B129" s="5" t="s">
        <v>148</v>
      </c>
      <c r="C129" s="7" t="s">
        <v>149</v>
      </c>
      <c r="D129" s="8">
        <f>D130+D134+D138+D142+D146+D148+D151+D153+D157</f>
        <v>1747400</v>
      </c>
      <c r="E129" s="8">
        <f>E130+E134+E138+E142+E146+E148+E151+E153+E157</f>
        <v>1872326.4</v>
      </c>
      <c r="F129" s="8">
        <f t="shared" si="31"/>
        <v>107.15</v>
      </c>
    </row>
    <row r="130" spans="1:6" ht="50.4" customHeight="1" x14ac:dyDescent="0.25">
      <c r="A130" s="5" t="s">
        <v>3</v>
      </c>
      <c r="B130" s="5" t="s">
        <v>150</v>
      </c>
      <c r="C130" s="7" t="s">
        <v>151</v>
      </c>
      <c r="D130" s="8">
        <f>D131</f>
        <v>52000</v>
      </c>
      <c r="E130" s="8">
        <f t="shared" ref="E130" si="44">E131</f>
        <v>32603.64</v>
      </c>
      <c r="F130" s="8">
        <f t="shared" si="31"/>
        <v>62.7</v>
      </c>
    </row>
    <row r="131" spans="1:6" ht="67.05" customHeight="1" x14ac:dyDescent="0.25">
      <c r="A131" s="5" t="s">
        <v>3</v>
      </c>
      <c r="B131" s="5" t="s">
        <v>152</v>
      </c>
      <c r="C131" s="12" t="s">
        <v>153</v>
      </c>
      <c r="D131" s="8">
        <f>D132+D133</f>
        <v>52000</v>
      </c>
      <c r="E131" s="8">
        <f t="shared" ref="E131" si="45">E132+E133</f>
        <v>32603.64</v>
      </c>
      <c r="F131" s="8">
        <f t="shared" si="31"/>
        <v>62.7</v>
      </c>
    </row>
    <row r="132" spans="1:6" ht="65.400000000000006" customHeight="1" x14ac:dyDescent="0.25">
      <c r="A132" s="3" t="s">
        <v>154</v>
      </c>
      <c r="B132" s="3" t="s">
        <v>152</v>
      </c>
      <c r="C132" s="11" t="s">
        <v>153</v>
      </c>
      <c r="D132" s="10">
        <v>7000</v>
      </c>
      <c r="E132" s="10">
        <v>19603.64</v>
      </c>
      <c r="F132" s="10">
        <f t="shared" si="31"/>
        <v>280.05</v>
      </c>
    </row>
    <row r="133" spans="1:6" ht="62.4" x14ac:dyDescent="0.25">
      <c r="A133" s="3" t="s">
        <v>155</v>
      </c>
      <c r="B133" s="3" t="s">
        <v>152</v>
      </c>
      <c r="C133" s="11" t="s">
        <v>153</v>
      </c>
      <c r="D133" s="10">
        <v>45000</v>
      </c>
      <c r="E133" s="10">
        <v>13000</v>
      </c>
      <c r="F133" s="10">
        <f t="shared" si="31"/>
        <v>28.89</v>
      </c>
    </row>
    <row r="134" spans="1:6" ht="62.4" x14ac:dyDescent="0.25">
      <c r="A134" s="5" t="s">
        <v>3</v>
      </c>
      <c r="B134" s="5" t="s">
        <v>156</v>
      </c>
      <c r="C134" s="7" t="s">
        <v>157</v>
      </c>
      <c r="D134" s="8">
        <f>D135</f>
        <v>415000</v>
      </c>
      <c r="E134" s="8">
        <f t="shared" ref="E134" si="46">E135</f>
        <v>142529.15</v>
      </c>
      <c r="F134" s="8">
        <f t="shared" si="31"/>
        <v>34.340000000000003</v>
      </c>
    </row>
    <row r="135" spans="1:6" ht="78" x14ac:dyDescent="0.25">
      <c r="A135" s="5" t="s">
        <v>3</v>
      </c>
      <c r="B135" s="5" t="s">
        <v>158</v>
      </c>
      <c r="C135" s="12" t="s">
        <v>159</v>
      </c>
      <c r="D135" s="8">
        <f>D136+D137</f>
        <v>415000</v>
      </c>
      <c r="E135" s="8">
        <f t="shared" ref="E135" si="47">E136+E137</f>
        <v>142529.15</v>
      </c>
      <c r="F135" s="8">
        <f t="shared" si="31"/>
        <v>34.340000000000003</v>
      </c>
    </row>
    <row r="136" spans="1:6" ht="78" x14ac:dyDescent="0.25">
      <c r="A136" s="3" t="s">
        <v>154</v>
      </c>
      <c r="B136" s="3" t="s">
        <v>158</v>
      </c>
      <c r="C136" s="11" t="s">
        <v>159</v>
      </c>
      <c r="D136" s="10">
        <v>25000</v>
      </c>
      <c r="E136" s="10">
        <v>7295.3</v>
      </c>
      <c r="F136" s="10">
        <f t="shared" si="31"/>
        <v>29.18</v>
      </c>
    </row>
    <row r="137" spans="1:6" ht="82.05" customHeight="1" x14ac:dyDescent="0.25">
      <c r="A137" s="3" t="s">
        <v>155</v>
      </c>
      <c r="B137" s="3" t="s">
        <v>158</v>
      </c>
      <c r="C137" s="11" t="s">
        <v>159</v>
      </c>
      <c r="D137" s="10">
        <v>390000</v>
      </c>
      <c r="E137" s="10">
        <v>135233.85</v>
      </c>
      <c r="F137" s="10">
        <f t="shared" si="31"/>
        <v>34.68</v>
      </c>
    </row>
    <row r="138" spans="1:6" ht="51" customHeight="1" x14ac:dyDescent="0.25">
      <c r="A138" s="5" t="s">
        <v>3</v>
      </c>
      <c r="B138" s="5" t="s">
        <v>160</v>
      </c>
      <c r="C138" s="7" t="s">
        <v>161</v>
      </c>
      <c r="D138" s="8">
        <f>D139</f>
        <v>67000</v>
      </c>
      <c r="E138" s="8">
        <f t="shared" ref="E138" si="48">E139</f>
        <v>953126.19</v>
      </c>
      <c r="F138" s="8">
        <f t="shared" si="31"/>
        <v>1422.58</v>
      </c>
    </row>
    <row r="139" spans="1:6" ht="66" customHeight="1" x14ac:dyDescent="0.25">
      <c r="A139" s="5" t="s">
        <v>3</v>
      </c>
      <c r="B139" s="5" t="s">
        <v>162</v>
      </c>
      <c r="C139" s="12" t="s">
        <v>163</v>
      </c>
      <c r="D139" s="8">
        <f>D140+D141</f>
        <v>67000</v>
      </c>
      <c r="E139" s="8">
        <f t="shared" ref="E139" si="49">E140+E141</f>
        <v>953126.19</v>
      </c>
      <c r="F139" s="8">
        <f t="shared" si="31"/>
        <v>1422.58</v>
      </c>
    </row>
    <row r="140" spans="1:6" ht="67.05" customHeight="1" x14ac:dyDescent="0.25">
      <c r="A140" s="3" t="s">
        <v>154</v>
      </c>
      <c r="B140" s="3" t="s">
        <v>162</v>
      </c>
      <c r="C140" s="11" t="s">
        <v>163</v>
      </c>
      <c r="D140" s="10">
        <v>5000</v>
      </c>
      <c r="E140" s="10">
        <v>0</v>
      </c>
      <c r="F140" s="8">
        <f t="shared" si="31"/>
        <v>0</v>
      </c>
    </row>
    <row r="141" spans="1:6" ht="62.4" x14ac:dyDescent="0.25">
      <c r="A141" s="3" t="s">
        <v>155</v>
      </c>
      <c r="B141" s="3" t="s">
        <v>162</v>
      </c>
      <c r="C141" s="11" t="s">
        <v>163</v>
      </c>
      <c r="D141" s="10">
        <v>62000</v>
      </c>
      <c r="E141" s="10">
        <v>953126.19</v>
      </c>
      <c r="F141" s="10">
        <f t="shared" si="31"/>
        <v>1537.3</v>
      </c>
    </row>
    <row r="142" spans="1:6" ht="62.4" x14ac:dyDescent="0.25">
      <c r="A142" s="5" t="s">
        <v>155</v>
      </c>
      <c r="B142" s="5" t="s">
        <v>164</v>
      </c>
      <c r="C142" s="7" t="s">
        <v>316</v>
      </c>
      <c r="D142" s="8">
        <f>D143</f>
        <v>50000</v>
      </c>
      <c r="E142" s="8">
        <f t="shared" ref="E142" si="50">E143</f>
        <v>2000</v>
      </c>
      <c r="F142" s="8">
        <f t="shared" si="31"/>
        <v>4</v>
      </c>
    </row>
    <row r="143" spans="1:6" ht="79.8" customHeight="1" x14ac:dyDescent="0.25">
      <c r="A143" s="3" t="s">
        <v>155</v>
      </c>
      <c r="B143" s="3" t="s">
        <v>165</v>
      </c>
      <c r="C143" s="11" t="s">
        <v>317</v>
      </c>
      <c r="D143" s="10">
        <v>50000</v>
      </c>
      <c r="E143" s="10">
        <v>2000</v>
      </c>
      <c r="F143" s="10">
        <f t="shared" si="31"/>
        <v>4</v>
      </c>
    </row>
    <row r="144" spans="1:6" ht="57.6" customHeight="1" x14ac:dyDescent="0.25">
      <c r="A144" s="23" t="s">
        <v>154</v>
      </c>
      <c r="B144" s="23" t="s">
        <v>547</v>
      </c>
      <c r="C144" s="12" t="s">
        <v>549</v>
      </c>
      <c r="D144" s="8">
        <f>SUM(D145)</f>
        <v>0</v>
      </c>
      <c r="E144" s="8">
        <f>SUM(E145)</f>
        <v>250</v>
      </c>
      <c r="F144" s="8" t="s">
        <v>425</v>
      </c>
    </row>
    <row r="145" spans="1:6" ht="69.599999999999994" customHeight="1" x14ac:dyDescent="0.25">
      <c r="A145" s="3" t="s">
        <v>154</v>
      </c>
      <c r="B145" s="3" t="s">
        <v>548</v>
      </c>
      <c r="C145" s="11" t="s">
        <v>550</v>
      </c>
      <c r="D145" s="10">
        <v>0</v>
      </c>
      <c r="E145" s="10">
        <v>250</v>
      </c>
      <c r="F145" s="10" t="s">
        <v>425</v>
      </c>
    </row>
    <row r="146" spans="1:6" ht="62.4" x14ac:dyDescent="0.25">
      <c r="A146" s="5" t="s">
        <v>155</v>
      </c>
      <c r="B146" s="5" t="s">
        <v>166</v>
      </c>
      <c r="C146" s="7" t="s">
        <v>167</v>
      </c>
      <c r="D146" s="8">
        <f>D147</f>
        <v>180000</v>
      </c>
      <c r="E146" s="8">
        <f t="shared" ref="E146" si="51">E147</f>
        <v>44412.78</v>
      </c>
      <c r="F146" s="8">
        <f t="shared" si="31"/>
        <v>24.67</v>
      </c>
    </row>
    <row r="147" spans="1:6" ht="78.150000000000006" customHeight="1" x14ac:dyDescent="0.25">
      <c r="A147" s="3" t="s">
        <v>155</v>
      </c>
      <c r="B147" s="3" t="s">
        <v>168</v>
      </c>
      <c r="C147" s="11" t="s">
        <v>169</v>
      </c>
      <c r="D147" s="10">
        <v>180000</v>
      </c>
      <c r="E147" s="10">
        <v>44412.78</v>
      </c>
      <c r="F147" s="10">
        <f t="shared" si="31"/>
        <v>24.67</v>
      </c>
    </row>
    <row r="148" spans="1:6" ht="81.45" customHeight="1" x14ac:dyDescent="0.25">
      <c r="A148" s="5" t="s">
        <v>3</v>
      </c>
      <c r="B148" s="5" t="s">
        <v>170</v>
      </c>
      <c r="C148" s="7" t="s">
        <v>318</v>
      </c>
      <c r="D148" s="8">
        <f>D149+D150</f>
        <v>25000</v>
      </c>
      <c r="E148" s="8">
        <f>E149+E150</f>
        <v>32853.979999999996</v>
      </c>
      <c r="F148" s="8">
        <f t="shared" si="31"/>
        <v>131.41999999999999</v>
      </c>
    </row>
    <row r="149" spans="1:6" ht="114.15" customHeight="1" x14ac:dyDescent="0.25">
      <c r="A149" s="3" t="s">
        <v>155</v>
      </c>
      <c r="B149" s="3" t="s">
        <v>171</v>
      </c>
      <c r="C149" s="11" t="s">
        <v>319</v>
      </c>
      <c r="D149" s="24">
        <v>25000</v>
      </c>
      <c r="E149" s="24">
        <v>17853.98</v>
      </c>
      <c r="F149" s="10">
        <f t="shared" si="31"/>
        <v>71.42</v>
      </c>
    </row>
    <row r="150" spans="1:6" ht="114.15" customHeight="1" x14ac:dyDescent="0.25">
      <c r="A150" s="3" t="s">
        <v>551</v>
      </c>
      <c r="B150" s="3" t="s">
        <v>552</v>
      </c>
      <c r="C150" s="11" t="s">
        <v>319</v>
      </c>
      <c r="D150" s="24">
        <v>0</v>
      </c>
      <c r="E150" s="24">
        <v>15000</v>
      </c>
      <c r="F150" s="10" t="s">
        <v>425</v>
      </c>
    </row>
    <row r="151" spans="1:6" ht="51" customHeight="1" x14ac:dyDescent="0.25">
      <c r="A151" s="5" t="s">
        <v>155</v>
      </c>
      <c r="B151" s="5" t="s">
        <v>172</v>
      </c>
      <c r="C151" s="7" t="s">
        <v>173</v>
      </c>
      <c r="D151" s="8">
        <f>D152</f>
        <v>5000</v>
      </c>
      <c r="E151" s="8">
        <f t="shared" ref="E151" si="52">E152</f>
        <v>1000</v>
      </c>
      <c r="F151" s="8">
        <f t="shared" si="31"/>
        <v>20</v>
      </c>
    </row>
    <row r="152" spans="1:6" ht="62.4" x14ac:dyDescent="0.25">
      <c r="A152" s="3" t="s">
        <v>155</v>
      </c>
      <c r="B152" s="3" t="s">
        <v>174</v>
      </c>
      <c r="C152" s="11" t="s">
        <v>175</v>
      </c>
      <c r="D152" s="14">
        <v>5000</v>
      </c>
      <c r="E152" s="14">
        <v>1000</v>
      </c>
      <c r="F152" s="10">
        <f t="shared" si="31"/>
        <v>20</v>
      </c>
    </row>
    <row r="153" spans="1:6" ht="49.35" customHeight="1" x14ac:dyDescent="0.25">
      <c r="A153" s="5" t="s">
        <v>3</v>
      </c>
      <c r="B153" s="5" t="s">
        <v>176</v>
      </c>
      <c r="C153" s="7" t="s">
        <v>177</v>
      </c>
      <c r="D153" s="8">
        <f>D156+D154+D155</f>
        <v>72000</v>
      </c>
      <c r="E153" s="8">
        <f>E156+E154+E155</f>
        <v>150134.9</v>
      </c>
      <c r="F153" s="8">
        <f t="shared" si="31"/>
        <v>208.52</v>
      </c>
    </row>
    <row r="154" spans="1:6" ht="63.75" customHeight="1" x14ac:dyDescent="0.25">
      <c r="A154" s="3" t="s">
        <v>154</v>
      </c>
      <c r="B154" s="3" t="s">
        <v>178</v>
      </c>
      <c r="C154" s="9" t="s">
        <v>179</v>
      </c>
      <c r="D154" s="10">
        <v>0</v>
      </c>
      <c r="E154" s="10">
        <v>125</v>
      </c>
      <c r="F154" s="10" t="s">
        <v>425</v>
      </c>
    </row>
    <row r="155" spans="1:6" ht="66.45" customHeight="1" x14ac:dyDescent="0.25">
      <c r="A155" s="3" t="s">
        <v>450</v>
      </c>
      <c r="B155" s="3" t="s">
        <v>178</v>
      </c>
      <c r="C155" s="9" t="s">
        <v>179</v>
      </c>
      <c r="D155" s="10">
        <v>0</v>
      </c>
      <c r="E155" s="10">
        <v>25000</v>
      </c>
      <c r="F155" s="10" t="s">
        <v>425</v>
      </c>
    </row>
    <row r="156" spans="1:6" ht="65.400000000000006" customHeight="1" x14ac:dyDescent="0.25">
      <c r="A156" s="3" t="s">
        <v>155</v>
      </c>
      <c r="B156" s="3" t="s">
        <v>178</v>
      </c>
      <c r="C156" s="11" t="s">
        <v>179</v>
      </c>
      <c r="D156" s="10">
        <v>72000</v>
      </c>
      <c r="E156" s="10">
        <v>125009.9</v>
      </c>
      <c r="F156" s="10">
        <f t="shared" si="31"/>
        <v>173.62</v>
      </c>
    </row>
    <row r="157" spans="1:6" ht="62.4" x14ac:dyDescent="0.25">
      <c r="A157" s="5" t="s">
        <v>3</v>
      </c>
      <c r="B157" s="5" t="s">
        <v>180</v>
      </c>
      <c r="C157" s="7" t="s">
        <v>181</v>
      </c>
      <c r="D157" s="8">
        <f>D158</f>
        <v>881400</v>
      </c>
      <c r="E157" s="8">
        <f t="shared" ref="E157" si="53">E158</f>
        <v>513665.76</v>
      </c>
      <c r="F157" s="8">
        <f t="shared" si="31"/>
        <v>58.28</v>
      </c>
    </row>
    <row r="158" spans="1:6" ht="78" x14ac:dyDescent="0.25">
      <c r="A158" s="5" t="s">
        <v>3</v>
      </c>
      <c r="B158" s="5" t="s">
        <v>182</v>
      </c>
      <c r="C158" s="12" t="s">
        <v>183</v>
      </c>
      <c r="D158" s="8">
        <f>D159+D161+D160</f>
        <v>881400</v>
      </c>
      <c r="E158" s="8">
        <f>E159+E161+E160</f>
        <v>513665.76</v>
      </c>
      <c r="F158" s="8">
        <f t="shared" si="31"/>
        <v>58.28</v>
      </c>
    </row>
    <row r="159" spans="1:6" ht="70.95" customHeight="1" x14ac:dyDescent="0.25">
      <c r="A159" s="3" t="s">
        <v>154</v>
      </c>
      <c r="B159" s="3" t="s">
        <v>182</v>
      </c>
      <c r="C159" s="11" t="s">
        <v>183</v>
      </c>
      <c r="D159" s="10">
        <v>50000</v>
      </c>
      <c r="E159" s="10">
        <v>63005.51</v>
      </c>
      <c r="F159" s="10">
        <f t="shared" si="31"/>
        <v>126.01</v>
      </c>
    </row>
    <row r="160" spans="1:6" ht="70.349999999999994" customHeight="1" x14ac:dyDescent="0.25">
      <c r="A160" s="3" t="s">
        <v>451</v>
      </c>
      <c r="B160" s="3" t="s">
        <v>182</v>
      </c>
      <c r="C160" s="11" t="s">
        <v>183</v>
      </c>
      <c r="D160" s="10">
        <v>0</v>
      </c>
      <c r="E160" s="10">
        <v>13182.97</v>
      </c>
      <c r="F160" s="10" t="s">
        <v>425</v>
      </c>
    </row>
    <row r="161" spans="1:6" ht="68.099999999999994" customHeight="1" x14ac:dyDescent="0.25">
      <c r="A161" s="3" t="s">
        <v>155</v>
      </c>
      <c r="B161" s="3" t="s">
        <v>182</v>
      </c>
      <c r="C161" s="11" t="s">
        <v>183</v>
      </c>
      <c r="D161" s="10">
        <v>831400</v>
      </c>
      <c r="E161" s="10">
        <v>437477.28</v>
      </c>
      <c r="F161" s="10">
        <f>ROUND(E161/D161*100,2)</f>
        <v>52.62</v>
      </c>
    </row>
    <row r="162" spans="1:6" ht="31.2" x14ac:dyDescent="0.25">
      <c r="A162" s="5" t="s">
        <v>98</v>
      </c>
      <c r="B162" s="5" t="s">
        <v>184</v>
      </c>
      <c r="C162" s="7" t="s">
        <v>185</v>
      </c>
      <c r="D162" s="8">
        <f>SUM(D163)</f>
        <v>100000</v>
      </c>
      <c r="E162" s="8">
        <f t="shared" ref="E162" si="54">SUM(E163)</f>
        <v>62947.360000000001</v>
      </c>
      <c r="F162" s="8">
        <f t="shared" si="31"/>
        <v>62.95</v>
      </c>
    </row>
    <row r="163" spans="1:6" ht="31.2" x14ac:dyDescent="0.25">
      <c r="A163" s="3" t="s">
        <v>98</v>
      </c>
      <c r="B163" s="3" t="s">
        <v>186</v>
      </c>
      <c r="C163" s="9" t="s">
        <v>187</v>
      </c>
      <c r="D163" s="10">
        <v>100000</v>
      </c>
      <c r="E163" s="10">
        <v>62947.360000000001</v>
      </c>
      <c r="F163" s="10">
        <f t="shared" si="31"/>
        <v>62.95</v>
      </c>
    </row>
    <row r="164" spans="1:6" ht="95.85" customHeight="1" x14ac:dyDescent="0.25">
      <c r="A164" s="5" t="s">
        <v>3</v>
      </c>
      <c r="B164" s="5" t="s">
        <v>188</v>
      </c>
      <c r="C164" s="12" t="s">
        <v>189</v>
      </c>
      <c r="D164" s="8">
        <f>D165</f>
        <v>998900</v>
      </c>
      <c r="E164" s="8">
        <f t="shared" ref="E164" si="55">E165</f>
        <v>1457815.36</v>
      </c>
      <c r="F164" s="8">
        <f t="shared" si="31"/>
        <v>145.94</v>
      </c>
    </row>
    <row r="165" spans="1:6" ht="66.45" customHeight="1" x14ac:dyDescent="0.25">
      <c r="A165" s="5" t="s">
        <v>3</v>
      </c>
      <c r="B165" s="5" t="s">
        <v>190</v>
      </c>
      <c r="C165" s="12" t="s">
        <v>191</v>
      </c>
      <c r="D165" s="8">
        <f>D166</f>
        <v>998900</v>
      </c>
      <c r="E165" s="8">
        <f t="shared" ref="E165" si="56">E166</f>
        <v>1457815.36</v>
      </c>
      <c r="F165" s="8">
        <f t="shared" si="31"/>
        <v>145.94</v>
      </c>
    </row>
    <row r="166" spans="1:6" ht="62.4" x14ac:dyDescent="0.25">
      <c r="A166" s="5" t="s">
        <v>3</v>
      </c>
      <c r="B166" s="5" t="s">
        <v>192</v>
      </c>
      <c r="C166" s="7" t="s">
        <v>320</v>
      </c>
      <c r="D166" s="8">
        <f>D167+D169+D168</f>
        <v>998900</v>
      </c>
      <c r="E166" s="8">
        <f>E167+E169+E168</f>
        <v>1457815.36</v>
      </c>
      <c r="F166" s="8">
        <f t="shared" si="31"/>
        <v>145.94</v>
      </c>
    </row>
    <row r="167" spans="1:6" ht="57" customHeight="1" x14ac:dyDescent="0.25">
      <c r="A167" s="3" t="s">
        <v>80</v>
      </c>
      <c r="B167" s="3" t="s">
        <v>192</v>
      </c>
      <c r="C167" s="9" t="s">
        <v>320</v>
      </c>
      <c r="D167" s="10">
        <v>484100</v>
      </c>
      <c r="E167" s="10">
        <v>1166480.71</v>
      </c>
      <c r="F167" s="10">
        <f t="shared" si="31"/>
        <v>240.96</v>
      </c>
    </row>
    <row r="168" spans="1:6" ht="57" customHeight="1" x14ac:dyDescent="0.25">
      <c r="A168" s="3" t="s">
        <v>98</v>
      </c>
      <c r="B168" s="3" t="s">
        <v>192</v>
      </c>
      <c r="C168" s="9" t="s">
        <v>320</v>
      </c>
      <c r="D168" s="10">
        <v>0</v>
      </c>
      <c r="E168" s="10">
        <v>1822.33</v>
      </c>
      <c r="F168" s="10" t="s">
        <v>425</v>
      </c>
    </row>
    <row r="169" spans="1:6" ht="56.55" customHeight="1" x14ac:dyDescent="0.25">
      <c r="A169" s="3" t="s">
        <v>85</v>
      </c>
      <c r="B169" s="3" t="s">
        <v>192</v>
      </c>
      <c r="C169" s="9" t="s">
        <v>320</v>
      </c>
      <c r="D169" s="10">
        <v>514800</v>
      </c>
      <c r="E169" s="10">
        <v>289512.32000000001</v>
      </c>
      <c r="F169" s="10">
        <f t="shared" si="31"/>
        <v>56.24</v>
      </c>
    </row>
    <row r="170" spans="1:6" ht="30.6" customHeight="1" x14ac:dyDescent="0.25">
      <c r="A170" s="21" t="s">
        <v>3</v>
      </c>
      <c r="B170" s="21" t="s">
        <v>459</v>
      </c>
      <c r="C170" s="7" t="s">
        <v>468</v>
      </c>
      <c r="D170" s="8">
        <f>SUM(D171+D173+D175)</f>
        <v>0</v>
      </c>
      <c r="E170" s="8">
        <f>SUM(E171+E173+E175)</f>
        <v>77349.34</v>
      </c>
      <c r="F170" s="8" t="s">
        <v>425</v>
      </c>
    </row>
    <row r="171" spans="1:6" ht="57.6" customHeight="1" x14ac:dyDescent="0.25">
      <c r="A171" s="20" t="s">
        <v>3</v>
      </c>
      <c r="B171" s="20" t="s">
        <v>452</v>
      </c>
      <c r="C171" s="7" t="s">
        <v>453</v>
      </c>
      <c r="D171" s="8">
        <f>SUM(D172)</f>
        <v>0</v>
      </c>
      <c r="E171" s="8">
        <f>SUM(E172)</f>
        <v>70344.759999999995</v>
      </c>
      <c r="F171" s="8" t="s">
        <v>425</v>
      </c>
    </row>
    <row r="172" spans="1:6" ht="55.95" customHeight="1" x14ac:dyDescent="0.25">
      <c r="A172" s="3" t="s">
        <v>98</v>
      </c>
      <c r="B172" s="3" t="s">
        <v>452</v>
      </c>
      <c r="C172" s="9" t="s">
        <v>453</v>
      </c>
      <c r="D172" s="10">
        <v>0</v>
      </c>
      <c r="E172" s="10">
        <v>70344.759999999995</v>
      </c>
      <c r="F172" s="10" t="s">
        <v>425</v>
      </c>
    </row>
    <row r="173" spans="1:6" ht="38.25" customHeight="1" x14ac:dyDescent="0.25">
      <c r="A173" s="21" t="s">
        <v>3</v>
      </c>
      <c r="B173" s="21" t="s">
        <v>454</v>
      </c>
      <c r="C173" s="7" t="s">
        <v>469</v>
      </c>
      <c r="D173" s="8">
        <f>SUM(D174)</f>
        <v>0</v>
      </c>
      <c r="E173" s="8">
        <f>SUM(E174)</f>
        <v>52.51</v>
      </c>
      <c r="F173" s="8" t="s">
        <v>425</v>
      </c>
    </row>
    <row r="174" spans="1:6" ht="55.95" customHeight="1" x14ac:dyDescent="0.25">
      <c r="A174" s="3" t="s">
        <v>98</v>
      </c>
      <c r="B174" s="3" t="s">
        <v>455</v>
      </c>
      <c r="C174" s="9" t="s">
        <v>470</v>
      </c>
      <c r="D174" s="10">
        <v>0</v>
      </c>
      <c r="E174" s="10">
        <v>52.51</v>
      </c>
      <c r="F174" s="10" t="s">
        <v>425</v>
      </c>
    </row>
    <row r="175" spans="1:6" ht="65.400000000000006" customHeight="1" x14ac:dyDescent="0.25">
      <c r="A175" s="21" t="s">
        <v>3</v>
      </c>
      <c r="B175" s="21" t="s">
        <v>456</v>
      </c>
      <c r="C175" s="7" t="s">
        <v>471</v>
      </c>
      <c r="D175" s="8">
        <f>SUM(D176:D177)</f>
        <v>0</v>
      </c>
      <c r="E175" s="8">
        <f>SUM(E176:E177)</f>
        <v>6952.07</v>
      </c>
      <c r="F175" s="8" t="s">
        <v>425</v>
      </c>
    </row>
    <row r="176" spans="1:6" ht="55.95" customHeight="1" x14ac:dyDescent="0.25">
      <c r="A176" s="3" t="s">
        <v>98</v>
      </c>
      <c r="B176" s="3" t="s">
        <v>456</v>
      </c>
      <c r="C176" s="9" t="s">
        <v>471</v>
      </c>
      <c r="D176" s="10">
        <v>0</v>
      </c>
      <c r="E176" s="10">
        <v>1000</v>
      </c>
      <c r="F176" s="10" t="s">
        <v>425</v>
      </c>
    </row>
    <row r="177" spans="1:6" ht="117" customHeight="1" x14ac:dyDescent="0.25">
      <c r="A177" s="3" t="s">
        <v>457</v>
      </c>
      <c r="B177" s="3" t="s">
        <v>458</v>
      </c>
      <c r="C177" s="9" t="s">
        <v>472</v>
      </c>
      <c r="D177" s="10">
        <v>0</v>
      </c>
      <c r="E177" s="10">
        <v>5952.07</v>
      </c>
      <c r="F177" s="10" t="s">
        <v>425</v>
      </c>
    </row>
    <row r="178" spans="1:6" ht="34.799999999999997" customHeight="1" x14ac:dyDescent="0.25">
      <c r="A178" s="21" t="s">
        <v>80</v>
      </c>
      <c r="B178" s="21" t="s">
        <v>345</v>
      </c>
      <c r="C178" s="7" t="s">
        <v>346</v>
      </c>
      <c r="D178" s="8">
        <f>D179</f>
        <v>67800</v>
      </c>
      <c r="E178" s="8">
        <f t="shared" ref="E178" si="57">E179</f>
        <v>0</v>
      </c>
      <c r="F178" s="8">
        <f t="shared" ref="F178:F182" si="58">ROUND(E178/D178*100,2)</f>
        <v>0</v>
      </c>
    </row>
    <row r="179" spans="1:6" ht="34.950000000000003" customHeight="1" x14ac:dyDescent="0.25">
      <c r="A179" s="21" t="s">
        <v>80</v>
      </c>
      <c r="B179" s="21" t="s">
        <v>193</v>
      </c>
      <c r="C179" s="7" t="s">
        <v>194</v>
      </c>
      <c r="D179" s="8">
        <f>SUM(D180+D181)</f>
        <v>67800</v>
      </c>
      <c r="E179" s="8">
        <f>SUM(E180+E181)</f>
        <v>0</v>
      </c>
      <c r="F179" s="8">
        <f t="shared" si="58"/>
        <v>0</v>
      </c>
    </row>
    <row r="180" spans="1:6" ht="43.2" customHeight="1" x14ac:dyDescent="0.25">
      <c r="A180" s="3" t="s">
        <v>80</v>
      </c>
      <c r="B180" s="3" t="s">
        <v>195</v>
      </c>
      <c r="C180" s="9" t="s">
        <v>321</v>
      </c>
      <c r="D180" s="10">
        <v>67800</v>
      </c>
      <c r="E180" s="10">
        <v>0</v>
      </c>
      <c r="F180" s="10">
        <f t="shared" si="58"/>
        <v>0</v>
      </c>
    </row>
    <row r="181" spans="1:6" ht="45.6" customHeight="1" x14ac:dyDescent="0.25">
      <c r="A181" s="3" t="s">
        <v>98</v>
      </c>
      <c r="B181" s="3" t="s">
        <v>195</v>
      </c>
      <c r="C181" s="9" t="s">
        <v>321</v>
      </c>
      <c r="D181" s="10">
        <v>0</v>
      </c>
      <c r="E181" s="10">
        <v>0</v>
      </c>
      <c r="F181" s="10" t="s">
        <v>425</v>
      </c>
    </row>
    <row r="182" spans="1:6" ht="27.15" customHeight="1" x14ac:dyDescent="0.25">
      <c r="A182" s="21" t="s">
        <v>3</v>
      </c>
      <c r="B182" s="21" t="s">
        <v>460</v>
      </c>
      <c r="C182" s="7" t="s">
        <v>554</v>
      </c>
      <c r="D182" s="8">
        <f>SUM(D183+D187+D189)</f>
        <v>677000</v>
      </c>
      <c r="E182" s="8">
        <f t="shared" ref="E182" si="59">SUM(E183+E187+E189)</f>
        <v>671252.16</v>
      </c>
      <c r="F182" s="8">
        <f t="shared" si="58"/>
        <v>99.15</v>
      </c>
    </row>
    <row r="183" spans="1:6" ht="26.4" customHeight="1" x14ac:dyDescent="0.25">
      <c r="A183" s="21" t="s">
        <v>3</v>
      </c>
      <c r="B183" s="21" t="s">
        <v>462</v>
      </c>
      <c r="C183" s="7" t="s">
        <v>463</v>
      </c>
      <c r="D183" s="8">
        <f>SUM(D184)</f>
        <v>0</v>
      </c>
      <c r="E183" s="8">
        <f>SUM(E184)</f>
        <v>-6298.4</v>
      </c>
      <c r="F183" s="8" t="s">
        <v>425</v>
      </c>
    </row>
    <row r="184" spans="1:6" ht="22.2" customHeight="1" x14ac:dyDescent="0.25">
      <c r="A184" s="21" t="s">
        <v>3</v>
      </c>
      <c r="B184" s="21" t="s">
        <v>464</v>
      </c>
      <c r="C184" s="7" t="s">
        <v>465</v>
      </c>
      <c r="D184" s="8">
        <f>SUM(D185:D186)</f>
        <v>0</v>
      </c>
      <c r="E184" s="8">
        <f>SUM(E185:E186)</f>
        <v>-6298.4</v>
      </c>
      <c r="F184" s="8"/>
    </row>
    <row r="185" spans="1:6" ht="27.6" hidden="1" customHeight="1" x14ac:dyDescent="0.25">
      <c r="A185" s="3" t="s">
        <v>80</v>
      </c>
      <c r="B185" s="3" t="s">
        <v>464</v>
      </c>
      <c r="C185" s="9" t="s">
        <v>465</v>
      </c>
      <c r="D185" s="10">
        <v>0</v>
      </c>
      <c r="E185" s="10">
        <v>0</v>
      </c>
      <c r="F185" s="8" t="s">
        <v>425</v>
      </c>
    </row>
    <row r="186" spans="1:6" ht="33" customHeight="1" x14ac:dyDescent="0.25">
      <c r="A186" s="3" t="s">
        <v>85</v>
      </c>
      <c r="B186" s="3" t="s">
        <v>464</v>
      </c>
      <c r="C186" s="9" t="s">
        <v>465</v>
      </c>
      <c r="D186" s="10">
        <v>0</v>
      </c>
      <c r="E186" s="10">
        <v>-6298.4</v>
      </c>
      <c r="F186" s="8" t="s">
        <v>425</v>
      </c>
    </row>
    <row r="187" spans="1:6" ht="23.25" customHeight="1" x14ac:dyDescent="0.25">
      <c r="A187" s="21" t="s">
        <v>3</v>
      </c>
      <c r="B187" s="21" t="s">
        <v>466</v>
      </c>
      <c r="C187" s="7" t="s">
        <v>461</v>
      </c>
      <c r="D187" s="8">
        <f>SUM(D188)</f>
        <v>0</v>
      </c>
      <c r="E187" s="8">
        <f>SUM(E188)</f>
        <v>550.55999999999995</v>
      </c>
      <c r="F187" s="8" t="s">
        <v>425</v>
      </c>
    </row>
    <row r="188" spans="1:6" ht="23.25" customHeight="1" x14ac:dyDescent="0.25">
      <c r="A188" s="3" t="s">
        <v>98</v>
      </c>
      <c r="B188" s="3" t="s">
        <v>467</v>
      </c>
      <c r="C188" s="9" t="s">
        <v>481</v>
      </c>
      <c r="D188" s="10">
        <v>0</v>
      </c>
      <c r="E188" s="10">
        <v>550.55999999999995</v>
      </c>
      <c r="F188" s="8" t="s">
        <v>425</v>
      </c>
    </row>
    <row r="189" spans="1:6" ht="28.8" customHeight="1" x14ac:dyDescent="0.25">
      <c r="A189" s="22" t="s">
        <v>80</v>
      </c>
      <c r="B189" s="22" t="s">
        <v>489</v>
      </c>
      <c r="C189" s="7" t="s">
        <v>488</v>
      </c>
      <c r="D189" s="8">
        <f>SUM(D190)</f>
        <v>677000</v>
      </c>
      <c r="E189" s="8">
        <f>SUM(E190)</f>
        <v>677000</v>
      </c>
      <c r="F189" s="8">
        <f t="shared" ref="F189:F195" si="60">ROUND(E189/D189*100,2)</f>
        <v>100</v>
      </c>
    </row>
    <row r="190" spans="1:6" ht="23.25" customHeight="1" x14ac:dyDescent="0.25">
      <c r="A190" s="23" t="s">
        <v>80</v>
      </c>
      <c r="B190" s="23" t="s">
        <v>490</v>
      </c>
      <c r="C190" s="7" t="s">
        <v>491</v>
      </c>
      <c r="D190" s="8">
        <f>SUM(D191:D195)</f>
        <v>677000</v>
      </c>
      <c r="E190" s="8">
        <f>SUM(E191:E195)</f>
        <v>677000</v>
      </c>
      <c r="F190" s="8">
        <f t="shared" si="60"/>
        <v>100</v>
      </c>
    </row>
    <row r="191" spans="1:6" ht="36.6" customHeight="1" x14ac:dyDescent="0.25">
      <c r="A191" s="3" t="s">
        <v>80</v>
      </c>
      <c r="B191" s="3" t="s">
        <v>555</v>
      </c>
      <c r="C191" s="9" t="s">
        <v>556</v>
      </c>
      <c r="D191" s="10">
        <v>0</v>
      </c>
      <c r="E191" s="10">
        <v>372000</v>
      </c>
      <c r="F191" s="10" t="s">
        <v>425</v>
      </c>
    </row>
    <row r="192" spans="1:6" ht="51" customHeight="1" x14ac:dyDescent="0.25">
      <c r="A192" s="3" t="s">
        <v>80</v>
      </c>
      <c r="B192" s="3" t="s">
        <v>492</v>
      </c>
      <c r="C192" s="9" t="s">
        <v>493</v>
      </c>
      <c r="D192" s="10">
        <v>305000</v>
      </c>
      <c r="E192" s="10">
        <v>305000</v>
      </c>
      <c r="F192" s="10">
        <f t="shared" si="60"/>
        <v>100</v>
      </c>
    </row>
    <row r="193" spans="1:6" ht="48" customHeight="1" x14ac:dyDescent="0.25">
      <c r="A193" s="3" t="s">
        <v>80</v>
      </c>
      <c r="B193" s="3" t="s">
        <v>492</v>
      </c>
      <c r="C193" s="9" t="s">
        <v>494</v>
      </c>
      <c r="D193" s="10">
        <v>194000</v>
      </c>
      <c r="E193" s="10">
        <v>0</v>
      </c>
      <c r="F193" s="10">
        <f t="shared" si="60"/>
        <v>0</v>
      </c>
    </row>
    <row r="194" spans="1:6" ht="44.4" customHeight="1" x14ac:dyDescent="0.25">
      <c r="A194" s="3" t="s">
        <v>80</v>
      </c>
      <c r="B194" s="3" t="s">
        <v>492</v>
      </c>
      <c r="C194" s="9" t="s">
        <v>494</v>
      </c>
      <c r="D194" s="10">
        <v>82000</v>
      </c>
      <c r="E194" s="10">
        <v>0</v>
      </c>
      <c r="F194" s="10">
        <f t="shared" si="60"/>
        <v>0</v>
      </c>
    </row>
    <row r="195" spans="1:6" ht="44.4" customHeight="1" x14ac:dyDescent="0.25">
      <c r="A195" s="3" t="s">
        <v>80</v>
      </c>
      <c r="B195" s="3" t="s">
        <v>553</v>
      </c>
      <c r="C195" s="9" t="s">
        <v>495</v>
      </c>
      <c r="D195" s="10">
        <v>96000</v>
      </c>
      <c r="E195" s="10">
        <v>0</v>
      </c>
      <c r="F195" s="10">
        <f t="shared" si="60"/>
        <v>0</v>
      </c>
    </row>
    <row r="196" spans="1:6" ht="46.2" customHeight="1" x14ac:dyDescent="0.25">
      <c r="A196" s="21" t="s">
        <v>3</v>
      </c>
      <c r="B196" s="21" t="s">
        <v>196</v>
      </c>
      <c r="C196" s="7" t="s">
        <v>197</v>
      </c>
      <c r="D196" s="8">
        <f>SUM(D197+D296+D301+D307+D293)</f>
        <v>2967831272.8599997</v>
      </c>
      <c r="E196" s="8">
        <f>SUM(E197+E296+E301+E307+E293)</f>
        <v>1132686798.71</v>
      </c>
      <c r="F196" s="8">
        <f t="shared" ref="F196" si="61">ROUND(E196/D196*100,2)</f>
        <v>38.17</v>
      </c>
    </row>
    <row r="197" spans="1:6" ht="45" customHeight="1" x14ac:dyDescent="0.25">
      <c r="A197" s="21" t="s">
        <v>198</v>
      </c>
      <c r="B197" s="21" t="s">
        <v>199</v>
      </c>
      <c r="C197" s="7" t="s">
        <v>200</v>
      </c>
      <c r="D197" s="8">
        <f>SUM(D198+D209+D249+D275)</f>
        <v>2862198883.1600003</v>
      </c>
      <c r="E197" s="8">
        <f>SUM(E198+E209+E249+E275)</f>
        <v>1168663684.47</v>
      </c>
      <c r="F197" s="8">
        <f>ROUND(E197/D197*100,2)</f>
        <v>40.83</v>
      </c>
    </row>
    <row r="198" spans="1:6" ht="40.200000000000003" customHeight="1" x14ac:dyDescent="0.25">
      <c r="A198" s="5" t="s">
        <v>198</v>
      </c>
      <c r="B198" s="5" t="s">
        <v>201</v>
      </c>
      <c r="C198" s="7" t="s">
        <v>202</v>
      </c>
      <c r="D198" s="8">
        <f>D199+D201+D203+D205</f>
        <v>1396375800</v>
      </c>
      <c r="E198" s="8">
        <f t="shared" ref="E198" si="62">E199+E201+E203+E205</f>
        <v>472175800</v>
      </c>
      <c r="F198" s="8">
        <f t="shared" ref="F198:F276" si="63">ROUND(E198/D198*100,2)</f>
        <v>33.81</v>
      </c>
    </row>
    <row r="199" spans="1:6" ht="37.799999999999997" customHeight="1" x14ac:dyDescent="0.25">
      <c r="A199" s="5" t="s">
        <v>198</v>
      </c>
      <c r="B199" s="5" t="s">
        <v>203</v>
      </c>
      <c r="C199" s="7" t="s">
        <v>204</v>
      </c>
      <c r="D199" s="8">
        <f>D200</f>
        <v>72636600</v>
      </c>
      <c r="E199" s="8">
        <f t="shared" ref="E199" si="64">E200</f>
        <v>0</v>
      </c>
      <c r="F199" s="8">
        <f t="shared" si="63"/>
        <v>0</v>
      </c>
    </row>
    <row r="200" spans="1:6" ht="45" customHeight="1" x14ac:dyDescent="0.25">
      <c r="A200" s="3" t="s">
        <v>198</v>
      </c>
      <c r="B200" s="3" t="s">
        <v>205</v>
      </c>
      <c r="C200" s="9" t="s">
        <v>206</v>
      </c>
      <c r="D200" s="10">
        <v>72636600</v>
      </c>
      <c r="E200" s="10">
        <v>0</v>
      </c>
      <c r="F200" s="10">
        <f t="shared" si="63"/>
        <v>0</v>
      </c>
    </row>
    <row r="201" spans="1:6" ht="36" customHeight="1" x14ac:dyDescent="0.25">
      <c r="A201" s="5" t="s">
        <v>198</v>
      </c>
      <c r="B201" s="5" t="s">
        <v>207</v>
      </c>
      <c r="C201" s="7" t="s">
        <v>208</v>
      </c>
      <c r="D201" s="8">
        <f>D202</f>
        <v>268837400</v>
      </c>
      <c r="E201" s="8">
        <f t="shared" ref="E201" si="65">E202</f>
        <v>0</v>
      </c>
      <c r="F201" s="8">
        <f t="shared" si="63"/>
        <v>0</v>
      </c>
    </row>
    <row r="202" spans="1:6" ht="44.4" customHeight="1" x14ac:dyDescent="0.25">
      <c r="A202" s="3" t="s">
        <v>198</v>
      </c>
      <c r="B202" s="3" t="s">
        <v>209</v>
      </c>
      <c r="C202" s="9" t="s">
        <v>210</v>
      </c>
      <c r="D202" s="10">
        <v>268837400</v>
      </c>
      <c r="E202" s="10">
        <v>0</v>
      </c>
      <c r="F202" s="10">
        <f t="shared" si="63"/>
        <v>0</v>
      </c>
    </row>
    <row r="203" spans="1:6" ht="54.6" customHeight="1" x14ac:dyDescent="0.25">
      <c r="A203" s="5" t="s">
        <v>198</v>
      </c>
      <c r="B203" s="5" t="s">
        <v>211</v>
      </c>
      <c r="C203" s="7" t="s">
        <v>212</v>
      </c>
      <c r="D203" s="8">
        <f>D204</f>
        <v>723151000</v>
      </c>
      <c r="E203" s="8">
        <f>E204</f>
        <v>361578000</v>
      </c>
      <c r="F203" s="8">
        <f t="shared" si="63"/>
        <v>50</v>
      </c>
    </row>
    <row r="204" spans="1:6" ht="51.6" customHeight="1" x14ac:dyDescent="0.25">
      <c r="A204" s="3" t="s">
        <v>198</v>
      </c>
      <c r="B204" s="3" t="s">
        <v>213</v>
      </c>
      <c r="C204" s="9" t="s">
        <v>214</v>
      </c>
      <c r="D204" s="10">
        <v>723151000</v>
      </c>
      <c r="E204" s="10">
        <v>361578000</v>
      </c>
      <c r="F204" s="10">
        <f t="shared" si="63"/>
        <v>50</v>
      </c>
    </row>
    <row r="205" spans="1:6" ht="40.200000000000003" customHeight="1" x14ac:dyDescent="0.25">
      <c r="A205" s="5" t="s">
        <v>198</v>
      </c>
      <c r="B205" s="5" t="s">
        <v>215</v>
      </c>
      <c r="C205" s="7" t="s">
        <v>216</v>
      </c>
      <c r="D205" s="8">
        <f>D206</f>
        <v>331750800</v>
      </c>
      <c r="E205" s="8">
        <f t="shared" ref="E205" si="66">E206</f>
        <v>110597800</v>
      </c>
      <c r="F205" s="8">
        <f t="shared" si="63"/>
        <v>33.340000000000003</v>
      </c>
    </row>
    <row r="206" spans="1:6" ht="25.8" customHeight="1" x14ac:dyDescent="0.25">
      <c r="A206" s="5" t="s">
        <v>198</v>
      </c>
      <c r="B206" s="5" t="s">
        <v>217</v>
      </c>
      <c r="C206" s="7" t="s">
        <v>218</v>
      </c>
      <c r="D206" s="8">
        <f>D207+D208</f>
        <v>331750800</v>
      </c>
      <c r="E206" s="8">
        <f t="shared" ref="E206" si="67">E207+E208</f>
        <v>110597800</v>
      </c>
      <c r="F206" s="8">
        <f t="shared" si="63"/>
        <v>33.340000000000003</v>
      </c>
    </row>
    <row r="207" spans="1:6" ht="108.6" customHeight="1" x14ac:dyDescent="0.25">
      <c r="A207" s="3" t="s">
        <v>198</v>
      </c>
      <c r="B207" s="3" t="s">
        <v>219</v>
      </c>
      <c r="C207" s="11" t="s">
        <v>304</v>
      </c>
      <c r="D207" s="10">
        <v>165854300</v>
      </c>
      <c r="E207" s="10">
        <v>0</v>
      </c>
      <c r="F207" s="10">
        <f t="shared" si="63"/>
        <v>0</v>
      </c>
    </row>
    <row r="208" spans="1:6" ht="76.8" customHeight="1" x14ac:dyDescent="0.25">
      <c r="A208" s="3" t="s">
        <v>198</v>
      </c>
      <c r="B208" s="3" t="s">
        <v>351</v>
      </c>
      <c r="C208" s="11" t="s">
        <v>352</v>
      </c>
      <c r="D208" s="10">
        <v>165896500</v>
      </c>
      <c r="E208" s="10">
        <v>110597800</v>
      </c>
      <c r="F208" s="10">
        <f t="shared" si="63"/>
        <v>66.67</v>
      </c>
    </row>
    <row r="209" spans="1:6" ht="57.6" customHeight="1" x14ac:dyDescent="0.25">
      <c r="A209" s="5" t="s">
        <v>198</v>
      </c>
      <c r="B209" s="5" t="s">
        <v>220</v>
      </c>
      <c r="C209" s="7" t="s">
        <v>221</v>
      </c>
      <c r="D209" s="8">
        <f>D210+D214+D216+D218+D220+D212</f>
        <v>211314937.75999999</v>
      </c>
      <c r="E209" s="8">
        <f t="shared" ref="E209" si="68">E210+E214+E216+E218+E220+E212</f>
        <v>33655575.869999997</v>
      </c>
      <c r="F209" s="8">
        <f t="shared" si="63"/>
        <v>15.93</v>
      </c>
    </row>
    <row r="210" spans="1:6" ht="51" customHeight="1" x14ac:dyDescent="0.25">
      <c r="A210" s="5" t="s">
        <v>198</v>
      </c>
      <c r="B210" s="5" t="s">
        <v>222</v>
      </c>
      <c r="C210" s="12" t="s">
        <v>223</v>
      </c>
      <c r="D210" s="8">
        <f>D211</f>
        <v>30686600</v>
      </c>
      <c r="E210" s="8">
        <f>E211</f>
        <v>14065429.949999999</v>
      </c>
      <c r="F210" s="8">
        <f t="shared" si="63"/>
        <v>45.84</v>
      </c>
    </row>
    <row r="211" spans="1:6" ht="61.8" customHeight="1" x14ac:dyDescent="0.25">
      <c r="A211" s="3" t="s">
        <v>198</v>
      </c>
      <c r="B211" s="3" t="s">
        <v>224</v>
      </c>
      <c r="C211" s="11" t="s">
        <v>225</v>
      </c>
      <c r="D211" s="10">
        <v>30686600</v>
      </c>
      <c r="E211" s="10">
        <v>14065429.949999999</v>
      </c>
      <c r="F211" s="10">
        <f t="shared" si="63"/>
        <v>45.84</v>
      </c>
    </row>
    <row r="212" spans="1:6" ht="33.75" customHeight="1" x14ac:dyDescent="0.25">
      <c r="A212" s="19" t="s">
        <v>198</v>
      </c>
      <c r="B212" s="19" t="s">
        <v>353</v>
      </c>
      <c r="C212" s="12" t="s">
        <v>354</v>
      </c>
      <c r="D212" s="8">
        <f>D213</f>
        <v>2712910.4</v>
      </c>
      <c r="E212" s="8">
        <f>E213</f>
        <v>2712910.4</v>
      </c>
      <c r="F212" s="8">
        <f t="shared" si="63"/>
        <v>100</v>
      </c>
    </row>
    <row r="213" spans="1:6" ht="47.4" customHeight="1" x14ac:dyDescent="0.25">
      <c r="A213" s="3" t="s">
        <v>198</v>
      </c>
      <c r="B213" s="3" t="s">
        <v>355</v>
      </c>
      <c r="C213" s="11" t="s">
        <v>356</v>
      </c>
      <c r="D213" s="14">
        <v>2712910.4</v>
      </c>
      <c r="E213" s="14">
        <v>2712910.4</v>
      </c>
      <c r="F213" s="10">
        <f t="shared" si="63"/>
        <v>100</v>
      </c>
    </row>
    <row r="214" spans="1:6" ht="27.6" customHeight="1" x14ac:dyDescent="0.25">
      <c r="A214" s="5" t="s">
        <v>198</v>
      </c>
      <c r="B214" s="5" t="s">
        <v>226</v>
      </c>
      <c r="C214" s="7" t="s">
        <v>227</v>
      </c>
      <c r="D214" s="8">
        <f>D215</f>
        <v>56400</v>
      </c>
      <c r="E214" s="8">
        <f t="shared" ref="E214" si="69">E215</f>
        <v>56400</v>
      </c>
      <c r="F214" s="8">
        <f t="shared" si="63"/>
        <v>100</v>
      </c>
    </row>
    <row r="215" spans="1:6" ht="22.2" customHeight="1" x14ac:dyDescent="0.25">
      <c r="A215" s="3" t="s">
        <v>198</v>
      </c>
      <c r="B215" s="3" t="s">
        <v>228</v>
      </c>
      <c r="C215" s="9" t="s">
        <v>229</v>
      </c>
      <c r="D215" s="10">
        <v>56400</v>
      </c>
      <c r="E215" s="10">
        <v>56400</v>
      </c>
      <c r="F215" s="8">
        <f t="shared" si="63"/>
        <v>100</v>
      </c>
    </row>
    <row r="216" spans="1:6" ht="40.799999999999997" customHeight="1" x14ac:dyDescent="0.25">
      <c r="A216" s="5" t="s">
        <v>198</v>
      </c>
      <c r="B216" s="5" t="s">
        <v>230</v>
      </c>
      <c r="C216" s="7" t="s">
        <v>231</v>
      </c>
      <c r="D216" s="8">
        <f>D217</f>
        <v>26991319.09</v>
      </c>
      <c r="E216" s="8">
        <f t="shared" ref="E216" si="70">E217</f>
        <v>1727519.91</v>
      </c>
      <c r="F216" s="8">
        <f t="shared" si="63"/>
        <v>6.4</v>
      </c>
    </row>
    <row r="217" spans="1:6" ht="39.6" customHeight="1" x14ac:dyDescent="0.25">
      <c r="A217" s="3" t="s">
        <v>198</v>
      </c>
      <c r="B217" s="3" t="s">
        <v>232</v>
      </c>
      <c r="C217" s="9" t="s">
        <v>233</v>
      </c>
      <c r="D217" s="10">
        <v>26991319.09</v>
      </c>
      <c r="E217" s="10">
        <v>1727519.91</v>
      </c>
      <c r="F217" s="10">
        <f t="shared" si="63"/>
        <v>6.4</v>
      </c>
    </row>
    <row r="218" spans="1:6" ht="31.2" hidden="1" x14ac:dyDescent="0.25">
      <c r="A218" s="13" t="s">
        <v>198</v>
      </c>
      <c r="B218" s="13" t="s">
        <v>322</v>
      </c>
      <c r="C218" s="7" t="s">
        <v>323</v>
      </c>
      <c r="D218" s="8">
        <f>D219</f>
        <v>0</v>
      </c>
      <c r="E218" s="8">
        <f t="shared" ref="E218" si="71">E219</f>
        <v>0</v>
      </c>
      <c r="F218" s="8" t="e">
        <f t="shared" si="63"/>
        <v>#DIV/0!</v>
      </c>
    </row>
    <row r="219" spans="1:6" ht="7.2" hidden="1" customHeight="1" x14ac:dyDescent="0.25">
      <c r="A219" s="3" t="s">
        <v>198</v>
      </c>
      <c r="B219" s="3" t="s">
        <v>324</v>
      </c>
      <c r="C219" s="9" t="s">
        <v>325</v>
      </c>
      <c r="D219" s="10">
        <v>0</v>
      </c>
      <c r="E219" s="10">
        <v>0</v>
      </c>
      <c r="F219" s="8" t="e">
        <f t="shared" si="63"/>
        <v>#DIV/0!</v>
      </c>
    </row>
    <row r="220" spans="1:6" ht="24.6" customHeight="1" x14ac:dyDescent="0.25">
      <c r="A220" s="5" t="s">
        <v>198</v>
      </c>
      <c r="B220" s="5" t="s">
        <v>234</v>
      </c>
      <c r="C220" s="7" t="s">
        <v>235</v>
      </c>
      <c r="D220" s="8">
        <f>D221</f>
        <v>150867708.26999998</v>
      </c>
      <c r="E220" s="8">
        <f t="shared" ref="E220" si="72">E221</f>
        <v>15093315.610000001</v>
      </c>
      <c r="F220" s="8">
        <f t="shared" si="63"/>
        <v>10</v>
      </c>
    </row>
    <row r="221" spans="1:6" ht="27" customHeight="1" x14ac:dyDescent="0.25">
      <c r="A221" s="5" t="s">
        <v>198</v>
      </c>
      <c r="B221" s="5" t="s">
        <v>236</v>
      </c>
      <c r="C221" s="7" t="s">
        <v>237</v>
      </c>
      <c r="D221" s="8">
        <f>SUM(D222:D248)</f>
        <v>150867708.26999998</v>
      </c>
      <c r="E221" s="8">
        <f t="shared" ref="E221" si="73">SUM(E224:E248)</f>
        <v>15093315.610000001</v>
      </c>
      <c r="F221" s="8">
        <f t="shared" si="63"/>
        <v>10</v>
      </c>
    </row>
    <row r="222" spans="1:6" ht="85.8" customHeight="1" x14ac:dyDescent="0.25">
      <c r="A222" s="3" t="s">
        <v>198</v>
      </c>
      <c r="B222" s="3" t="s">
        <v>496</v>
      </c>
      <c r="C222" s="9" t="s">
        <v>498</v>
      </c>
      <c r="D222" s="10">
        <v>5236600</v>
      </c>
      <c r="E222" s="10">
        <v>0</v>
      </c>
      <c r="F222" s="10">
        <f t="shared" si="63"/>
        <v>0</v>
      </c>
    </row>
    <row r="223" spans="1:6" ht="69" customHeight="1" x14ac:dyDescent="0.25">
      <c r="A223" s="3" t="s">
        <v>198</v>
      </c>
      <c r="B223" s="3" t="s">
        <v>497</v>
      </c>
      <c r="C223" s="9" t="s">
        <v>499</v>
      </c>
      <c r="D223" s="10">
        <v>2455800</v>
      </c>
      <c r="E223" s="10">
        <v>0</v>
      </c>
      <c r="F223" s="10">
        <f t="shared" si="63"/>
        <v>0</v>
      </c>
    </row>
    <row r="224" spans="1:6" ht="148.5" customHeight="1" x14ac:dyDescent="0.25">
      <c r="A224" s="3" t="s">
        <v>198</v>
      </c>
      <c r="B224" s="3" t="s">
        <v>238</v>
      </c>
      <c r="C224" s="11" t="s">
        <v>326</v>
      </c>
      <c r="D224" s="10">
        <v>64300</v>
      </c>
      <c r="E224" s="10">
        <v>22305.75</v>
      </c>
      <c r="F224" s="10">
        <f t="shared" si="63"/>
        <v>34.69</v>
      </c>
    </row>
    <row r="225" spans="1:6" ht="84" customHeight="1" x14ac:dyDescent="0.25">
      <c r="A225" s="3" t="s">
        <v>198</v>
      </c>
      <c r="B225" s="3" t="s">
        <v>501</v>
      </c>
      <c r="C225" s="11" t="s">
        <v>500</v>
      </c>
      <c r="D225" s="10">
        <v>211500</v>
      </c>
      <c r="E225" s="10">
        <v>0</v>
      </c>
      <c r="F225" s="10">
        <f t="shared" si="63"/>
        <v>0</v>
      </c>
    </row>
    <row r="226" spans="1:6" ht="81" customHeight="1" x14ac:dyDescent="0.25">
      <c r="A226" s="3" t="s">
        <v>198</v>
      </c>
      <c r="B226" s="3" t="s">
        <v>502</v>
      </c>
      <c r="C226" s="11" t="s">
        <v>500</v>
      </c>
      <c r="D226" s="10">
        <v>279810</v>
      </c>
      <c r="E226" s="10">
        <v>279810</v>
      </c>
      <c r="F226" s="10">
        <f t="shared" si="63"/>
        <v>100</v>
      </c>
    </row>
    <row r="227" spans="1:6" ht="138" customHeight="1" x14ac:dyDescent="0.25">
      <c r="A227" s="3" t="s">
        <v>198</v>
      </c>
      <c r="B227" s="3" t="s">
        <v>503</v>
      </c>
      <c r="C227" s="11" t="s">
        <v>504</v>
      </c>
      <c r="D227" s="10">
        <v>696300</v>
      </c>
      <c r="E227" s="10">
        <v>0</v>
      </c>
      <c r="F227" s="10">
        <f t="shared" si="63"/>
        <v>0</v>
      </c>
    </row>
    <row r="228" spans="1:6" ht="105.6" customHeight="1" x14ac:dyDescent="0.25">
      <c r="A228" s="3" t="s">
        <v>198</v>
      </c>
      <c r="B228" s="3" t="s">
        <v>505</v>
      </c>
      <c r="C228" s="11" t="s">
        <v>506</v>
      </c>
      <c r="D228" s="10">
        <v>5000000</v>
      </c>
      <c r="E228" s="10">
        <v>0</v>
      </c>
      <c r="F228" s="10">
        <f t="shared" si="63"/>
        <v>0</v>
      </c>
    </row>
    <row r="229" spans="1:6" ht="78.599999999999994" customHeight="1" x14ac:dyDescent="0.25">
      <c r="A229" s="3" t="s">
        <v>198</v>
      </c>
      <c r="B229" s="3" t="s">
        <v>239</v>
      </c>
      <c r="C229" s="9" t="s">
        <v>327</v>
      </c>
      <c r="D229" s="10">
        <v>1101900</v>
      </c>
      <c r="E229" s="10">
        <v>1101900</v>
      </c>
      <c r="F229" s="10">
        <f t="shared" si="63"/>
        <v>100</v>
      </c>
    </row>
    <row r="230" spans="1:6" ht="79.8" customHeight="1" x14ac:dyDescent="0.25">
      <c r="A230" s="3" t="s">
        <v>198</v>
      </c>
      <c r="B230" s="3" t="s">
        <v>507</v>
      </c>
      <c r="C230" s="9" t="s">
        <v>508</v>
      </c>
      <c r="D230" s="10">
        <v>2214100</v>
      </c>
      <c r="E230" s="10">
        <v>0</v>
      </c>
      <c r="F230" s="10">
        <f t="shared" si="63"/>
        <v>0</v>
      </c>
    </row>
    <row r="231" spans="1:6" ht="117.6" customHeight="1" x14ac:dyDescent="0.25">
      <c r="A231" s="3" t="s">
        <v>198</v>
      </c>
      <c r="B231" s="3" t="s">
        <v>510</v>
      </c>
      <c r="C231" s="9" t="s">
        <v>509</v>
      </c>
      <c r="D231" s="10">
        <v>200000</v>
      </c>
      <c r="E231" s="10">
        <v>32791.769999999997</v>
      </c>
      <c r="F231" s="10">
        <f t="shared" si="63"/>
        <v>16.399999999999999</v>
      </c>
    </row>
    <row r="232" spans="1:6" ht="97.2" customHeight="1" x14ac:dyDescent="0.25">
      <c r="A232" s="3" t="s">
        <v>198</v>
      </c>
      <c r="B232" s="3" t="s">
        <v>512</v>
      </c>
      <c r="C232" s="9" t="s">
        <v>511</v>
      </c>
      <c r="D232" s="10">
        <v>139000</v>
      </c>
      <c r="E232" s="10">
        <v>0</v>
      </c>
      <c r="F232" s="10">
        <f t="shared" si="63"/>
        <v>0</v>
      </c>
    </row>
    <row r="233" spans="1:6" ht="68.25" customHeight="1" x14ac:dyDescent="0.25">
      <c r="A233" s="3" t="s">
        <v>198</v>
      </c>
      <c r="B233" s="3" t="s">
        <v>240</v>
      </c>
      <c r="C233" s="11" t="s">
        <v>328</v>
      </c>
      <c r="D233" s="10">
        <v>70700</v>
      </c>
      <c r="E233" s="10">
        <v>70700</v>
      </c>
      <c r="F233" s="10">
        <f t="shared" si="63"/>
        <v>100</v>
      </c>
    </row>
    <row r="234" spans="1:6" ht="102" customHeight="1" x14ac:dyDescent="0.25">
      <c r="A234" s="3" t="s">
        <v>198</v>
      </c>
      <c r="B234" s="3" t="s">
        <v>513</v>
      </c>
      <c r="C234" s="11" t="s">
        <v>514</v>
      </c>
      <c r="D234" s="10">
        <v>1270400</v>
      </c>
      <c r="E234" s="10">
        <v>0</v>
      </c>
      <c r="F234" s="10">
        <f t="shared" si="63"/>
        <v>0</v>
      </c>
    </row>
    <row r="235" spans="1:6" ht="83.25" customHeight="1" x14ac:dyDescent="0.25">
      <c r="A235" s="3" t="s">
        <v>198</v>
      </c>
      <c r="B235" s="3" t="s">
        <v>241</v>
      </c>
      <c r="C235" s="11" t="s">
        <v>329</v>
      </c>
      <c r="D235" s="10">
        <v>4017000</v>
      </c>
      <c r="E235" s="10">
        <v>601262.82999999996</v>
      </c>
      <c r="F235" s="10">
        <f t="shared" si="63"/>
        <v>14.97</v>
      </c>
    </row>
    <row r="236" spans="1:6" ht="181.8" customHeight="1" x14ac:dyDescent="0.25">
      <c r="A236" s="3" t="s">
        <v>198</v>
      </c>
      <c r="B236" s="3" t="s">
        <v>515</v>
      </c>
      <c r="C236" s="11" t="s">
        <v>516</v>
      </c>
      <c r="D236" s="10">
        <v>17687000</v>
      </c>
      <c r="E236" s="10">
        <v>0</v>
      </c>
      <c r="F236" s="10">
        <f t="shared" si="63"/>
        <v>0</v>
      </c>
    </row>
    <row r="237" spans="1:6" ht="138.44999999999999" customHeight="1" x14ac:dyDescent="0.25">
      <c r="A237" s="3" t="s">
        <v>198</v>
      </c>
      <c r="B237" s="3" t="s">
        <v>473</v>
      </c>
      <c r="C237" s="11" t="s">
        <v>482</v>
      </c>
      <c r="D237" s="10">
        <v>9670190</v>
      </c>
      <c r="E237" s="10">
        <v>0</v>
      </c>
      <c r="F237" s="10">
        <f t="shared" si="63"/>
        <v>0</v>
      </c>
    </row>
    <row r="238" spans="1:6" ht="123" customHeight="1" x14ac:dyDescent="0.25">
      <c r="A238" s="3" t="s">
        <v>198</v>
      </c>
      <c r="B238" s="3" t="s">
        <v>517</v>
      </c>
      <c r="C238" s="11" t="s">
        <v>518</v>
      </c>
      <c r="D238" s="10">
        <v>995182.38</v>
      </c>
      <c r="E238" s="10">
        <v>995182.38</v>
      </c>
      <c r="F238" s="10">
        <f t="shared" si="63"/>
        <v>100</v>
      </c>
    </row>
    <row r="239" spans="1:6" ht="87" customHeight="1" x14ac:dyDescent="0.25">
      <c r="A239" s="3" t="s">
        <v>198</v>
      </c>
      <c r="B239" s="3" t="s">
        <v>305</v>
      </c>
      <c r="C239" s="11" t="s">
        <v>306</v>
      </c>
      <c r="D239" s="10">
        <v>3002000</v>
      </c>
      <c r="E239" s="10">
        <v>0</v>
      </c>
      <c r="F239" s="10">
        <f t="shared" si="63"/>
        <v>0</v>
      </c>
    </row>
    <row r="240" spans="1:6" ht="117" customHeight="1" x14ac:dyDescent="0.25">
      <c r="A240" s="3" t="s">
        <v>198</v>
      </c>
      <c r="B240" s="3" t="s">
        <v>330</v>
      </c>
      <c r="C240" s="11" t="s">
        <v>331</v>
      </c>
      <c r="D240" s="10">
        <v>12983500</v>
      </c>
      <c r="E240" s="10">
        <v>11162005.029999999</v>
      </c>
      <c r="F240" s="10">
        <f t="shared" si="63"/>
        <v>85.97</v>
      </c>
    </row>
    <row r="241" spans="1:6" ht="117" customHeight="1" x14ac:dyDescent="0.25">
      <c r="A241" s="3" t="s">
        <v>198</v>
      </c>
      <c r="B241" s="3" t="s">
        <v>519</v>
      </c>
      <c r="C241" s="11" t="s">
        <v>520</v>
      </c>
      <c r="D241" s="10">
        <v>5304843.3</v>
      </c>
      <c r="E241" s="10">
        <v>0</v>
      </c>
      <c r="F241" s="10">
        <f t="shared" si="63"/>
        <v>0</v>
      </c>
    </row>
    <row r="242" spans="1:6" ht="117" customHeight="1" x14ac:dyDescent="0.25">
      <c r="A242" s="3" t="s">
        <v>198</v>
      </c>
      <c r="B242" s="3" t="s">
        <v>474</v>
      </c>
      <c r="C242" s="11" t="s">
        <v>483</v>
      </c>
      <c r="D242" s="10">
        <v>1085709.6299999999</v>
      </c>
      <c r="E242" s="10">
        <v>0</v>
      </c>
      <c r="F242" s="10">
        <f t="shared" si="63"/>
        <v>0</v>
      </c>
    </row>
    <row r="243" spans="1:6" ht="117" customHeight="1" x14ac:dyDescent="0.25">
      <c r="A243" s="3" t="s">
        <v>198</v>
      </c>
      <c r="B243" s="3" t="s">
        <v>522</v>
      </c>
      <c r="C243" s="11" t="s">
        <v>521</v>
      </c>
      <c r="D243" s="10">
        <v>3150000</v>
      </c>
      <c r="E243" s="10">
        <v>0</v>
      </c>
      <c r="F243" s="10">
        <f t="shared" si="63"/>
        <v>0</v>
      </c>
    </row>
    <row r="244" spans="1:6" ht="117" customHeight="1" x14ac:dyDescent="0.25">
      <c r="A244" s="3" t="s">
        <v>198</v>
      </c>
      <c r="B244" s="3" t="s">
        <v>523</v>
      </c>
      <c r="C244" s="11" t="s">
        <v>525</v>
      </c>
      <c r="D244" s="10">
        <v>154172.96</v>
      </c>
      <c r="E244" s="10">
        <v>154172.96</v>
      </c>
      <c r="F244" s="10">
        <f t="shared" si="63"/>
        <v>100</v>
      </c>
    </row>
    <row r="245" spans="1:6" ht="117" customHeight="1" x14ac:dyDescent="0.25">
      <c r="A245" s="3" t="s">
        <v>198</v>
      </c>
      <c r="B245" s="3" t="s">
        <v>524</v>
      </c>
      <c r="C245" s="11" t="s">
        <v>526</v>
      </c>
      <c r="D245" s="10">
        <v>9805800</v>
      </c>
      <c r="E245" s="10">
        <v>0</v>
      </c>
      <c r="F245" s="10">
        <f t="shared" si="63"/>
        <v>0</v>
      </c>
    </row>
    <row r="246" spans="1:6" ht="82.05" customHeight="1" x14ac:dyDescent="0.25">
      <c r="A246" s="3" t="s">
        <v>198</v>
      </c>
      <c r="B246" s="3" t="s">
        <v>357</v>
      </c>
      <c r="C246" s="11" t="s">
        <v>358</v>
      </c>
      <c r="D246" s="10">
        <v>775000</v>
      </c>
      <c r="E246" s="10">
        <v>673184.89</v>
      </c>
      <c r="F246" s="10">
        <f t="shared" si="63"/>
        <v>86.86</v>
      </c>
    </row>
    <row r="247" spans="1:6" ht="96.6" customHeight="1" x14ac:dyDescent="0.25">
      <c r="A247" s="3" t="s">
        <v>198</v>
      </c>
      <c r="B247" s="3" t="s">
        <v>527</v>
      </c>
      <c r="C247" s="11" t="s">
        <v>528</v>
      </c>
      <c r="D247" s="10">
        <v>35000000</v>
      </c>
      <c r="E247" s="10">
        <v>0</v>
      </c>
      <c r="F247" s="10">
        <f t="shared" si="63"/>
        <v>0</v>
      </c>
    </row>
    <row r="248" spans="1:6" ht="83.1" customHeight="1" x14ac:dyDescent="0.25">
      <c r="A248" s="3" t="s">
        <v>198</v>
      </c>
      <c r="B248" s="3" t="s">
        <v>359</v>
      </c>
      <c r="C248" s="11" t="s">
        <v>360</v>
      </c>
      <c r="D248" s="10">
        <v>28296900</v>
      </c>
      <c r="E248" s="10">
        <v>0</v>
      </c>
      <c r="F248" s="10">
        <f t="shared" si="63"/>
        <v>0</v>
      </c>
    </row>
    <row r="249" spans="1:6" ht="26.1" customHeight="1" x14ac:dyDescent="0.25">
      <c r="A249" s="5" t="s">
        <v>198</v>
      </c>
      <c r="B249" s="5" t="s">
        <v>242</v>
      </c>
      <c r="C249" s="7" t="s">
        <v>243</v>
      </c>
      <c r="D249" s="8">
        <f>D250+D269+D273+D271</f>
        <v>1149560475.5</v>
      </c>
      <c r="E249" s="8">
        <f t="shared" ref="E249" si="74">E250+E269+E273+E271</f>
        <v>609026258.10000002</v>
      </c>
      <c r="F249" s="8">
        <f t="shared" si="63"/>
        <v>52.98</v>
      </c>
    </row>
    <row r="250" spans="1:6" ht="36" customHeight="1" x14ac:dyDescent="0.25">
      <c r="A250" s="5" t="s">
        <v>198</v>
      </c>
      <c r="B250" s="5" t="s">
        <v>244</v>
      </c>
      <c r="C250" s="7" t="s">
        <v>245</v>
      </c>
      <c r="D250" s="8">
        <f>D251</f>
        <v>1125081175.5</v>
      </c>
      <c r="E250" s="8">
        <f t="shared" ref="E250" si="75">E251</f>
        <v>586689958.10000002</v>
      </c>
      <c r="F250" s="8">
        <f t="shared" si="63"/>
        <v>52.15</v>
      </c>
    </row>
    <row r="251" spans="1:6" ht="35.4" customHeight="1" x14ac:dyDescent="0.25">
      <c r="A251" s="5" t="s">
        <v>198</v>
      </c>
      <c r="B251" s="5" t="s">
        <v>246</v>
      </c>
      <c r="C251" s="7" t="s">
        <v>247</v>
      </c>
      <c r="D251" s="8">
        <f>SUM(D252:D268)</f>
        <v>1125081175.5</v>
      </c>
      <c r="E251" s="8">
        <f t="shared" ref="E251" si="76">SUM(E252:E268)</f>
        <v>586689958.10000002</v>
      </c>
      <c r="F251" s="8">
        <f t="shared" si="63"/>
        <v>52.15</v>
      </c>
    </row>
    <row r="252" spans="1:6" ht="93.6" x14ac:dyDescent="0.25">
      <c r="A252" s="3" t="s">
        <v>198</v>
      </c>
      <c r="B252" s="3" t="s">
        <v>248</v>
      </c>
      <c r="C252" s="11" t="s">
        <v>307</v>
      </c>
      <c r="D252" s="10">
        <v>1553900</v>
      </c>
      <c r="E252" s="10">
        <v>925000</v>
      </c>
      <c r="F252" s="10">
        <f t="shared" si="63"/>
        <v>59.53</v>
      </c>
    </row>
    <row r="253" spans="1:6" ht="210" customHeight="1" x14ac:dyDescent="0.25">
      <c r="A253" s="3" t="s">
        <v>198</v>
      </c>
      <c r="B253" s="3" t="s">
        <v>249</v>
      </c>
      <c r="C253" s="11" t="s">
        <v>315</v>
      </c>
      <c r="D253" s="10">
        <v>137268100</v>
      </c>
      <c r="E253" s="10">
        <v>59964600</v>
      </c>
      <c r="F253" s="10">
        <f t="shared" si="63"/>
        <v>43.68</v>
      </c>
    </row>
    <row r="254" spans="1:6" ht="205.8" customHeight="1" x14ac:dyDescent="0.25">
      <c r="A254" s="3" t="s">
        <v>198</v>
      </c>
      <c r="B254" s="3" t="s">
        <v>250</v>
      </c>
      <c r="C254" s="18" t="s">
        <v>344</v>
      </c>
      <c r="D254" s="10">
        <v>104932400</v>
      </c>
      <c r="E254" s="10">
        <v>66306631</v>
      </c>
      <c r="F254" s="10">
        <f t="shared" si="63"/>
        <v>63.19</v>
      </c>
    </row>
    <row r="255" spans="1:6" ht="79.8" customHeight="1" x14ac:dyDescent="0.25">
      <c r="A255" s="3" t="s">
        <v>198</v>
      </c>
      <c r="B255" s="3" t="s">
        <v>251</v>
      </c>
      <c r="C255" s="11" t="s">
        <v>332</v>
      </c>
      <c r="D255" s="10">
        <v>303000</v>
      </c>
      <c r="E255" s="10">
        <v>135500</v>
      </c>
      <c r="F255" s="10">
        <f t="shared" si="63"/>
        <v>44.72</v>
      </c>
    </row>
    <row r="256" spans="1:6" ht="69.75" customHeight="1" x14ac:dyDescent="0.25">
      <c r="A256" s="3" t="s">
        <v>198</v>
      </c>
      <c r="B256" s="3" t="s">
        <v>252</v>
      </c>
      <c r="C256" s="11" t="s">
        <v>253</v>
      </c>
      <c r="D256" s="10">
        <v>1562100</v>
      </c>
      <c r="E256" s="10">
        <v>985200</v>
      </c>
      <c r="F256" s="10">
        <f t="shared" si="63"/>
        <v>63.07</v>
      </c>
    </row>
    <row r="257" spans="1:6" ht="117.45" customHeight="1" x14ac:dyDescent="0.25">
      <c r="A257" s="3" t="s">
        <v>198</v>
      </c>
      <c r="B257" s="3" t="s">
        <v>254</v>
      </c>
      <c r="C257" s="11" t="s">
        <v>333</v>
      </c>
      <c r="D257" s="10">
        <v>3578875.5</v>
      </c>
      <c r="E257" s="10">
        <v>1313394.3999999999</v>
      </c>
      <c r="F257" s="10">
        <f t="shared" si="63"/>
        <v>36.700000000000003</v>
      </c>
    </row>
    <row r="258" spans="1:6" ht="93.6" x14ac:dyDescent="0.25">
      <c r="A258" s="3" t="s">
        <v>198</v>
      </c>
      <c r="B258" s="3" t="s">
        <v>255</v>
      </c>
      <c r="C258" s="11" t="s">
        <v>308</v>
      </c>
      <c r="D258" s="10">
        <v>18300</v>
      </c>
      <c r="E258" s="10">
        <v>16300</v>
      </c>
      <c r="F258" s="10">
        <f t="shared" si="63"/>
        <v>89.07</v>
      </c>
    </row>
    <row r="259" spans="1:6" ht="109.2" x14ac:dyDescent="0.25">
      <c r="A259" s="3" t="s">
        <v>198</v>
      </c>
      <c r="B259" s="3" t="s">
        <v>256</v>
      </c>
      <c r="C259" s="11" t="s">
        <v>309</v>
      </c>
      <c r="D259" s="10">
        <v>11312600</v>
      </c>
      <c r="E259" s="10">
        <v>6300000</v>
      </c>
      <c r="F259" s="10">
        <f t="shared" si="63"/>
        <v>55.69</v>
      </c>
    </row>
    <row r="260" spans="1:6" ht="178.5" customHeight="1" x14ac:dyDescent="0.25">
      <c r="A260" s="3" t="s">
        <v>198</v>
      </c>
      <c r="B260" s="3" t="s">
        <v>257</v>
      </c>
      <c r="C260" s="11" t="s">
        <v>310</v>
      </c>
      <c r="D260" s="10">
        <v>1760100</v>
      </c>
      <c r="E260" s="10">
        <v>499900</v>
      </c>
      <c r="F260" s="10">
        <f t="shared" si="63"/>
        <v>28.4</v>
      </c>
    </row>
    <row r="261" spans="1:6" ht="210" customHeight="1" x14ac:dyDescent="0.25">
      <c r="A261" s="3" t="s">
        <v>198</v>
      </c>
      <c r="B261" s="3" t="s">
        <v>258</v>
      </c>
      <c r="C261" s="11" t="s">
        <v>311</v>
      </c>
      <c r="D261" s="10">
        <v>486935600</v>
      </c>
      <c r="E261" s="10">
        <v>280525702</v>
      </c>
      <c r="F261" s="10">
        <f t="shared" si="63"/>
        <v>57.61</v>
      </c>
    </row>
    <row r="262" spans="1:6" ht="145.5" customHeight="1" x14ac:dyDescent="0.25">
      <c r="A262" s="3" t="s">
        <v>198</v>
      </c>
      <c r="B262" s="3" t="s">
        <v>259</v>
      </c>
      <c r="C262" s="11" t="s">
        <v>312</v>
      </c>
      <c r="D262" s="10">
        <v>1308500</v>
      </c>
      <c r="E262" s="10">
        <v>385968</v>
      </c>
      <c r="F262" s="8">
        <f t="shared" si="63"/>
        <v>29.5</v>
      </c>
    </row>
    <row r="263" spans="1:6" ht="93.6" x14ac:dyDescent="0.25">
      <c r="A263" s="3" t="s">
        <v>198</v>
      </c>
      <c r="B263" s="3" t="s">
        <v>260</v>
      </c>
      <c r="C263" s="11" t="s">
        <v>334</v>
      </c>
      <c r="D263" s="10">
        <v>1310100</v>
      </c>
      <c r="E263" s="10">
        <v>0</v>
      </c>
      <c r="F263" s="10">
        <f t="shared" si="63"/>
        <v>0</v>
      </c>
    </row>
    <row r="264" spans="1:6" ht="164.55" customHeight="1" x14ac:dyDescent="0.25">
      <c r="A264" s="3" t="s">
        <v>198</v>
      </c>
      <c r="B264" s="3" t="s">
        <v>261</v>
      </c>
      <c r="C264" s="11" t="s">
        <v>335</v>
      </c>
      <c r="D264" s="10">
        <v>17254800</v>
      </c>
      <c r="E264" s="10">
        <v>4454128</v>
      </c>
      <c r="F264" s="10">
        <f t="shared" si="63"/>
        <v>25.81</v>
      </c>
    </row>
    <row r="265" spans="1:6" ht="208.8" customHeight="1" x14ac:dyDescent="0.25">
      <c r="A265" s="3" t="s">
        <v>198</v>
      </c>
      <c r="B265" s="3" t="s">
        <v>262</v>
      </c>
      <c r="C265" s="11" t="s">
        <v>313</v>
      </c>
      <c r="D265" s="10">
        <v>337096200</v>
      </c>
      <c r="E265" s="10">
        <v>159007300</v>
      </c>
      <c r="F265" s="10">
        <f t="shared" si="63"/>
        <v>47.17</v>
      </c>
    </row>
    <row r="266" spans="1:6" ht="78" x14ac:dyDescent="0.25">
      <c r="A266" s="3" t="s">
        <v>198</v>
      </c>
      <c r="B266" s="3" t="s">
        <v>263</v>
      </c>
      <c r="C266" s="11" t="s">
        <v>336</v>
      </c>
      <c r="D266" s="10">
        <v>3033500</v>
      </c>
      <c r="E266" s="10">
        <v>1735000</v>
      </c>
      <c r="F266" s="10">
        <f t="shared" si="63"/>
        <v>57.19</v>
      </c>
    </row>
    <row r="267" spans="1:6" ht="78" x14ac:dyDescent="0.25">
      <c r="A267" s="3" t="s">
        <v>198</v>
      </c>
      <c r="B267" s="3" t="s">
        <v>264</v>
      </c>
      <c r="C267" s="11" t="s">
        <v>314</v>
      </c>
      <c r="D267" s="10">
        <v>15745000</v>
      </c>
      <c r="E267" s="10">
        <v>4072499</v>
      </c>
      <c r="F267" s="10">
        <f t="shared" si="63"/>
        <v>25.87</v>
      </c>
    </row>
    <row r="268" spans="1:6" ht="163.35" customHeight="1" x14ac:dyDescent="0.25">
      <c r="A268" s="3" t="s">
        <v>198</v>
      </c>
      <c r="B268" s="3" t="s">
        <v>265</v>
      </c>
      <c r="C268" s="11" t="s">
        <v>337</v>
      </c>
      <c r="D268" s="10">
        <v>108100</v>
      </c>
      <c r="E268" s="10">
        <v>62835.7</v>
      </c>
      <c r="F268" s="10">
        <f t="shared" si="63"/>
        <v>58.13</v>
      </c>
    </row>
    <row r="269" spans="1:6" ht="62.4" x14ac:dyDescent="0.25">
      <c r="A269" s="5" t="s">
        <v>198</v>
      </c>
      <c r="B269" s="5" t="s">
        <v>266</v>
      </c>
      <c r="C269" s="7" t="s">
        <v>267</v>
      </c>
      <c r="D269" s="8">
        <f>D270</f>
        <v>3923000</v>
      </c>
      <c r="E269" s="8">
        <f t="shared" ref="E269" si="77">E270</f>
        <v>1780000</v>
      </c>
      <c r="F269" s="8">
        <f t="shared" si="63"/>
        <v>45.37</v>
      </c>
    </row>
    <row r="270" spans="1:6" ht="62.4" x14ac:dyDescent="0.25">
      <c r="A270" s="3" t="s">
        <v>198</v>
      </c>
      <c r="B270" s="3" t="s">
        <v>268</v>
      </c>
      <c r="C270" s="9" t="s">
        <v>269</v>
      </c>
      <c r="D270" s="10">
        <v>3923000</v>
      </c>
      <c r="E270" s="10">
        <v>1780000</v>
      </c>
      <c r="F270" s="10">
        <f t="shared" si="63"/>
        <v>45.37</v>
      </c>
    </row>
    <row r="271" spans="1:6" ht="46.8" x14ac:dyDescent="0.25">
      <c r="A271" s="19" t="s">
        <v>198</v>
      </c>
      <c r="B271" s="19" t="s">
        <v>361</v>
      </c>
      <c r="C271" s="7" t="s">
        <v>362</v>
      </c>
      <c r="D271" s="8">
        <f>D272</f>
        <v>20552000</v>
      </c>
      <c r="E271" s="8">
        <f>E272</f>
        <v>20552000</v>
      </c>
      <c r="F271" s="8">
        <f t="shared" si="63"/>
        <v>100</v>
      </c>
    </row>
    <row r="272" spans="1:6" ht="46.8" x14ac:dyDescent="0.25">
      <c r="A272" s="3" t="s">
        <v>198</v>
      </c>
      <c r="B272" s="3" t="s">
        <v>363</v>
      </c>
      <c r="C272" s="9" t="s">
        <v>364</v>
      </c>
      <c r="D272" s="10">
        <v>20552000</v>
      </c>
      <c r="E272" s="10">
        <v>20552000</v>
      </c>
      <c r="F272" s="10">
        <f t="shared" si="63"/>
        <v>100</v>
      </c>
    </row>
    <row r="273" spans="1:6" ht="54" customHeight="1" x14ac:dyDescent="0.25">
      <c r="A273" s="5" t="s">
        <v>198</v>
      </c>
      <c r="B273" s="5" t="s">
        <v>270</v>
      </c>
      <c r="C273" s="7" t="s">
        <v>271</v>
      </c>
      <c r="D273" s="8">
        <f>D274</f>
        <v>4300</v>
      </c>
      <c r="E273" s="8">
        <f>E274</f>
        <v>4300</v>
      </c>
      <c r="F273" s="8">
        <f t="shared" si="63"/>
        <v>100</v>
      </c>
    </row>
    <row r="274" spans="1:6" ht="46.8" x14ac:dyDescent="0.25">
      <c r="A274" s="3" t="s">
        <v>198</v>
      </c>
      <c r="B274" s="3" t="s">
        <v>272</v>
      </c>
      <c r="C274" s="9" t="s">
        <v>273</v>
      </c>
      <c r="D274" s="10">
        <v>4300</v>
      </c>
      <c r="E274" s="10">
        <v>4300</v>
      </c>
      <c r="F274" s="10">
        <f t="shared" si="63"/>
        <v>100</v>
      </c>
    </row>
    <row r="275" spans="1:6" ht="40.799999999999997" customHeight="1" x14ac:dyDescent="0.25">
      <c r="A275" s="19" t="s">
        <v>198</v>
      </c>
      <c r="B275" s="19" t="s">
        <v>365</v>
      </c>
      <c r="C275" s="7" t="s">
        <v>366</v>
      </c>
      <c r="D275" s="8">
        <f>D276+D278+D280+D282</f>
        <v>104947669.90000001</v>
      </c>
      <c r="E275" s="8">
        <f t="shared" ref="E275" si="78">E276+E278+E280+E282</f>
        <v>53806050.5</v>
      </c>
      <c r="F275" s="8">
        <f t="shared" si="63"/>
        <v>51.27</v>
      </c>
    </row>
    <row r="276" spans="1:6" ht="141" customHeight="1" x14ac:dyDescent="0.25">
      <c r="A276" s="19" t="s">
        <v>198</v>
      </c>
      <c r="B276" s="19" t="s">
        <v>367</v>
      </c>
      <c r="C276" s="7" t="s">
        <v>368</v>
      </c>
      <c r="D276" s="8">
        <f>D277</f>
        <v>1124900</v>
      </c>
      <c r="E276" s="8">
        <f>E277</f>
        <v>627947</v>
      </c>
      <c r="F276" s="8">
        <f t="shared" si="63"/>
        <v>55.82</v>
      </c>
    </row>
    <row r="277" spans="1:6" ht="112.95" customHeight="1" x14ac:dyDescent="0.25">
      <c r="A277" s="3" t="s">
        <v>198</v>
      </c>
      <c r="B277" s="3" t="s">
        <v>369</v>
      </c>
      <c r="C277" s="9" t="s">
        <v>370</v>
      </c>
      <c r="D277" s="10">
        <v>1124900</v>
      </c>
      <c r="E277" s="10">
        <v>627947</v>
      </c>
      <c r="F277" s="10">
        <f t="shared" ref="F277:F314" si="79">ROUND(E277/D277*100,2)</f>
        <v>55.82</v>
      </c>
    </row>
    <row r="278" spans="1:6" ht="62.4" x14ac:dyDescent="0.25">
      <c r="A278" s="19" t="s">
        <v>198</v>
      </c>
      <c r="B278" s="19" t="s">
        <v>371</v>
      </c>
      <c r="C278" s="7" t="s">
        <v>372</v>
      </c>
      <c r="D278" s="8">
        <f>D279</f>
        <v>3444900</v>
      </c>
      <c r="E278" s="8">
        <f>E279</f>
        <v>2084737.5</v>
      </c>
      <c r="F278" s="8">
        <f t="shared" si="79"/>
        <v>60.52</v>
      </c>
    </row>
    <row r="279" spans="1:6" ht="62.4" x14ac:dyDescent="0.25">
      <c r="A279" s="3" t="s">
        <v>198</v>
      </c>
      <c r="B279" s="3" t="s">
        <v>373</v>
      </c>
      <c r="C279" s="9" t="s">
        <v>374</v>
      </c>
      <c r="D279" s="10">
        <v>3444900</v>
      </c>
      <c r="E279" s="10">
        <v>2084737.5</v>
      </c>
      <c r="F279" s="10">
        <f t="shared" si="79"/>
        <v>60.52</v>
      </c>
    </row>
    <row r="280" spans="1:6" ht="93.6" x14ac:dyDescent="0.25">
      <c r="A280" s="19" t="s">
        <v>198</v>
      </c>
      <c r="B280" s="19" t="s">
        <v>375</v>
      </c>
      <c r="C280" s="7" t="s">
        <v>376</v>
      </c>
      <c r="D280" s="8">
        <f>D281</f>
        <v>63995900</v>
      </c>
      <c r="E280" s="8">
        <f>E281</f>
        <v>40290288</v>
      </c>
      <c r="F280" s="8">
        <f t="shared" si="79"/>
        <v>62.96</v>
      </c>
    </row>
    <row r="281" spans="1:6" ht="93.6" x14ac:dyDescent="0.25">
      <c r="A281" s="3" t="s">
        <v>198</v>
      </c>
      <c r="B281" s="3" t="s">
        <v>377</v>
      </c>
      <c r="C281" s="9" t="s">
        <v>378</v>
      </c>
      <c r="D281" s="10">
        <v>63995900</v>
      </c>
      <c r="E281" s="10">
        <v>40290288</v>
      </c>
      <c r="F281" s="10">
        <f t="shared" si="79"/>
        <v>62.96</v>
      </c>
    </row>
    <row r="282" spans="1:6" ht="31.2" customHeight="1" x14ac:dyDescent="0.25">
      <c r="A282" s="19" t="s">
        <v>198</v>
      </c>
      <c r="B282" s="19" t="s">
        <v>379</v>
      </c>
      <c r="C282" s="7" t="s">
        <v>380</v>
      </c>
      <c r="D282" s="8">
        <f>D283</f>
        <v>36381969.899999999</v>
      </c>
      <c r="E282" s="8">
        <f>E283</f>
        <v>10803078</v>
      </c>
      <c r="F282" s="8">
        <f t="shared" si="79"/>
        <v>29.69</v>
      </c>
    </row>
    <row r="283" spans="1:6" ht="33.6" customHeight="1" x14ac:dyDescent="0.25">
      <c r="A283" s="19" t="s">
        <v>198</v>
      </c>
      <c r="B283" s="19" t="s">
        <v>381</v>
      </c>
      <c r="C283" s="7" t="s">
        <v>382</v>
      </c>
      <c r="D283" s="8">
        <f>SUM(D284:D292)</f>
        <v>36381969.899999999</v>
      </c>
      <c r="E283" s="8">
        <f>SUM(E284:E292)</f>
        <v>10803078</v>
      </c>
      <c r="F283" s="8">
        <f t="shared" si="79"/>
        <v>29.69</v>
      </c>
    </row>
    <row r="284" spans="1:6" ht="84.15" customHeight="1" x14ac:dyDescent="0.25">
      <c r="A284" s="3" t="s">
        <v>198</v>
      </c>
      <c r="B284" s="3" t="s">
        <v>383</v>
      </c>
      <c r="C284" s="9" t="s">
        <v>384</v>
      </c>
      <c r="D284" s="10">
        <v>5526200</v>
      </c>
      <c r="E284" s="10">
        <v>2169578</v>
      </c>
      <c r="F284" s="10">
        <f t="shared" si="79"/>
        <v>39.26</v>
      </c>
    </row>
    <row r="285" spans="1:6" ht="67.650000000000006" customHeight="1" x14ac:dyDescent="0.25">
      <c r="A285" s="3" t="s">
        <v>198</v>
      </c>
      <c r="B285" s="3" t="s">
        <v>385</v>
      </c>
      <c r="C285" s="9" t="s">
        <v>386</v>
      </c>
      <c r="D285" s="10">
        <v>12825000</v>
      </c>
      <c r="E285" s="10">
        <v>6412200</v>
      </c>
      <c r="F285" s="10">
        <f t="shared" si="79"/>
        <v>50</v>
      </c>
    </row>
    <row r="286" spans="1:6" ht="73.2" customHeight="1" x14ac:dyDescent="0.25">
      <c r="A286" s="3" t="s">
        <v>198</v>
      </c>
      <c r="B286" s="3" t="s">
        <v>387</v>
      </c>
      <c r="C286" s="9" t="s">
        <v>388</v>
      </c>
      <c r="D286" s="10">
        <v>613200</v>
      </c>
      <c r="E286" s="10">
        <v>0</v>
      </c>
      <c r="F286" s="10">
        <f t="shared" si="79"/>
        <v>0</v>
      </c>
    </row>
    <row r="287" spans="1:6" ht="78" x14ac:dyDescent="0.25">
      <c r="A287" s="3" t="s">
        <v>198</v>
      </c>
      <c r="B287" s="3" t="s">
        <v>475</v>
      </c>
      <c r="C287" s="9" t="s">
        <v>484</v>
      </c>
      <c r="D287" s="10">
        <v>962300</v>
      </c>
      <c r="E287" s="10">
        <v>0</v>
      </c>
      <c r="F287" s="10">
        <f t="shared" si="79"/>
        <v>0</v>
      </c>
    </row>
    <row r="288" spans="1:6" ht="85.2" customHeight="1" x14ac:dyDescent="0.25">
      <c r="A288" s="3" t="s">
        <v>198</v>
      </c>
      <c r="B288" s="3" t="s">
        <v>529</v>
      </c>
      <c r="C288" s="9" t="s">
        <v>530</v>
      </c>
      <c r="D288" s="10">
        <v>1331700</v>
      </c>
      <c r="E288" s="10">
        <v>0</v>
      </c>
      <c r="F288" s="10">
        <f t="shared" si="79"/>
        <v>0</v>
      </c>
    </row>
    <row r="289" spans="1:6" ht="133.80000000000001" customHeight="1" x14ac:dyDescent="0.25">
      <c r="A289" s="3" t="s">
        <v>198</v>
      </c>
      <c r="B289" s="3" t="s">
        <v>389</v>
      </c>
      <c r="C289" s="9" t="s">
        <v>390</v>
      </c>
      <c r="D289" s="10">
        <v>72879.899999999994</v>
      </c>
      <c r="E289" s="10">
        <v>0</v>
      </c>
      <c r="F289" s="10">
        <f t="shared" si="79"/>
        <v>0</v>
      </c>
    </row>
    <row r="290" spans="1:6" ht="96.9" customHeight="1" x14ac:dyDescent="0.25">
      <c r="A290" s="3" t="s">
        <v>198</v>
      </c>
      <c r="B290" s="3" t="s">
        <v>476</v>
      </c>
      <c r="C290" s="9" t="s">
        <v>485</v>
      </c>
      <c r="D290" s="10">
        <v>7610000</v>
      </c>
      <c r="E290" s="10">
        <v>0</v>
      </c>
      <c r="F290" s="10">
        <f t="shared" si="79"/>
        <v>0</v>
      </c>
    </row>
    <row r="291" spans="1:6" ht="122.4" customHeight="1" x14ac:dyDescent="0.25">
      <c r="A291" s="3" t="s">
        <v>198</v>
      </c>
      <c r="B291" s="3" t="s">
        <v>391</v>
      </c>
      <c r="C291" s="9" t="s">
        <v>392</v>
      </c>
      <c r="D291" s="10">
        <v>5219390</v>
      </c>
      <c r="E291" s="10">
        <v>0</v>
      </c>
      <c r="F291" s="10">
        <f t="shared" si="79"/>
        <v>0</v>
      </c>
    </row>
    <row r="292" spans="1:6" ht="87" customHeight="1" x14ac:dyDescent="0.25">
      <c r="A292" s="3" t="s">
        <v>198</v>
      </c>
      <c r="B292" s="3" t="s">
        <v>477</v>
      </c>
      <c r="C292" s="9" t="s">
        <v>486</v>
      </c>
      <c r="D292" s="10">
        <v>2221300</v>
      </c>
      <c r="E292" s="10">
        <v>2221300</v>
      </c>
      <c r="F292" s="10">
        <f t="shared" si="79"/>
        <v>100</v>
      </c>
    </row>
    <row r="293" spans="1:6" ht="53.4" customHeight="1" x14ac:dyDescent="0.25">
      <c r="A293" s="23" t="s">
        <v>80</v>
      </c>
      <c r="B293" s="23" t="s">
        <v>531</v>
      </c>
      <c r="C293" s="7" t="s">
        <v>536</v>
      </c>
      <c r="D293" s="8">
        <f>SUM(D294)</f>
        <v>109617346.72</v>
      </c>
      <c r="E293" s="8">
        <f>SUM(E294)</f>
        <v>26887550.77</v>
      </c>
      <c r="F293" s="10">
        <f t="shared" si="79"/>
        <v>24.53</v>
      </c>
    </row>
    <row r="294" spans="1:6" ht="54.6" customHeight="1" x14ac:dyDescent="0.25">
      <c r="A294" s="23" t="s">
        <v>80</v>
      </c>
      <c r="B294" s="23" t="s">
        <v>532</v>
      </c>
      <c r="C294" s="7" t="s">
        <v>535</v>
      </c>
      <c r="D294" s="8">
        <f>SUM(D295)</f>
        <v>109617346.72</v>
      </c>
      <c r="E294" s="8">
        <f>SUM(E295)</f>
        <v>26887550.77</v>
      </c>
      <c r="F294" s="10">
        <f t="shared" si="79"/>
        <v>24.53</v>
      </c>
    </row>
    <row r="295" spans="1:6" ht="45.6" customHeight="1" x14ac:dyDescent="0.25">
      <c r="A295" s="3" t="s">
        <v>80</v>
      </c>
      <c r="B295" s="3" t="s">
        <v>533</v>
      </c>
      <c r="C295" s="9" t="s">
        <v>534</v>
      </c>
      <c r="D295" s="10">
        <v>109617346.72</v>
      </c>
      <c r="E295" s="10">
        <v>26887550.77</v>
      </c>
      <c r="F295" s="10">
        <f t="shared" si="79"/>
        <v>24.53</v>
      </c>
    </row>
    <row r="296" spans="1:6" ht="23.85" customHeight="1" x14ac:dyDescent="0.25">
      <c r="A296" s="5" t="s">
        <v>3</v>
      </c>
      <c r="B296" s="5" t="s">
        <v>274</v>
      </c>
      <c r="C296" s="7" t="s">
        <v>275</v>
      </c>
      <c r="D296" s="8">
        <f>D297</f>
        <v>635738.12</v>
      </c>
      <c r="E296" s="8">
        <f t="shared" ref="E296" si="80">E297</f>
        <v>635738.12</v>
      </c>
      <c r="F296" s="8">
        <f t="shared" si="79"/>
        <v>100</v>
      </c>
    </row>
    <row r="297" spans="1:6" ht="24.9" customHeight="1" x14ac:dyDescent="0.25">
      <c r="A297" s="5" t="s">
        <v>3</v>
      </c>
      <c r="B297" s="5" t="s">
        <v>276</v>
      </c>
      <c r="C297" s="7" t="s">
        <v>277</v>
      </c>
      <c r="D297" s="8">
        <f>D298</f>
        <v>635738.12</v>
      </c>
      <c r="E297" s="8">
        <f t="shared" ref="E297" si="81">E298</f>
        <v>635738.12</v>
      </c>
      <c r="F297" s="8">
        <f t="shared" si="79"/>
        <v>100</v>
      </c>
    </row>
    <row r="298" spans="1:6" ht="20.55" customHeight="1" x14ac:dyDescent="0.25">
      <c r="A298" s="5" t="s">
        <v>3</v>
      </c>
      <c r="B298" s="5" t="s">
        <v>278</v>
      </c>
      <c r="C298" s="7" t="s">
        <v>277</v>
      </c>
      <c r="D298" s="8">
        <f>D299+D300</f>
        <v>635738.12</v>
      </c>
      <c r="E298" s="8">
        <f t="shared" ref="E298" si="82">E299+E300</f>
        <v>635738.12</v>
      </c>
      <c r="F298" s="8">
        <f t="shared" si="79"/>
        <v>100</v>
      </c>
    </row>
    <row r="299" spans="1:6" ht="1.2" hidden="1" customHeight="1" x14ac:dyDescent="0.25">
      <c r="A299" s="3" t="s">
        <v>198</v>
      </c>
      <c r="B299" s="3" t="s">
        <v>278</v>
      </c>
      <c r="C299" s="9" t="s">
        <v>277</v>
      </c>
      <c r="D299" s="10">
        <v>0</v>
      </c>
      <c r="E299" s="10"/>
      <c r="F299" s="8" t="e">
        <f t="shared" si="79"/>
        <v>#DIV/0!</v>
      </c>
    </row>
    <row r="300" spans="1:6" ht="30" customHeight="1" x14ac:dyDescent="0.25">
      <c r="A300" s="3" t="s">
        <v>80</v>
      </c>
      <c r="B300" s="3" t="s">
        <v>278</v>
      </c>
      <c r="C300" s="9" t="s">
        <v>277</v>
      </c>
      <c r="D300" s="10">
        <v>635738.12</v>
      </c>
      <c r="E300" s="10">
        <v>635738.12</v>
      </c>
      <c r="F300" s="10">
        <f t="shared" si="79"/>
        <v>100</v>
      </c>
    </row>
    <row r="301" spans="1:6" ht="62.4" x14ac:dyDescent="0.25">
      <c r="A301" s="19" t="s">
        <v>3</v>
      </c>
      <c r="B301" s="19" t="s">
        <v>394</v>
      </c>
      <c r="C301" s="7" t="s">
        <v>395</v>
      </c>
      <c r="D301" s="8">
        <f>D302</f>
        <v>272.66000000000003</v>
      </c>
      <c r="E301" s="8">
        <f t="shared" ref="E301:E303" si="83">E302</f>
        <v>4713731.2</v>
      </c>
      <c r="F301" s="8">
        <f t="shared" si="79"/>
        <v>1728794.54</v>
      </c>
    </row>
    <row r="302" spans="1:6" ht="62.4" x14ac:dyDescent="0.25">
      <c r="A302" s="19" t="s">
        <v>3</v>
      </c>
      <c r="B302" s="19" t="s">
        <v>396</v>
      </c>
      <c r="C302" s="7" t="s">
        <v>397</v>
      </c>
      <c r="D302" s="8">
        <f>D303</f>
        <v>272.66000000000003</v>
      </c>
      <c r="E302" s="8">
        <f t="shared" si="83"/>
        <v>4713731.2</v>
      </c>
      <c r="F302" s="8">
        <f t="shared" si="79"/>
        <v>1728794.54</v>
      </c>
    </row>
    <row r="303" spans="1:6" ht="69.75" customHeight="1" x14ac:dyDescent="0.25">
      <c r="A303" s="19" t="s">
        <v>3</v>
      </c>
      <c r="B303" s="19" t="s">
        <v>398</v>
      </c>
      <c r="C303" s="7" t="s">
        <v>399</v>
      </c>
      <c r="D303" s="8">
        <f>D304</f>
        <v>272.66000000000003</v>
      </c>
      <c r="E303" s="8">
        <f t="shared" si="83"/>
        <v>4713731.2</v>
      </c>
      <c r="F303" s="8">
        <f t="shared" si="79"/>
        <v>1728794.54</v>
      </c>
    </row>
    <row r="304" spans="1:6" ht="36.6" customHeight="1" x14ac:dyDescent="0.25">
      <c r="A304" s="19" t="s">
        <v>3</v>
      </c>
      <c r="B304" s="19" t="s">
        <v>400</v>
      </c>
      <c r="C304" s="7" t="s">
        <v>401</v>
      </c>
      <c r="D304" s="8">
        <f>D306+D305</f>
        <v>272.66000000000003</v>
      </c>
      <c r="E304" s="8">
        <f>E306+E305</f>
        <v>4713731.2</v>
      </c>
      <c r="F304" s="8">
        <f t="shared" si="79"/>
        <v>1728794.54</v>
      </c>
    </row>
    <row r="305" spans="1:6" ht="37.200000000000003" customHeight="1" x14ac:dyDescent="0.25">
      <c r="A305" s="3" t="s">
        <v>80</v>
      </c>
      <c r="B305" s="3" t="s">
        <v>402</v>
      </c>
      <c r="C305" s="9" t="s">
        <v>403</v>
      </c>
      <c r="D305" s="10">
        <v>0</v>
      </c>
      <c r="E305" s="10">
        <v>4712932.04</v>
      </c>
      <c r="F305" s="10" t="s">
        <v>425</v>
      </c>
    </row>
    <row r="306" spans="1:6" ht="36" customHeight="1" x14ac:dyDescent="0.25">
      <c r="A306" s="3" t="s">
        <v>393</v>
      </c>
      <c r="B306" s="3" t="s">
        <v>402</v>
      </c>
      <c r="C306" s="9" t="s">
        <v>403</v>
      </c>
      <c r="D306" s="10">
        <v>272.66000000000003</v>
      </c>
      <c r="E306" s="10">
        <v>799.16</v>
      </c>
      <c r="F306" s="10">
        <f t="shared" si="79"/>
        <v>293.10000000000002</v>
      </c>
    </row>
    <row r="307" spans="1:6" ht="63" customHeight="1" x14ac:dyDescent="0.25">
      <c r="A307" s="19" t="s">
        <v>198</v>
      </c>
      <c r="B307" s="19" t="s">
        <v>404</v>
      </c>
      <c r="C307" s="7" t="s">
        <v>405</v>
      </c>
      <c r="D307" s="8">
        <f>D308</f>
        <v>-4620967.8</v>
      </c>
      <c r="E307" s="8">
        <f t="shared" ref="E307" si="84">E308</f>
        <v>-68213905.849999994</v>
      </c>
      <c r="F307" s="8">
        <f t="shared" si="79"/>
        <v>1476.18</v>
      </c>
    </row>
    <row r="308" spans="1:6" ht="49.8" customHeight="1" x14ac:dyDescent="0.25">
      <c r="A308" s="19" t="s">
        <v>198</v>
      </c>
      <c r="B308" s="19" t="s">
        <v>406</v>
      </c>
      <c r="C308" s="7" t="s">
        <v>407</v>
      </c>
      <c r="D308" s="8">
        <f>SUM(D309:D313)</f>
        <v>-4620967.8</v>
      </c>
      <c r="E308" s="8">
        <f t="shared" ref="E308" si="85">SUM(E309:E313)</f>
        <v>-68213905.849999994</v>
      </c>
      <c r="F308" s="8">
        <f t="shared" si="79"/>
        <v>1476.18</v>
      </c>
    </row>
    <row r="309" spans="1:6" ht="58.8" customHeight="1" x14ac:dyDescent="0.25">
      <c r="A309" s="3" t="s">
        <v>198</v>
      </c>
      <c r="B309" s="3" t="s">
        <v>408</v>
      </c>
      <c r="C309" s="9" t="s">
        <v>409</v>
      </c>
      <c r="D309" s="10">
        <v>-654840.68999999994</v>
      </c>
      <c r="E309" s="10">
        <v>-654840.68999999994</v>
      </c>
      <c r="F309" s="10">
        <f t="shared" si="79"/>
        <v>100</v>
      </c>
    </row>
    <row r="310" spans="1:6" ht="122.4" customHeight="1" x14ac:dyDescent="0.25">
      <c r="A310" s="3" t="s">
        <v>198</v>
      </c>
      <c r="B310" s="3" t="s">
        <v>410</v>
      </c>
      <c r="C310" s="9" t="s">
        <v>411</v>
      </c>
      <c r="D310" s="10">
        <v>-6450.21</v>
      </c>
      <c r="E310" s="10">
        <v>-6450.21</v>
      </c>
      <c r="F310" s="10">
        <f t="shared" si="79"/>
        <v>100</v>
      </c>
    </row>
    <row r="311" spans="1:6" ht="67.05" customHeight="1" x14ac:dyDescent="0.25">
      <c r="A311" s="3" t="s">
        <v>198</v>
      </c>
      <c r="B311" s="3" t="s">
        <v>412</v>
      </c>
      <c r="C311" s="9" t="s">
        <v>413</v>
      </c>
      <c r="D311" s="10">
        <v>-60015.69</v>
      </c>
      <c r="E311" s="10">
        <v>-60015.69</v>
      </c>
      <c r="F311" s="10">
        <f t="shared" si="79"/>
        <v>100</v>
      </c>
    </row>
    <row r="312" spans="1:6" ht="95.85" customHeight="1" x14ac:dyDescent="0.25">
      <c r="A312" s="3" t="s">
        <v>198</v>
      </c>
      <c r="B312" s="3" t="s">
        <v>414</v>
      </c>
      <c r="C312" s="9" t="s">
        <v>415</v>
      </c>
      <c r="D312" s="10">
        <v>-66.13</v>
      </c>
      <c r="E312" s="10">
        <v>-66.13</v>
      </c>
      <c r="F312" s="10">
        <f t="shared" si="79"/>
        <v>100</v>
      </c>
    </row>
    <row r="313" spans="1:6" ht="36" customHeight="1" x14ac:dyDescent="0.25">
      <c r="A313" s="3" t="s">
        <v>198</v>
      </c>
      <c r="B313" s="3" t="s">
        <v>416</v>
      </c>
      <c r="C313" s="9" t="s">
        <v>417</v>
      </c>
      <c r="D313" s="10">
        <v>-3899595.08</v>
      </c>
      <c r="E313" s="10">
        <v>-67492533.129999995</v>
      </c>
      <c r="F313" s="10">
        <f t="shared" si="79"/>
        <v>1730.76</v>
      </c>
    </row>
    <row r="314" spans="1:6" ht="31.05" customHeight="1" x14ac:dyDescent="0.25">
      <c r="A314" s="21" t="s">
        <v>279</v>
      </c>
      <c r="B314" s="21"/>
      <c r="C314" s="7"/>
      <c r="D314" s="8">
        <f>D12+D196</f>
        <v>3969037774.0599995</v>
      </c>
      <c r="E314" s="8">
        <f>E12+E196</f>
        <v>1610632897.4000001</v>
      </c>
      <c r="F314" s="8">
        <f t="shared" si="79"/>
        <v>40.58</v>
      </c>
    </row>
  </sheetData>
  <mergeCells count="11">
    <mergeCell ref="A1:F1"/>
    <mergeCell ref="A2:F2"/>
    <mergeCell ref="A3:F3"/>
    <mergeCell ref="A4:F4"/>
    <mergeCell ref="B10:B11"/>
    <mergeCell ref="E10:E11"/>
    <mergeCell ref="C10:C11"/>
    <mergeCell ref="F10:F11"/>
    <mergeCell ref="D10:D11"/>
    <mergeCell ref="A8:F8"/>
    <mergeCell ref="A10:A11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43" fitToHeight="11" orientation="portrait" useFirstPageNumber="1" r:id="rId1"/>
  <headerFooter differentFirst="1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доходов</vt:lpstr>
      <vt:lpstr>'Роспись доходов'!Заголовки_для_печати</vt:lpstr>
      <vt:lpstr>'Роспись доходов'!Область_печати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93foboi</dc:creator>
  <dc:description>POI HSSF rep:2.54.0.218</dc:description>
  <cp:lastModifiedBy>Оружило Наталья Валерьевна</cp:lastModifiedBy>
  <cp:lastPrinted>2025-07-14T01:29:40Z</cp:lastPrinted>
  <dcterms:created xsi:type="dcterms:W3CDTF">2022-10-12T01:52:14Z</dcterms:created>
  <dcterms:modified xsi:type="dcterms:W3CDTF">2025-07-25T01:54:10Z</dcterms:modified>
</cp:coreProperties>
</file>