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5\Отчет об исполнении МБ\"/>
    </mc:Choice>
  </mc:AlternateContent>
  <bookViews>
    <workbookView xWindow="0" yWindow="0" windowWidth="21268" windowHeight="7388"/>
  </bookViews>
  <sheets>
    <sheet name="Роспись доходов" sheetId="1" r:id="rId1"/>
  </sheets>
  <definedNames>
    <definedName name="LAST_CELL" localSheetId="0">'Роспись доходов'!#REF!</definedName>
    <definedName name="_xlnm.Print_Titles" localSheetId="0">'Роспись доходов'!$10:$11</definedName>
    <definedName name="_xlnm.Print_Area" localSheetId="0">'Роспись доходов'!$A$1:$F$275</definedName>
  </definedNames>
  <calcPr calcId="162913"/>
</workbook>
</file>

<file path=xl/calcChain.xml><?xml version="1.0" encoding="utf-8"?>
<calcChain xmlns="http://schemas.openxmlformats.org/spreadsheetml/2006/main">
  <c r="D248" i="1" l="1"/>
  <c r="F256" i="1"/>
  <c r="F254" i="1"/>
  <c r="F252" i="1"/>
  <c r="F208" i="1"/>
  <c r="D122" i="1" l="1"/>
  <c r="E265" i="1" l="1"/>
  <c r="D265" i="1"/>
  <c r="E172" i="1"/>
  <c r="E171" i="1" s="1"/>
  <c r="D172" i="1"/>
  <c r="D171" i="1" s="1"/>
  <c r="E176" i="1"/>
  <c r="D176" i="1"/>
  <c r="E173" i="1"/>
  <c r="D173" i="1"/>
  <c r="F170" i="1" l="1"/>
  <c r="E169" i="1"/>
  <c r="F169" i="1" s="1"/>
  <c r="D169" i="1"/>
  <c r="D168" i="1" s="1"/>
  <c r="E168" i="1"/>
  <c r="E165" i="1"/>
  <c r="D165" i="1"/>
  <c r="E163" i="1"/>
  <c r="D163" i="1"/>
  <c r="F168" i="1" l="1"/>
  <c r="E161" i="1"/>
  <c r="E160" i="1" s="1"/>
  <c r="D161" i="1"/>
  <c r="D160" i="1" s="1"/>
  <c r="E149" i="1"/>
  <c r="D149" i="1"/>
  <c r="F152" i="1"/>
  <c r="E144" i="1"/>
  <c r="D144" i="1"/>
  <c r="E111" i="1"/>
  <c r="D111" i="1"/>
  <c r="E96" i="1"/>
  <c r="E99" i="1"/>
  <c r="D99" i="1"/>
  <c r="D96" i="1"/>
  <c r="E90" i="1"/>
  <c r="D90" i="1"/>
  <c r="E83" i="1"/>
  <c r="D83" i="1"/>
  <c r="E19" i="1"/>
  <c r="F16" i="1"/>
  <c r="F17" i="1"/>
  <c r="F18" i="1"/>
  <c r="F20" i="1"/>
  <c r="F21" i="1"/>
  <c r="F22" i="1"/>
  <c r="F24" i="1"/>
  <c r="F25" i="1"/>
  <c r="F26" i="1"/>
  <c r="F32" i="1"/>
  <c r="F34" i="1"/>
  <c r="F36" i="1"/>
  <c r="F38" i="1"/>
  <c r="F42" i="1"/>
  <c r="F44" i="1"/>
  <c r="F48" i="1"/>
  <c r="F50" i="1"/>
  <c r="F53" i="1"/>
  <c r="F56" i="1"/>
  <c r="F58" i="1"/>
  <c r="F61" i="1"/>
  <c r="F65" i="1"/>
  <c r="F67" i="1"/>
  <c r="F70" i="1"/>
  <c r="F71" i="1"/>
  <c r="F73" i="1"/>
  <c r="F76" i="1"/>
  <c r="F79" i="1"/>
  <c r="F81" i="1"/>
  <c r="F85" i="1"/>
  <c r="F87" i="1"/>
  <c r="F92" i="1"/>
  <c r="F94" i="1"/>
  <c r="F107" i="1"/>
  <c r="F108" i="1"/>
  <c r="F109" i="1"/>
  <c r="F112" i="1"/>
  <c r="F114" i="1"/>
  <c r="F118" i="1"/>
  <c r="F121" i="1"/>
  <c r="F126" i="1"/>
  <c r="F127" i="1"/>
  <c r="F130" i="1"/>
  <c r="F131" i="1"/>
  <c r="F134" i="1"/>
  <c r="F135" i="1"/>
  <c r="F137" i="1"/>
  <c r="F139" i="1"/>
  <c r="F141" i="1"/>
  <c r="F143" i="1"/>
  <c r="F147" i="1"/>
  <c r="F150" i="1"/>
  <c r="F154" i="1"/>
  <c r="F158" i="1"/>
  <c r="F159" i="1"/>
  <c r="F182" i="1"/>
  <c r="F184" i="1"/>
  <c r="F186" i="1"/>
  <c r="F189" i="1"/>
  <c r="F190" i="1"/>
  <c r="F193" i="1"/>
  <c r="F195" i="1"/>
  <c r="F197" i="1"/>
  <c r="F199" i="1"/>
  <c r="F201" i="1"/>
  <c r="F204" i="1"/>
  <c r="F205" i="1"/>
  <c r="F206" i="1"/>
  <c r="F207" i="1"/>
  <c r="F209" i="1"/>
  <c r="F210" i="1"/>
  <c r="F212" i="1"/>
  <c r="F213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5" i="1"/>
  <c r="F237" i="1"/>
  <c r="F239" i="1"/>
  <c r="F242" i="1"/>
  <c r="F244" i="1"/>
  <c r="F246" i="1"/>
  <c r="F249" i="1"/>
  <c r="F250" i="1"/>
  <c r="F251" i="1"/>
  <c r="F253" i="1"/>
  <c r="F255" i="1"/>
  <c r="F260" i="1"/>
  <c r="F261" i="1"/>
  <c r="F267" i="1"/>
  <c r="F270" i="1"/>
  <c r="F271" i="1"/>
  <c r="F272" i="1"/>
  <c r="F273" i="1"/>
  <c r="F274" i="1"/>
  <c r="E95" i="1" l="1"/>
  <c r="D95" i="1"/>
  <c r="E153" i="1"/>
  <c r="D153" i="1"/>
  <c r="E86" i="1"/>
  <c r="D86" i="1"/>
  <c r="F153" i="1" l="1"/>
  <c r="F86" i="1"/>
  <c r="E269" i="1"/>
  <c r="D269" i="1"/>
  <c r="D268" i="1" s="1"/>
  <c r="D264" i="1"/>
  <c r="D263" i="1" s="1"/>
  <c r="D262" i="1" s="1"/>
  <c r="E259" i="1"/>
  <c r="D259" i="1"/>
  <c r="E248" i="1"/>
  <c r="D247" i="1"/>
  <c r="E245" i="1"/>
  <c r="D245" i="1"/>
  <c r="E243" i="1"/>
  <c r="D243" i="1"/>
  <c r="E241" i="1"/>
  <c r="D241" i="1"/>
  <c r="E236" i="1"/>
  <c r="D236" i="1"/>
  <c r="E203" i="1"/>
  <c r="D203" i="1"/>
  <c r="D196" i="1"/>
  <c r="E194" i="1"/>
  <c r="D194" i="1"/>
  <c r="E188" i="1"/>
  <c r="F188" i="1" s="1"/>
  <c r="D188" i="1"/>
  <c r="D110" i="1"/>
  <c r="D117" i="1"/>
  <c r="D120" i="1"/>
  <c r="D119" i="1" s="1"/>
  <c r="D125" i="1"/>
  <c r="D124" i="1" s="1"/>
  <c r="D129" i="1"/>
  <c r="D128" i="1" s="1"/>
  <c r="D240" i="1" l="1"/>
  <c r="F259" i="1"/>
  <c r="D116" i="1"/>
  <c r="F241" i="1"/>
  <c r="F194" i="1"/>
  <c r="F203" i="1"/>
  <c r="F245" i="1"/>
  <c r="F243" i="1"/>
  <c r="F236" i="1"/>
  <c r="E110" i="1"/>
  <c r="F110" i="1" s="1"/>
  <c r="F111" i="1"/>
  <c r="E264" i="1"/>
  <c r="F265" i="1"/>
  <c r="E247" i="1"/>
  <c r="F247" i="1" s="1"/>
  <c r="F248" i="1"/>
  <c r="E268" i="1"/>
  <c r="F268" i="1" s="1"/>
  <c r="F269" i="1"/>
  <c r="F83" i="1"/>
  <c r="E200" i="1"/>
  <c r="D200" i="1"/>
  <c r="E196" i="1"/>
  <c r="F196" i="1" s="1"/>
  <c r="E192" i="1"/>
  <c r="F144" i="1"/>
  <c r="F200" i="1" l="1"/>
  <c r="E263" i="1"/>
  <c r="F264" i="1"/>
  <c r="E240" i="1"/>
  <c r="F240" i="1" s="1"/>
  <c r="D15" i="1"/>
  <c r="E262" i="1" l="1"/>
  <c r="F262" i="1" s="1"/>
  <c r="F263" i="1"/>
  <c r="D14" i="1"/>
  <c r="E15" i="1"/>
  <c r="E258" i="1"/>
  <c r="D258" i="1"/>
  <c r="D257" i="1" s="1"/>
  <c r="E216" i="1"/>
  <c r="D216" i="1"/>
  <c r="D215" i="1" s="1"/>
  <c r="E234" i="1"/>
  <c r="D234" i="1"/>
  <c r="E238" i="1"/>
  <c r="D238" i="1"/>
  <c r="E202" i="1"/>
  <c r="D202" i="1"/>
  <c r="E198" i="1"/>
  <c r="D198" i="1"/>
  <c r="D192" i="1"/>
  <c r="F192" i="1" s="1"/>
  <c r="E187" i="1"/>
  <c r="D187" i="1"/>
  <c r="E185" i="1"/>
  <c r="D185" i="1"/>
  <c r="E183" i="1"/>
  <c r="D183" i="1"/>
  <c r="E181" i="1"/>
  <c r="F181" i="1" s="1"/>
  <c r="D181" i="1"/>
  <c r="E157" i="1"/>
  <c r="D157" i="1"/>
  <c r="D156" i="1" s="1"/>
  <c r="D155" i="1" s="1"/>
  <c r="D148" i="1"/>
  <c r="E142" i="1"/>
  <c r="D142" i="1"/>
  <c r="E140" i="1"/>
  <c r="D140" i="1"/>
  <c r="E138" i="1"/>
  <c r="D138" i="1"/>
  <c r="E136" i="1"/>
  <c r="D136" i="1"/>
  <c r="E133" i="1"/>
  <c r="D133" i="1"/>
  <c r="D132" i="1" s="1"/>
  <c r="E129" i="1"/>
  <c r="E125" i="1"/>
  <c r="E120" i="1"/>
  <c r="E117" i="1"/>
  <c r="F117" i="1" s="1"/>
  <c r="E106" i="1"/>
  <c r="D106" i="1"/>
  <c r="D105" i="1" s="1"/>
  <c r="E93" i="1"/>
  <c r="D93" i="1"/>
  <c r="D89" i="1" s="1"/>
  <c r="D88" i="1" s="1"/>
  <c r="F90" i="1"/>
  <c r="E82" i="1"/>
  <c r="D82" i="1"/>
  <c r="E80" i="1"/>
  <c r="D80" i="1"/>
  <c r="E78" i="1"/>
  <c r="D78" i="1"/>
  <c r="D77" i="1" s="1"/>
  <c r="E75" i="1"/>
  <c r="D75" i="1"/>
  <c r="D74" i="1" s="1"/>
  <c r="E72" i="1"/>
  <c r="F72" i="1" s="1"/>
  <c r="D72" i="1"/>
  <c r="E69" i="1"/>
  <c r="D69" i="1"/>
  <c r="D68" i="1" s="1"/>
  <c r="E66" i="1"/>
  <c r="D66" i="1"/>
  <c r="E64" i="1"/>
  <c r="D64" i="1"/>
  <c r="E60" i="1"/>
  <c r="D60" i="1"/>
  <c r="D59" i="1" s="1"/>
  <c r="E57" i="1"/>
  <c r="D57" i="1"/>
  <c r="E55" i="1"/>
  <c r="D55" i="1"/>
  <c r="E52" i="1"/>
  <c r="D52" i="1"/>
  <c r="E49" i="1"/>
  <c r="F49" i="1" s="1"/>
  <c r="D49" i="1"/>
  <c r="E47" i="1"/>
  <c r="D47" i="1"/>
  <c r="E43" i="1"/>
  <c r="D43" i="1"/>
  <c r="E41" i="1"/>
  <c r="D41" i="1"/>
  <c r="E37" i="1"/>
  <c r="F37" i="1" s="1"/>
  <c r="D37" i="1"/>
  <c r="E35" i="1"/>
  <c r="D35" i="1"/>
  <c r="E33" i="1"/>
  <c r="D33" i="1"/>
  <c r="E31" i="1"/>
  <c r="D31" i="1"/>
  <c r="F19" i="1"/>
  <c r="D19" i="1"/>
  <c r="F140" i="1" l="1"/>
  <c r="F198" i="1"/>
  <c r="F43" i="1"/>
  <c r="F185" i="1"/>
  <c r="F55" i="1"/>
  <c r="F66" i="1"/>
  <c r="F33" i="1"/>
  <c r="F138" i="1"/>
  <c r="F64" i="1"/>
  <c r="F183" i="1"/>
  <c r="F93" i="1"/>
  <c r="E89" i="1"/>
  <c r="E88" i="1" s="1"/>
  <c r="F142" i="1"/>
  <c r="F202" i="1"/>
  <c r="F31" i="1"/>
  <c r="D214" i="1"/>
  <c r="F41" i="1"/>
  <c r="F136" i="1"/>
  <c r="F238" i="1"/>
  <c r="F52" i="1"/>
  <c r="F35" i="1"/>
  <c r="F47" i="1"/>
  <c r="F57" i="1"/>
  <c r="F80" i="1"/>
  <c r="F187" i="1"/>
  <c r="F234" i="1"/>
  <c r="F82" i="1"/>
  <c r="E128" i="1"/>
  <c r="F128" i="1" s="1"/>
  <c r="F129" i="1"/>
  <c r="E77" i="1"/>
  <c r="F77" i="1" s="1"/>
  <c r="F78" i="1"/>
  <c r="E132" i="1"/>
  <c r="F132" i="1" s="1"/>
  <c r="F133" i="1"/>
  <c r="E215" i="1"/>
  <c r="F215" i="1" s="1"/>
  <c r="F216" i="1"/>
  <c r="E257" i="1"/>
  <c r="F258" i="1"/>
  <c r="E105" i="1"/>
  <c r="F105" i="1" s="1"/>
  <c r="F106" i="1"/>
  <c r="E148" i="1"/>
  <c r="F148" i="1" s="1"/>
  <c r="F149" i="1"/>
  <c r="E59" i="1"/>
  <c r="F59" i="1" s="1"/>
  <c r="F60" i="1"/>
  <c r="E74" i="1"/>
  <c r="F74" i="1" s="1"/>
  <c r="F75" i="1"/>
  <c r="E68" i="1"/>
  <c r="F68" i="1" s="1"/>
  <c r="F69" i="1"/>
  <c r="E119" i="1"/>
  <c r="F119" i="1" s="1"/>
  <c r="F120" i="1"/>
  <c r="E156" i="1"/>
  <c r="F157" i="1"/>
  <c r="E124" i="1"/>
  <c r="F124" i="1" s="1"/>
  <c r="F125" i="1"/>
  <c r="E14" i="1"/>
  <c r="F14" i="1" s="1"/>
  <c r="F15" i="1"/>
  <c r="D13" i="1"/>
  <c r="D12" i="1" s="1"/>
  <c r="D104" i="1"/>
  <c r="D103" i="1" s="1"/>
  <c r="D63" i="1"/>
  <c r="D62" i="1" s="1"/>
  <c r="D123" i="1"/>
  <c r="D191" i="1"/>
  <c r="E191" i="1"/>
  <c r="E179" i="1" s="1"/>
  <c r="E180" i="1"/>
  <c r="D180" i="1"/>
  <c r="D40" i="1"/>
  <c r="D39" i="1" s="1"/>
  <c r="E54" i="1"/>
  <c r="D54" i="1"/>
  <c r="D51" i="1" s="1"/>
  <c r="D30" i="1"/>
  <c r="D29" i="1" s="1"/>
  <c r="E30" i="1"/>
  <c r="E40" i="1"/>
  <c r="E39" i="1" s="1"/>
  <c r="D179" i="1" l="1"/>
  <c r="F179" i="1" s="1"/>
  <c r="F191" i="1"/>
  <c r="F257" i="1"/>
  <c r="E178" i="1"/>
  <c r="F180" i="1"/>
  <c r="E63" i="1"/>
  <c r="E104" i="1"/>
  <c r="F104" i="1" s="1"/>
  <c r="E123" i="1"/>
  <c r="F88" i="1"/>
  <c r="F89" i="1"/>
  <c r="E62" i="1"/>
  <c r="F62" i="1" s="1"/>
  <c r="F63" i="1"/>
  <c r="E155" i="1"/>
  <c r="F155" i="1" s="1"/>
  <c r="F156" i="1"/>
  <c r="E51" i="1"/>
  <c r="F51" i="1" s="1"/>
  <c r="F54" i="1"/>
  <c r="F39" i="1"/>
  <c r="F40" i="1"/>
  <c r="E29" i="1"/>
  <c r="F29" i="1" s="1"/>
  <c r="F30" i="1"/>
  <c r="E116" i="1"/>
  <c r="F116" i="1" s="1"/>
  <c r="E13" i="1"/>
  <c r="E214" i="1"/>
  <c r="F214" i="1" s="1"/>
  <c r="D178" i="1" l="1"/>
  <c r="D275" i="1" s="1"/>
  <c r="F178" i="1"/>
  <c r="E275" i="1"/>
  <c r="F123" i="1"/>
  <c r="E122" i="1"/>
  <c r="F13" i="1"/>
  <c r="E12" i="1"/>
  <c r="E103" i="1"/>
  <c r="F103" i="1" s="1"/>
  <c r="F122" i="1"/>
  <c r="F12" i="1" l="1"/>
  <c r="F275" i="1"/>
</calcChain>
</file>

<file path=xl/sharedStrings.xml><?xml version="1.0" encoding="utf-8"?>
<sst xmlns="http://schemas.openxmlformats.org/spreadsheetml/2006/main" count="837" uniqueCount="489">
  <si>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</si>
  <si>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</si>
  <si>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</si>
  <si>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</si>
  <si>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</si>
  <si>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</si>
  <si>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</si>
  <si>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</si>
  <si>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</si>
  <si>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</si>
  <si>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</si>
  <si>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</si>
  <si>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</si>
  <si>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</si>
  <si>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10102000010000110</t>
  </si>
  <si>
    <t>Налог на доходы физических лиц</t>
  </si>
  <si>
    <t>10102010010000110</t>
  </si>
  <si>
    <t>10102020010000110</t>
  </si>
  <si>
    <t>10102030010000110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</si>
  <si>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</si>
  <si>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</si>
  <si>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</si>
  <si>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</si>
  <si>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</si>
  <si>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</si>
  <si>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</si>
  <si>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</si>
  <si>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</si>
  <si>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</si>
  <si>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</si>
  <si>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</si>
  <si>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</si>
  <si>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</si>
  <si>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</si>
  <si>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</si>
  <si>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</si>
  <si>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</si>
  <si>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</si>
  <si>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</si>
  <si>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</si>
  <si>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</si>
  <si>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</si>
  <si>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</si>
  <si>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</si>
  <si>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</si>
  <si>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</si>
  <si>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</si>
  <si>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</si>
  <si>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</si>
  <si>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</si>
  <si>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</si>
  <si>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</si>
  <si>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</si>
  <si>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</si>
  <si>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</si>
  <si>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</si>
  <si>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</si>
  <si>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</si>
  <si>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</si>
  <si>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</si>
  <si>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</si>
  <si>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</si>
  <si>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</si>
  <si>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</si>
  <si>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</si>
  <si>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</si>
  <si>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</si>
  <si>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</si>
  <si>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</si>
  <si>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</si>
  <si>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</si>
  <si>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</si>
  <si>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</si>
  <si>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</si>
  <si>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</si>
  <si>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</si>
  <si>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</si>
  <si>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</si>
  <si>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</si>
  <si>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</si>
  <si>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</si>
  <si>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</si>
  <si>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</si>
  <si>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</si>
  <si>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</si>
  <si>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</si>
  <si>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</si>
  <si>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</si>
  <si>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</si>
  <si>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</si>
  <si>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</si>
  <si>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</si>
  <si>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</si>
  <si>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</si>
  <si>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</si>
  <si>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</si>
  <si>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</si>
  <si>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</si>
  <si>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</si>
  <si>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</si>
  <si>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</si>
  <si>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</si>
  <si>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</si>
  <si>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</si>
  <si>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</si>
  <si>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</si>
  <si>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</si>
  <si>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</si>
  <si>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</si>
  <si>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</si>
  <si>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</si>
  <si>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</si>
  <si>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</si>
  <si>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</si>
  <si>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</si>
  <si>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</si>
  <si>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</si>
  <si>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</si>
  <si>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</si>
  <si>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</si>
  <si>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</si>
  <si>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</si>
  <si>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</si>
  <si>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</si>
  <si>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</si>
  <si>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</si>
  <si>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</si>
  <si>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</si>
  <si>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</si>
  <si>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</si>
  <si>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</si>
  <si>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</si>
  <si>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</si>
  <si>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</si>
  <si>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</si>
  <si>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</si>
  <si>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</si>
  <si>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</si>
  <si>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</si>
  <si>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</si>
  <si>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</si>
  <si>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</si>
  <si>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</si>
  <si>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</si>
  <si>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</si>
  <si>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</si>
  <si>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</si>
  <si>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</si>
  <si>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</si>
  <si>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</si>
  <si>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</si>
  <si>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</si>
  <si>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</si>
  <si>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</si>
  <si>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</si>
  <si>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</si>
  <si>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</si>
  <si>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</si>
  <si>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</si>
  <si>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</si>
  <si>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</si>
  <si>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</si>
  <si>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</si>
  <si>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</si>
  <si>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</si>
  <si>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11601083010000140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</si>
  <si>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</si>
  <si>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</si>
  <si>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</si>
  <si>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</si>
  <si>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</si>
  <si>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11601153010000140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</si>
  <si>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</si>
  <si>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</si>
  <si>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</si>
  <si>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</si>
  <si>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</si>
  <si>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</si>
  <si>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</si>
  <si>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</si>
  <si>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</si>
  <si>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</si>
  <si>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</si>
  <si>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</si>
  <si>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</si>
  <si>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</si>
  <si>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</si>
  <si>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</si>
  <si>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</si>
  <si>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</si>
  <si>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</si>
  <si>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</si>
  <si>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</si>
  <si>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</si>
  <si>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</si>
  <si>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</si>
  <si>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</si>
  <si>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</si>
  <si>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</si>
  <si>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</si>
  <si>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</si>
  <si>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</si>
  <si>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</si>
  <si>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</si>
  <si>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</si>
  <si>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</si>
  <si>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</si>
  <si>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</si>
  <si>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</si>
  <si>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</si>
  <si>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</si>
  <si>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</si>
  <si>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</si>
  <si>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</si>
  <si>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</si>
  <si>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</si>
  <si>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</si>
  <si>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</si>
  <si>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</si>
  <si>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</si>
  <si>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20220000000000150</t>
  </si>
  <si>
    <t>Субсидии бюджетам бюджетной системы Российской Федерации (межбюджетные субсидии)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</si>
  <si>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</si>
  <si>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</si>
  <si>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</si>
  <si>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</si>
  <si>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</si>
  <si>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</si>
  <si>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</si>
  <si>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</si>
  <si>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</si>
  <si>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</si>
  <si>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</si>
  <si>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</si>
  <si>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</si>
  <si>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</si>
  <si>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</si>
  <si>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</si>
  <si>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</si>
  <si>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20229999047456150</t>
  </si>
  <si>
    <t>20229999047488150</t>
  </si>
  <si>
    <t>20229999047563150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</si>
  <si>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</si>
  <si>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</si>
  <si>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</si>
  <si>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</si>
  <si>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</si>
  <si>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</si>
  <si>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</si>
  <si>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20230024047408150</t>
  </si>
  <si>
    <t>20230024047409150</t>
  </si>
  <si>
    <t>20230024047429150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</si>
  <si>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</si>
  <si>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</si>
  <si>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</si>
  <si>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</si>
  <si>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</si>
  <si>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</si>
  <si>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</si>
  <si>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</si>
  <si>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</si>
  <si>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20230024047587150</t>
  </si>
  <si>
    <t>20230024047588150</t>
  </si>
  <si>
    <t>20230024047604150</t>
  </si>
  <si>
    <t>20230024047649150</t>
  </si>
  <si>
    <t>20230024047846150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</si>
  <si>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</si>
  <si>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</si>
  <si>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</si>
  <si>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</si>
  <si>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</si>
  <si>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</si>
  <si>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</si>
  <si>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</si>
  <si>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</si>
  <si>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</si>
  <si>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</si>
  <si>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</si>
  <si>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</si>
  <si>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</si>
  <si>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ЗАТО г. Зеленогорск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</si>
  <si>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</si>
  <si>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</si>
  <si>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</si>
  <si>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</si>
  <si>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</si>
  <si>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</si>
  <si>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</si>
  <si>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</si>
  <si>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</si>
  <si>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</si>
  <si>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</si>
  <si>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</si>
  <si>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</si>
  <si>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</si>
  <si>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</si>
  <si>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10102140010000110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</si>
  <si>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</si>
  <si>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</si>
  <si>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</si>
  <si>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</si>
  <si>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11108000000000120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</si>
  <si>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</si>
  <si>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11108040040000120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</si>
  <si>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</si>
  <si>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20229999047582150</t>
  </si>
  <si>
    <t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</si>
  <si>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комплекса процессных мероприятий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</si>
  <si>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комплекса процессных мероприятий «Создание условий для развития архивного дела» государственной программы Красноярского края «Развитие культуры и туризма»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</si>
  <si>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комплекса процессных мероприятий «Развитие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числа» государственной программы Красноярского края «Развитие образования»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</si>
  <si>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</si>
  <si>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</si>
  <si>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</si>
  <si>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</si>
  <si>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</si>
  <si>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</si>
  <si>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</si>
  <si>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</si>
  <si>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</si>
  <si>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</si>
  <si>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</si>
  <si>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</si>
  <si>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20225750000000150</t>
  </si>
  <si>
    <t>Субсидии бюджетам на реализацию мероприятий по модернизации школьных систем образования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</si>
  <si>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</si>
  <si>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</si>
  <si>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</si>
  <si>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поддержку деятельности муниципальных молодежных центров в рамках комплекса процессных мероприятий «Вовлечение молодежи в социальную практику» государственной программы Красноярского края «Молодежь Красноярского края в XXI веке»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</si>
  <si>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«Сохранение культурного и исторического наследия» государственной программы Красноярского края «Развитие культуры»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</si>
  <si>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</si>
  <si>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20229999047583150</t>
  </si>
  <si>
    <t>Субсидии бюджетам муниципальных образований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</si>
  <si>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</si>
  <si>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комплекса процессных мероприятий «Обеспечение охраны природных комплексов и объектов, сохранение биологического разнообразия» государственной программы Красноярского края «Развитие лесного хозяйства, воспроизводство и использование природных ресурсов»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</si>
  <si>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комплекса процессных мероприятий «Обеспечение доступности платы граждан» государственной программы Красноярского края «Реформирование и модернизация жилищно-коммунального хозяйства»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</si>
  <si>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</si>
  <si>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</t>
  </si>
  <si>
    <t>Субвенции бюджетам муниципальных образований на 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</si>
  <si>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диведендов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</si>
  <si>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</si>
  <si>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</si>
  <si>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</si>
  <si>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</si>
  <si>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</si>
  <si>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</si>
  <si>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11611000010000140</t>
  </si>
  <si>
    <t>Платежи, уплачиваемые в целях возмещения причиненного вреда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</si>
  <si>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</si>
  <si>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</si>
  <si>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</si>
  <si>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</si>
  <si>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20219999042724150</t>
  </si>
  <si>
    <t>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</si>
  <si>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</si>
  <si>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</si>
  <si>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</si>
  <si>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</si>
  <si>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20229999049112150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</si>
  <si>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регионального проекта «Безопасность дорожного движения» государственной программы Красноярского края «Развитие транспортной системы»</t>
  </si>
  <si>
    <t>20229999049116150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</si>
  <si>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«Дороги Красноярья» государственной программы Красноярского края «Развитие транспортной системы»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</si>
  <si>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</si>
  <si>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</si>
  <si>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20235082040000150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</si>
  <si>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</si>
  <si>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20240000000000150</t>
  </si>
  <si>
    <t>Иные межбюджетные трансферты</t>
  </si>
  <si>
    <t>20245050000000150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</si>
  <si>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</si>
  <si>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20245050040000150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</si>
  <si>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</si>
  <si>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20245179000000150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</si>
  <si>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</si>
  <si>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</si>
  <si>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</si>
  <si>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</si>
  <si>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</si>
  <si>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</si>
  <si>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</si>
  <si>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</si>
  <si>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</si>
  <si>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</si>
  <si>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</si>
  <si>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20249999040853150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</si>
  <si>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по министерству образования Красноярского края в рамках непрограммных расходов</t>
  </si>
  <si>
    <t>20249999041024150</t>
  </si>
  <si>
    <t>Иные межбюджетные трансферты бюджетам муниципальных образований на финансовое обеспечение (возмещение)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</t>
  </si>
  <si>
    <t>20249999045559150</t>
  </si>
  <si>
    <t>Иные межбюджетные трансферты бюджетам муниципальных образований на оснащение предметных кабинетов общеобразовательных организаций средствами обучения и воспитания в рамках регионального проекта «Все лучшее детям» государственной программы Красноярского края «Развитие образования»</t>
  </si>
  <si>
    <t>20249999047555150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</si>
  <si>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«Профилактика заболеваний и формирование здорового образа жизни. Обеспечение первичной медико-санитарной помощи, паллиативной помощи» государственной программы Красноярского края «Развитие здравоохранения»</t>
  </si>
  <si>
    <t>20249999047691150</t>
  </si>
  <si>
    <t>Иные межбюджетные трансферты бюджетам муниципальных образований на 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ведомственного проекта «Развитие земельно-имущественных отношений муниципальных образований края»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</si>
  <si>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019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</si>
  <si>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</si>
  <si>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</si>
  <si>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</si>
  <si>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</si>
  <si>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21800000040000150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</si>
  <si>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</si>
  <si>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21804000040000150</t>
  </si>
  <si>
    <t>Доходы бюджетов городских округов от возврата организациями остатков субсидий прошлых лет</t>
  </si>
  <si>
    <t>21804010040000150</t>
  </si>
  <si>
    <t>Доходы бюджетов городских округов от возврата бюджетными учреждениями остатков субсидий прошлых лет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</si>
  <si>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</si>
  <si>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</si>
  <si>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</si>
  <si>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</si>
  <si>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</si>
  <si>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</si>
  <si>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21945050040000150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</si>
  <si>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</si>
  <si>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21945179040000150</t>
  </si>
  <si>
    <t>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</si>
  <si>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</si>
  <si>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</si>
  <si>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</si>
  <si>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</si>
  <si>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Приложение № 1</t>
  </si>
  <si>
    <t>к постановлению Администрации</t>
  </si>
  <si>
    <t xml:space="preserve">Доходы местного бюджета за первый квартал 2025 года </t>
  </si>
  <si>
    <t>План</t>
  </si>
  <si>
    <t>Исполнено</t>
  </si>
  <si>
    <t>% исполнения</t>
  </si>
  <si>
    <t>(рублей)</t>
  </si>
  <si>
    <t>10102040010000110</t>
  </si>
  <si>
    <t>-</t>
  </si>
  <si>
    <t>10102210010000110</t>
  </si>
  <si>
    <t>10102230010000110</t>
  </si>
  <si>
    <t>10502000020000110</t>
  </si>
  <si>
    <t>Единый налог на вмененный доход для отдельных видов деятельности</t>
  </si>
  <si>
    <t>10502010020000110</t>
  </si>
  <si>
    <t>11201010012100120</t>
  </si>
  <si>
    <t>Плата за выбросы загрязняющих веществ в атмосферный воздух стационарными объектами (пени по соответсвующему платежу)</t>
  </si>
  <si>
    <t>11201040010000120</t>
  </si>
  <si>
    <t>Плата за размещение отходов производства и потребления</t>
  </si>
  <si>
    <t>11201041012100120</t>
  </si>
  <si>
    <t>Плата  за размещение отходов производства (пени по соответсвующему платежу)</t>
  </si>
  <si>
    <t>11201041010000120</t>
  </si>
  <si>
    <t>11201041016000120</t>
  </si>
  <si>
    <t>Плата 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</si>
  <si>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11204040040000120</t>
  </si>
  <si>
    <t>Плата за использование лесов, расположенных на землях иных категорий, находящихся в собственности городских округов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</si>
  <si>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</si>
  <si>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округов,вчасти платы по договору купли-продажи лесных насаждений</t>
  </si>
  <si>
    <t>11201042010000120</t>
  </si>
  <si>
    <t>11201042016000120</t>
  </si>
  <si>
    <t>Плата за размещение твердых коммунальных услуг</t>
  </si>
  <si>
    <t>Плата за размещение твердых коммунальных услуг (федеральные государственные органы, Банк России, органы управления государственными внебюджетными фондами Российской Федерации)</t>
  </si>
  <si>
    <t xml:space="preserve">Плата за размещение отходов производства </t>
  </si>
  <si>
    <t>014</t>
  </si>
  <si>
    <t>075</t>
  </si>
  <si>
    <t>120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</si>
  <si>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</si>
  <si>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</si>
  <si>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11610100000000140</t>
  </si>
  <si>
    <t>11610100040000140</t>
  </si>
  <si>
    <t>11610123010000140</t>
  </si>
  <si>
    <t>188</t>
  </si>
  <si>
    <t>11610123010041140</t>
  </si>
  <si>
    <t>11610000000000140</t>
  </si>
  <si>
    <t>11700000000000000</t>
  </si>
  <si>
    <t>Прочие неналоговые доходы</t>
  </si>
  <si>
    <t>11701000000000180</t>
  </si>
  <si>
    <t>Невыясненные поступления</t>
  </si>
  <si>
    <t>11701040040000180</t>
  </si>
  <si>
    <t>Невясненные поступления, зачисляемые в бюджеты городских округов</t>
  </si>
  <si>
    <t>11705000000000180</t>
  </si>
  <si>
    <t>11705040040000180</t>
  </si>
  <si>
    <t>Платежи в целях возмещения причиненного ущерба (убытков)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</si>
  <si>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</si>
  <si>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</si>
  <si>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</si>
  <si>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</si>
  <si>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20229999047575150</t>
  </si>
  <si>
    <t>20229999047668150</t>
  </si>
  <si>
    <t>20249999047418150</t>
  </si>
  <si>
    <t>20249999047641150</t>
  </si>
  <si>
    <t>20249999047745150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</si>
  <si>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</t>
  </si>
  <si>
    <t xml:space="preserve"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</si>
  <si>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</si>
  <si>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Прочие неналоговые доходы бюджетов городских округов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</si>
  <si>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</si>
  <si>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 в рамках ведомственного проекта «Развитие субъектов малого и среднего предпринимательства» государственной программы Красноярского края «Развитие промышленности, энергетики, малого и среднего предпринимательства и инновационной деятельности»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</si>
  <si>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</si>
  <si>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Иные межбюджетные трансферты бюджетам муниципальных образований на осуществление расходов, направленных на реализацию мероприятий по поддержке местных инициатив, в рамках ведомственного проекта «Вовлечение населения в решение вопросов местного значения»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</si>
  <si>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t>Иные межбюджетные трансферты бюджетам муниципальных образований за содействие развитию налогового потенциала в рамках ведомственного проекта «Повышение качества муниципального управления»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</si>
  <si>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r>
      <t xml:space="preserve">     от </t>
    </r>
    <r>
      <rPr>
        <u/>
        <sz val="12"/>
        <rFont val="Times New Roman"/>
        <family val="1"/>
        <charset val="204"/>
      </rPr>
      <t>17.04.2025</t>
    </r>
    <r>
      <rPr>
        <sz val="12"/>
        <rFont val="Times New Roman"/>
        <family val="1"/>
        <charset val="204"/>
      </rPr>
      <t xml:space="preserve">  №  </t>
    </r>
    <r>
      <rPr>
        <u/>
        <sz val="12"/>
        <rFont val="Times New Roman"/>
        <family val="1"/>
        <charset val="204"/>
      </rPr>
      <t>96-п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</si>
</sst>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0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name val="Helv"/>
      <charset val="204"/>
    </font>
    <font>
      <b/>
      <sz val="14"/>
      <name val="Times New Roman"/>
      <family val="1"/>
      <charset val="204"/>
    </font>
    <font>
      <u/>
      <sz val="12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7" fillId="0" borderId="0"/>
  </cellStyleXfs>
  <cellXfs count="30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20" borderId="1" xfId="0" applyNumberFormat="1" applyFont="1" applyFill="1" applyBorder="1" applyAlignment="1" applyProtection="1">
      <alignment horizontal="left" vertical="center" wrapText="1"/>
    </xf>
    <xf numFmtId="4" fontId="4" fillId="20" borderId="1" xfId="0" applyNumberFormat="1" applyFont="1" applyFill="1" applyBorder="1" applyAlignment="1" applyProtection="1">
      <alignment horizontal="right" vertical="center" wrapText="1"/>
    </xf>
    <xf numFmtId="49" fontId="5" fillId="20" borderId="1" xfId="0" applyNumberFormat="1" applyFont="1" applyFill="1" applyBorder="1" applyAlignment="1" applyProtection="1">
      <alignment horizontal="left" vertical="center" wrapText="1"/>
    </xf>
    <xf numFmtId="4" fontId="5" fillId="20" borderId="1" xfId="0" applyNumberFormat="1" applyFont="1" applyFill="1" applyBorder="1" applyAlignment="1" applyProtection="1">
      <alignment horizontal="right" vertical="center" wrapText="1"/>
    </xf>
    <xf numFmtId="164" fontId="5" fillId="20" borderId="1" xfId="0" applyNumberFormat="1" applyFont="1" applyFill="1" applyBorder="1" applyAlignment="1" applyProtection="1">
      <alignment horizontal="left" vertical="center" wrapText="1"/>
    </xf>
    <xf numFmtId="164" fontId="4" fillId="20" borderId="1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5" fillId="0" borderId="1" xfId="19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</cellXfs>
  <cellStyles count="2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  <cellStyle name="Обычный_Лист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5"/>
  <sheetViews>
    <sheetView showGridLines="0" tabSelected="1" view="pageBreakPreview" zoomScaleNormal="100" zoomScaleSheetLayoutView="100" workbookViewId="0">
      <selection activeCell="F16" sqref="F16"/>
    </sheetView>
  </sheetViews>
  <sheetFormatPr defaultRowHeight="12.75" customHeight="1" x14ac:dyDescent="0.25"/>
  <cols>
    <col min="1" max="1" width="16.796875" customWidth="1"/>
    <col min="2" max="2" width="22" customWidth="1"/>
    <col min="3" max="3" width="85.19921875" customWidth="1"/>
    <col min="4" max="4" width="18.796875" customWidth="1"/>
    <col min="5" max="5" width="20.3984375" customWidth="1"/>
    <col min="6" max="6" width="13.796875" customWidth="1"/>
  </cols>
  <sheetData>
    <row r="1" spans="1:6" ht="12.75" customHeight="1" x14ac:dyDescent="0.3">
      <c r="A1" s="22" t="s">
        <v>418</v>
      </c>
      <c r="B1" s="22"/>
      <c r="C1" s="22"/>
      <c r="D1" s="22"/>
      <c r="E1" s="22"/>
      <c r="F1" s="22"/>
    </row>
    <row r="2" spans="1:6" ht="17.350000000000001" customHeight="1" x14ac:dyDescent="0.3">
      <c r="A2" s="23" t="s">
        <v>419</v>
      </c>
      <c r="B2" s="23"/>
      <c r="C2" s="23"/>
      <c r="D2" s="23"/>
      <c r="E2" s="23"/>
      <c r="F2" s="23"/>
    </row>
    <row r="3" spans="1:6" ht="17.350000000000001" customHeight="1" x14ac:dyDescent="0.3">
      <c r="A3" s="23" t="s">
        <v>280</v>
      </c>
      <c r="B3" s="23"/>
      <c r="C3" s="23"/>
      <c r="D3" s="23"/>
      <c r="E3" s="23"/>
      <c r="F3" s="23"/>
    </row>
    <row r="4" spans="1:6" ht="15.8" customHeight="1" x14ac:dyDescent="0.3">
      <c r="A4" s="23" t="s">
        <v>488</v>
      </c>
      <c r="B4" s="23"/>
      <c r="C4" s="23"/>
      <c r="D4" s="23"/>
      <c r="E4" s="23"/>
      <c r="F4" s="23"/>
    </row>
    <row r="5" spans="1:6" ht="13.6" customHeight="1" x14ac:dyDescent="0.25">
      <c r="A5" s="15"/>
      <c r="B5" s="15"/>
      <c r="C5" s="16"/>
      <c r="D5" s="17"/>
      <c r="E5" s="17"/>
      <c r="F5" s="17"/>
    </row>
    <row r="6" spans="1:6" ht="13.6" customHeight="1" x14ac:dyDescent="0.25">
      <c r="B6" s="1"/>
      <c r="C6" s="1"/>
      <c r="D6" s="1"/>
      <c r="E6" s="1"/>
      <c r="F6" s="2"/>
    </row>
    <row r="7" spans="1:6" ht="13.6" customHeight="1" x14ac:dyDescent="0.25">
      <c r="B7" s="1"/>
      <c r="C7" s="1"/>
      <c r="D7" s="1"/>
      <c r="E7" s="1"/>
      <c r="F7" s="2"/>
    </row>
    <row r="8" spans="1:6" ht="13.6" customHeight="1" x14ac:dyDescent="0.3">
      <c r="A8" s="28" t="s">
        <v>420</v>
      </c>
      <c r="B8" s="29"/>
      <c r="C8" s="29"/>
      <c r="D8" s="29"/>
      <c r="E8" s="29"/>
      <c r="F8" s="29"/>
    </row>
    <row r="9" spans="1:6" ht="13.6" customHeight="1" x14ac:dyDescent="0.25">
      <c r="A9" s="4"/>
      <c r="B9" s="1"/>
      <c r="C9" s="1"/>
      <c r="D9" s="1"/>
      <c r="E9" s="1"/>
      <c r="F9" s="15" t="s">
        <v>424</v>
      </c>
    </row>
    <row r="10" spans="1:6" ht="17.2" customHeight="1" x14ac:dyDescent="0.25">
      <c r="A10" s="24" t="s">
        <v>0</v>
      </c>
      <c r="B10" s="24" t="s">
        <v>1</v>
      </c>
      <c r="C10" s="24" t="s">
        <v>2</v>
      </c>
      <c r="D10" s="24" t="s">
        <v>421</v>
      </c>
      <c r="E10" s="24" t="s">
        <v>422</v>
      </c>
      <c r="F10" s="24" t="s">
        <v>423</v>
      </c>
    </row>
    <row r="11" spans="1:6" ht="27.7" customHeight="1" x14ac:dyDescent="0.25">
      <c r="A11" s="25"/>
      <c r="B11" s="25"/>
      <c r="C11" s="27"/>
      <c r="D11" s="26"/>
      <c r="E11" s="26"/>
      <c r="F11" s="26"/>
    </row>
    <row r="12" spans="1:6" ht="18.850000000000001" customHeight="1" x14ac:dyDescent="0.25">
      <c r="A12" s="5" t="s">
        <v>3</v>
      </c>
      <c r="B12" s="5" t="s">
        <v>4</v>
      </c>
      <c r="C12" s="7" t="s">
        <v>5</v>
      </c>
      <c r="D12" s="8">
        <f>D13+D29+D39+D51+D59+D62+D88+D103+D116+D122+D171</f>
        <v>1000529501.2</v>
      </c>
      <c r="E12" s="8">
        <f>E13+E29+E39+E51+E59+E62+E88+E103+E116+E122+E171</f>
        <v>239018623.32999995</v>
      </c>
      <c r="F12" s="8">
        <f>ROUND(E12/D12*100,2)</f>
        <v>23.89</v>
      </c>
    </row>
    <row r="13" spans="1:6" ht="20.5" customHeight="1" x14ac:dyDescent="0.25">
      <c r="A13" s="5" t="s">
        <v>6</v>
      </c>
      <c r="B13" s="5" t="s">
        <v>7</v>
      </c>
      <c r="C13" s="7" t="s">
        <v>8</v>
      </c>
      <c r="D13" s="8">
        <f>D14+D19</f>
        <v>718247500</v>
      </c>
      <c r="E13" s="8">
        <f t="shared" ref="E13" si="0">E14+E19</f>
        <v>175709396.77999997</v>
      </c>
      <c r="F13" s="8">
        <f t="shared" ref="F13:F81" si="1">ROUND(E13/D13*100,2)</f>
        <v>24.46</v>
      </c>
    </row>
    <row r="14" spans="1:6" ht="21.6" customHeight="1" x14ac:dyDescent="0.25">
      <c r="A14" s="5" t="s">
        <v>6</v>
      </c>
      <c r="B14" s="5" t="s">
        <v>9</v>
      </c>
      <c r="C14" s="7" t="s">
        <v>10</v>
      </c>
      <c r="D14" s="8">
        <f>D15</f>
        <v>164728700</v>
      </c>
      <c r="E14" s="8">
        <f t="shared" ref="E14" si="2">E15</f>
        <v>75336726.579999998</v>
      </c>
      <c r="F14" s="8">
        <f t="shared" si="1"/>
        <v>45.73</v>
      </c>
    </row>
    <row r="15" spans="1:6" ht="33.799999999999997" customHeight="1" x14ac:dyDescent="0.25">
      <c r="A15" s="5" t="s">
        <v>6</v>
      </c>
      <c r="B15" s="5" t="s">
        <v>11</v>
      </c>
      <c r="C15" s="7" t="s">
        <v>12</v>
      </c>
      <c r="D15" s="8">
        <f>D16+D17+D18</f>
        <v>164728700</v>
      </c>
      <c r="E15" s="8">
        <f t="shared" ref="E15" si="3">E16+E17+E18</f>
        <v>75336726.579999998</v>
      </c>
      <c r="F15" s="8">
        <f t="shared" si="1"/>
        <v>45.73</v>
      </c>
    </row>
    <row r="16" spans="1:6" ht="129.75" customHeight="1" x14ac:dyDescent="0.25">
      <c r="A16" s="3" t="s">
        <v>6</v>
      </c>
      <c r="B16" s="3" t="s">
        <v>13</v>
      </c>
      <c r="C16" s="9" t="s">
        <v>299</v>
      </c>
      <c r="D16" s="10">
        <v>11686600</v>
      </c>
      <c r="E16" s="10">
        <v>5666722.2199999997</v>
      </c>
      <c r="F16" s="10">
        <f t="shared" si="1"/>
        <v>48.49</v>
      </c>
    </row>
    <row r="17" spans="1:6" ht="108.55" x14ac:dyDescent="0.25">
      <c r="A17" s="3" t="s">
        <v>6</v>
      </c>
      <c r="B17" s="3" t="s">
        <v>291</v>
      </c>
      <c r="C17" s="11" t="s">
        <v>292</v>
      </c>
      <c r="D17" s="10">
        <v>64310900</v>
      </c>
      <c r="E17" s="10">
        <v>9651200.3000000007</v>
      </c>
      <c r="F17" s="10">
        <f t="shared" si="1"/>
        <v>15.01</v>
      </c>
    </row>
    <row r="18" spans="1:6" ht="108.55" x14ac:dyDescent="0.25">
      <c r="A18" s="3" t="s">
        <v>6</v>
      </c>
      <c r="B18" s="3" t="s">
        <v>293</v>
      </c>
      <c r="C18" s="11" t="s">
        <v>294</v>
      </c>
      <c r="D18" s="10">
        <v>88731200</v>
      </c>
      <c r="E18" s="10">
        <v>60018804.060000002</v>
      </c>
      <c r="F18" s="10">
        <f t="shared" si="1"/>
        <v>67.64</v>
      </c>
    </row>
    <row r="19" spans="1:6" ht="26.05" customHeight="1" x14ac:dyDescent="0.25">
      <c r="A19" s="5" t="s">
        <v>6</v>
      </c>
      <c r="B19" s="5" t="s">
        <v>14</v>
      </c>
      <c r="C19" s="7" t="s">
        <v>15</v>
      </c>
      <c r="D19" s="8">
        <f>D20+D21+D22+D24+D25+D26</f>
        <v>553518800</v>
      </c>
      <c r="E19" s="8">
        <f>E20+E21+E22+E24+E25+E26+E23+E27+E28</f>
        <v>100372670.19999999</v>
      </c>
      <c r="F19" s="8">
        <f t="shared" si="1"/>
        <v>18.13</v>
      </c>
    </row>
    <row r="20" spans="1:6" ht="180" customHeight="1" x14ac:dyDescent="0.25">
      <c r="A20" s="3" t="s">
        <v>6</v>
      </c>
      <c r="B20" s="3" t="s">
        <v>16</v>
      </c>
      <c r="C20" s="11" t="s">
        <v>338</v>
      </c>
      <c r="D20" s="10">
        <v>528137000</v>
      </c>
      <c r="E20" s="10">
        <v>66181631.840000004</v>
      </c>
      <c r="F20" s="10">
        <f t="shared" si="1"/>
        <v>12.53</v>
      </c>
    </row>
    <row r="21" spans="1:6" ht="141.25" customHeight="1" x14ac:dyDescent="0.25">
      <c r="A21" s="3" t="s">
        <v>6</v>
      </c>
      <c r="B21" s="3" t="s">
        <v>17</v>
      </c>
      <c r="C21" s="11" t="s">
        <v>339</v>
      </c>
      <c r="D21" s="10">
        <v>773200</v>
      </c>
      <c r="E21" s="10">
        <v>21046.37</v>
      </c>
      <c r="F21" s="10">
        <f t="shared" si="1"/>
        <v>2.72</v>
      </c>
    </row>
    <row r="22" spans="1:6" ht="108.55" x14ac:dyDescent="0.25">
      <c r="A22" s="3" t="s">
        <v>6</v>
      </c>
      <c r="B22" s="3" t="s">
        <v>18</v>
      </c>
      <c r="C22" s="9" t="s">
        <v>340</v>
      </c>
      <c r="D22" s="10">
        <v>6068500</v>
      </c>
      <c r="E22" s="10">
        <v>3127412.14</v>
      </c>
      <c r="F22" s="10">
        <f t="shared" si="1"/>
        <v>51.54</v>
      </c>
    </row>
    <row r="23" spans="1:6" ht="76.45" customHeight="1" x14ac:dyDescent="0.25">
      <c r="A23" s="3" t="s">
        <v>6</v>
      </c>
      <c r="B23" s="3" t="s">
        <v>425</v>
      </c>
      <c r="C23" s="9" t="s">
        <v>479</v>
      </c>
      <c r="D23" s="10">
        <v>0</v>
      </c>
      <c r="E23" s="10">
        <v>900</v>
      </c>
      <c r="F23" s="10" t="s">
        <v>426</v>
      </c>
    </row>
    <row r="24" spans="1:6" ht="356.7" x14ac:dyDescent="0.25">
      <c r="A24" s="3" t="s">
        <v>6</v>
      </c>
      <c r="B24" s="3" t="s">
        <v>19</v>
      </c>
      <c r="C24" s="9" t="s">
        <v>341</v>
      </c>
      <c r="D24" s="10">
        <v>2037400</v>
      </c>
      <c r="E24" s="10">
        <v>83892.9</v>
      </c>
      <c r="F24" s="10">
        <f t="shared" si="1"/>
        <v>4.12</v>
      </c>
    </row>
    <row r="25" spans="1:6" ht="77.55" x14ac:dyDescent="0.25">
      <c r="A25" s="3" t="s">
        <v>6</v>
      </c>
      <c r="B25" s="3" t="s">
        <v>295</v>
      </c>
      <c r="C25" s="9" t="s">
        <v>342</v>
      </c>
      <c r="D25" s="10">
        <v>3605800</v>
      </c>
      <c r="E25" s="10">
        <v>622021.5</v>
      </c>
      <c r="F25" s="10">
        <f t="shared" si="1"/>
        <v>17.25</v>
      </c>
    </row>
    <row r="26" spans="1:6" ht="84.75" customHeight="1" x14ac:dyDescent="0.25">
      <c r="A26" s="3" t="s">
        <v>6</v>
      </c>
      <c r="B26" s="3" t="s">
        <v>296</v>
      </c>
      <c r="C26" s="9" t="s">
        <v>343</v>
      </c>
      <c r="D26" s="10">
        <v>12896900</v>
      </c>
      <c r="E26" s="10">
        <v>678187.64</v>
      </c>
      <c r="F26" s="10">
        <f t="shared" si="1"/>
        <v>5.26</v>
      </c>
    </row>
    <row r="27" spans="1:6" ht="57.6" customHeight="1" x14ac:dyDescent="0.25">
      <c r="A27" s="3" t="s">
        <v>6</v>
      </c>
      <c r="B27" s="3" t="s">
        <v>427</v>
      </c>
      <c r="C27" s="9" t="s">
        <v>480</v>
      </c>
      <c r="D27" s="10">
        <v>0</v>
      </c>
      <c r="E27" s="10">
        <v>29657541.149999999</v>
      </c>
      <c r="F27" s="10" t="s">
        <v>426</v>
      </c>
    </row>
    <row r="28" spans="1:6" ht="54.3" customHeight="1" x14ac:dyDescent="0.25">
      <c r="A28" s="3" t="s">
        <v>6</v>
      </c>
      <c r="B28" s="3" t="s">
        <v>428</v>
      </c>
      <c r="C28" s="9" t="s">
        <v>481</v>
      </c>
      <c r="D28" s="10">
        <v>0</v>
      </c>
      <c r="E28" s="10">
        <v>36.659999999999997</v>
      </c>
      <c r="F28" s="10" t="s">
        <v>426</v>
      </c>
    </row>
    <row r="29" spans="1:6" ht="32.700000000000003" customHeight="1" x14ac:dyDescent="0.25">
      <c r="A29" s="5" t="s">
        <v>3</v>
      </c>
      <c r="B29" s="5" t="s">
        <v>20</v>
      </c>
      <c r="C29" s="7" t="s">
        <v>21</v>
      </c>
      <c r="D29" s="8">
        <f>D30</f>
        <v>67116700</v>
      </c>
      <c r="E29" s="8">
        <f t="shared" ref="E29" si="4">E30</f>
        <v>17450578.650000002</v>
      </c>
      <c r="F29" s="8">
        <f t="shared" si="1"/>
        <v>26</v>
      </c>
    </row>
    <row r="30" spans="1:6" ht="33.799999999999997" customHeight="1" x14ac:dyDescent="0.25">
      <c r="A30" s="5" t="s">
        <v>3</v>
      </c>
      <c r="B30" s="5" t="s">
        <v>22</v>
      </c>
      <c r="C30" s="7" t="s">
        <v>23</v>
      </c>
      <c r="D30" s="8">
        <f>D31+D33+D35+D37</f>
        <v>67116700</v>
      </c>
      <c r="E30" s="8">
        <f t="shared" ref="E30" si="5">E31+E33+E35+E37</f>
        <v>17450578.650000002</v>
      </c>
      <c r="F30" s="8">
        <f t="shared" si="1"/>
        <v>26</v>
      </c>
    </row>
    <row r="31" spans="1:6" ht="67.599999999999994" customHeight="1" x14ac:dyDescent="0.25">
      <c r="A31" s="5" t="s">
        <v>3</v>
      </c>
      <c r="B31" s="5" t="s">
        <v>24</v>
      </c>
      <c r="C31" s="7" t="s">
        <v>25</v>
      </c>
      <c r="D31" s="8">
        <f>D32</f>
        <v>34873000</v>
      </c>
      <c r="E31" s="8">
        <f t="shared" ref="E31" si="6">E32</f>
        <v>8571760.6199999992</v>
      </c>
      <c r="F31" s="8">
        <f t="shared" si="1"/>
        <v>24.58</v>
      </c>
    </row>
    <row r="32" spans="1:6" ht="83.65" customHeight="1" x14ac:dyDescent="0.25">
      <c r="A32" s="3" t="s">
        <v>6</v>
      </c>
      <c r="B32" s="3" t="s">
        <v>26</v>
      </c>
      <c r="C32" s="11" t="s">
        <v>27</v>
      </c>
      <c r="D32" s="10">
        <v>34873000</v>
      </c>
      <c r="E32" s="10">
        <v>8571760.6199999992</v>
      </c>
      <c r="F32" s="10">
        <f t="shared" si="1"/>
        <v>24.58</v>
      </c>
    </row>
    <row r="33" spans="1:6" ht="77.55" x14ac:dyDescent="0.25">
      <c r="A33" s="5" t="s">
        <v>3</v>
      </c>
      <c r="B33" s="5" t="s">
        <v>28</v>
      </c>
      <c r="C33" s="12" t="s">
        <v>29</v>
      </c>
      <c r="D33" s="8">
        <f>D34</f>
        <v>172500</v>
      </c>
      <c r="E33" s="8">
        <f t="shared" ref="E33" si="7">E34</f>
        <v>48705.02</v>
      </c>
      <c r="F33" s="8">
        <f t="shared" si="1"/>
        <v>28.23</v>
      </c>
    </row>
    <row r="34" spans="1:6" ht="96.95" customHeight="1" x14ac:dyDescent="0.25">
      <c r="A34" s="3" t="s">
        <v>6</v>
      </c>
      <c r="B34" s="3" t="s">
        <v>30</v>
      </c>
      <c r="C34" s="11" t="s">
        <v>31</v>
      </c>
      <c r="D34" s="10">
        <v>172500</v>
      </c>
      <c r="E34" s="10">
        <v>48705.02</v>
      </c>
      <c r="F34" s="10">
        <f t="shared" si="1"/>
        <v>28.23</v>
      </c>
    </row>
    <row r="35" spans="1:6" ht="65.95" customHeight="1" x14ac:dyDescent="0.25">
      <c r="A35" s="5" t="s">
        <v>3</v>
      </c>
      <c r="B35" s="5" t="s">
        <v>32</v>
      </c>
      <c r="C35" s="7" t="s">
        <v>33</v>
      </c>
      <c r="D35" s="8">
        <f>D36</f>
        <v>37076000</v>
      </c>
      <c r="E35" s="8">
        <f t="shared" ref="E35" si="8">E36</f>
        <v>9567246.2100000009</v>
      </c>
      <c r="F35" s="8">
        <f t="shared" si="1"/>
        <v>25.8</v>
      </c>
    </row>
    <row r="36" spans="1:6" ht="82.55" customHeight="1" x14ac:dyDescent="0.25">
      <c r="A36" s="3" t="s">
        <v>6</v>
      </c>
      <c r="B36" s="3" t="s">
        <v>34</v>
      </c>
      <c r="C36" s="11" t="s">
        <v>35</v>
      </c>
      <c r="D36" s="10">
        <v>37076000</v>
      </c>
      <c r="E36" s="10">
        <v>9567246.2100000009</v>
      </c>
      <c r="F36" s="10">
        <f t="shared" si="1"/>
        <v>25.8</v>
      </c>
    </row>
    <row r="37" spans="1:6" ht="65.349999999999994" customHeight="1" x14ac:dyDescent="0.25">
      <c r="A37" s="5" t="s">
        <v>3</v>
      </c>
      <c r="B37" s="5" t="s">
        <v>36</v>
      </c>
      <c r="C37" s="7" t="s">
        <v>37</v>
      </c>
      <c r="D37" s="8">
        <f>D38</f>
        <v>-5004800</v>
      </c>
      <c r="E37" s="8">
        <f t="shared" ref="E37" si="9">E38</f>
        <v>-737133.2</v>
      </c>
      <c r="F37" s="8">
        <f t="shared" si="1"/>
        <v>14.73</v>
      </c>
    </row>
    <row r="38" spans="1:6" ht="77.55" x14ac:dyDescent="0.25">
      <c r="A38" s="3" t="s">
        <v>6</v>
      </c>
      <c r="B38" s="3" t="s">
        <v>38</v>
      </c>
      <c r="C38" s="11" t="s">
        <v>39</v>
      </c>
      <c r="D38" s="10">
        <v>-5004800</v>
      </c>
      <c r="E38" s="10">
        <v>-737133.2</v>
      </c>
      <c r="F38" s="10">
        <f t="shared" si="1"/>
        <v>14.73</v>
      </c>
    </row>
    <row r="39" spans="1:6" ht="22.75" customHeight="1" x14ac:dyDescent="0.25">
      <c r="A39" s="5" t="s">
        <v>6</v>
      </c>
      <c r="B39" s="5" t="s">
        <v>40</v>
      </c>
      <c r="C39" s="7" t="s">
        <v>41</v>
      </c>
      <c r="D39" s="8">
        <f>D40+D47+D49</f>
        <v>123705600</v>
      </c>
      <c r="E39" s="8">
        <f>E40+E47+E49+E45</f>
        <v>17648735.540000003</v>
      </c>
      <c r="F39" s="8">
        <f t="shared" si="1"/>
        <v>14.27</v>
      </c>
    </row>
    <row r="40" spans="1:6" ht="31.05" x14ac:dyDescent="0.25">
      <c r="A40" s="5" t="s">
        <v>6</v>
      </c>
      <c r="B40" s="5" t="s">
        <v>42</v>
      </c>
      <c r="C40" s="7" t="s">
        <v>43</v>
      </c>
      <c r="D40" s="8">
        <f>D41+D43</f>
        <v>106707100</v>
      </c>
      <c r="E40" s="8">
        <f t="shared" ref="E40" si="10">E41+E43</f>
        <v>6732745.5800000001</v>
      </c>
      <c r="F40" s="8">
        <f t="shared" si="1"/>
        <v>6.31</v>
      </c>
    </row>
    <row r="41" spans="1:6" ht="31.05" x14ac:dyDescent="0.25">
      <c r="A41" s="5" t="s">
        <v>6</v>
      </c>
      <c r="B41" s="5" t="s">
        <v>44</v>
      </c>
      <c r="C41" s="7" t="s">
        <v>45</v>
      </c>
      <c r="D41" s="8">
        <f>D42</f>
        <v>71855000</v>
      </c>
      <c r="E41" s="8">
        <f t="shared" ref="E41" si="11">E42</f>
        <v>2263235.85</v>
      </c>
      <c r="F41" s="8">
        <f t="shared" si="1"/>
        <v>3.15</v>
      </c>
    </row>
    <row r="42" spans="1:6" ht="31.05" x14ac:dyDescent="0.25">
      <c r="A42" s="3" t="s">
        <v>6</v>
      </c>
      <c r="B42" s="3" t="s">
        <v>46</v>
      </c>
      <c r="C42" s="9" t="s">
        <v>45</v>
      </c>
      <c r="D42" s="10">
        <v>71855000</v>
      </c>
      <c r="E42" s="10">
        <v>2263235.85</v>
      </c>
      <c r="F42" s="10">
        <f t="shared" si="1"/>
        <v>3.15</v>
      </c>
    </row>
    <row r="43" spans="1:6" ht="31.05" x14ac:dyDescent="0.25">
      <c r="A43" s="5" t="s">
        <v>6</v>
      </c>
      <c r="B43" s="5" t="s">
        <v>47</v>
      </c>
      <c r="C43" s="7" t="s">
        <v>48</v>
      </c>
      <c r="D43" s="8">
        <f>D44</f>
        <v>34852100</v>
      </c>
      <c r="E43" s="8">
        <f t="shared" ref="E43" si="12">E44</f>
        <v>4469509.7300000004</v>
      </c>
      <c r="F43" s="8">
        <f t="shared" si="1"/>
        <v>12.82</v>
      </c>
    </row>
    <row r="44" spans="1:6" ht="49.3" customHeight="1" x14ac:dyDescent="0.25">
      <c r="A44" s="3" t="s">
        <v>6</v>
      </c>
      <c r="B44" s="3" t="s">
        <v>49</v>
      </c>
      <c r="C44" s="9" t="s">
        <v>50</v>
      </c>
      <c r="D44" s="10">
        <v>34852100</v>
      </c>
      <c r="E44" s="10">
        <v>4469509.7300000004</v>
      </c>
      <c r="F44" s="10">
        <f t="shared" si="1"/>
        <v>12.82</v>
      </c>
    </row>
    <row r="45" spans="1:6" ht="15.55" x14ac:dyDescent="0.25">
      <c r="A45" s="20" t="s">
        <v>6</v>
      </c>
      <c r="B45" s="20" t="s">
        <v>429</v>
      </c>
      <c r="C45" s="7" t="s">
        <v>430</v>
      </c>
      <c r="D45" s="8">
        <v>0</v>
      </c>
      <c r="E45" s="8">
        <v>47751.69</v>
      </c>
      <c r="F45" s="10" t="s">
        <v>426</v>
      </c>
    </row>
    <row r="46" spans="1:6" ht="15.55" x14ac:dyDescent="0.25">
      <c r="A46" s="3" t="s">
        <v>6</v>
      </c>
      <c r="B46" s="3" t="s">
        <v>431</v>
      </c>
      <c r="C46" s="9" t="s">
        <v>430</v>
      </c>
      <c r="D46" s="10">
        <v>0</v>
      </c>
      <c r="E46" s="10">
        <v>47751.69</v>
      </c>
      <c r="F46" s="8" t="s">
        <v>426</v>
      </c>
    </row>
    <row r="47" spans="1:6" ht="15.55" x14ac:dyDescent="0.25">
      <c r="A47" s="5" t="s">
        <v>6</v>
      </c>
      <c r="B47" s="5" t="s">
        <v>51</v>
      </c>
      <c r="C47" s="7" t="s">
        <v>52</v>
      </c>
      <c r="D47" s="8">
        <f>D48</f>
        <v>429900</v>
      </c>
      <c r="E47" s="8">
        <f t="shared" ref="E47" si="13">E48</f>
        <v>136198</v>
      </c>
      <c r="F47" s="8">
        <f t="shared" si="1"/>
        <v>31.68</v>
      </c>
    </row>
    <row r="48" spans="1:6" ht="15.55" x14ac:dyDescent="0.25">
      <c r="A48" s="3" t="s">
        <v>6</v>
      </c>
      <c r="B48" s="3" t="s">
        <v>53</v>
      </c>
      <c r="C48" s="9" t="s">
        <v>52</v>
      </c>
      <c r="D48" s="10">
        <v>429900</v>
      </c>
      <c r="E48" s="10">
        <v>136198</v>
      </c>
      <c r="F48" s="10">
        <f t="shared" si="1"/>
        <v>31.68</v>
      </c>
    </row>
    <row r="49" spans="1:6" ht="15.55" x14ac:dyDescent="0.25">
      <c r="A49" s="5" t="s">
        <v>6</v>
      </c>
      <c r="B49" s="5" t="s">
        <v>54</v>
      </c>
      <c r="C49" s="7" t="s">
        <v>55</v>
      </c>
      <c r="D49" s="8">
        <f>D50</f>
        <v>16568600</v>
      </c>
      <c r="E49" s="8">
        <f t="shared" ref="E49" si="14">E50</f>
        <v>10732040.27</v>
      </c>
      <c r="F49" s="8">
        <f t="shared" si="1"/>
        <v>64.77</v>
      </c>
    </row>
    <row r="50" spans="1:6" ht="31.05" x14ac:dyDescent="0.25">
      <c r="A50" s="3" t="s">
        <v>6</v>
      </c>
      <c r="B50" s="3" t="s">
        <v>56</v>
      </c>
      <c r="C50" s="9" t="s">
        <v>57</v>
      </c>
      <c r="D50" s="10">
        <v>16568600</v>
      </c>
      <c r="E50" s="10">
        <v>10732040.27</v>
      </c>
      <c r="F50" s="10">
        <f t="shared" si="1"/>
        <v>64.77</v>
      </c>
    </row>
    <row r="51" spans="1:6" ht="15.55" x14ac:dyDescent="0.25">
      <c r="A51" s="5" t="s">
        <v>6</v>
      </c>
      <c r="B51" s="5" t="s">
        <v>58</v>
      </c>
      <c r="C51" s="7" t="s">
        <v>59</v>
      </c>
      <c r="D51" s="8">
        <f>D52+D54</f>
        <v>30260600</v>
      </c>
      <c r="E51" s="8">
        <f t="shared" ref="E51" si="15">E52+E54</f>
        <v>2025932.1</v>
      </c>
      <c r="F51" s="8">
        <f t="shared" si="1"/>
        <v>6.69</v>
      </c>
    </row>
    <row r="52" spans="1:6" ht="15.55" x14ac:dyDescent="0.25">
      <c r="A52" s="5" t="s">
        <v>6</v>
      </c>
      <c r="B52" s="5" t="s">
        <v>60</v>
      </c>
      <c r="C52" s="7" t="s">
        <v>61</v>
      </c>
      <c r="D52" s="8">
        <f>D53</f>
        <v>13946800</v>
      </c>
      <c r="E52" s="8">
        <f t="shared" ref="E52" si="16">E53</f>
        <v>845334.05</v>
      </c>
      <c r="F52" s="8">
        <f t="shared" si="1"/>
        <v>6.06</v>
      </c>
    </row>
    <row r="53" spans="1:6" ht="31.05" x14ac:dyDescent="0.25">
      <c r="A53" s="3" t="s">
        <v>6</v>
      </c>
      <c r="B53" s="3" t="s">
        <v>62</v>
      </c>
      <c r="C53" s="9" t="s">
        <v>63</v>
      </c>
      <c r="D53" s="10">
        <v>13946800</v>
      </c>
      <c r="E53" s="10">
        <v>845334.05</v>
      </c>
      <c r="F53" s="10">
        <f t="shared" si="1"/>
        <v>6.06</v>
      </c>
    </row>
    <row r="54" spans="1:6" ht="15.55" x14ac:dyDescent="0.25">
      <c r="A54" s="5" t="s">
        <v>6</v>
      </c>
      <c r="B54" s="5" t="s">
        <v>64</v>
      </c>
      <c r="C54" s="7" t="s">
        <v>65</v>
      </c>
      <c r="D54" s="8">
        <f>D55+D57</f>
        <v>16313800</v>
      </c>
      <c r="E54" s="8">
        <f t="shared" ref="E54" si="17">E55+E57</f>
        <v>1180598.05</v>
      </c>
      <c r="F54" s="8">
        <f t="shared" si="1"/>
        <v>7.24</v>
      </c>
    </row>
    <row r="55" spans="1:6" ht="15.55" x14ac:dyDescent="0.25">
      <c r="A55" s="5" t="s">
        <v>6</v>
      </c>
      <c r="B55" s="5" t="s">
        <v>66</v>
      </c>
      <c r="C55" s="7" t="s">
        <v>67</v>
      </c>
      <c r="D55" s="8">
        <f>D56</f>
        <v>14890800</v>
      </c>
      <c r="E55" s="8">
        <f t="shared" ref="E55" si="18">E56</f>
        <v>1120477</v>
      </c>
      <c r="F55" s="8">
        <f t="shared" si="1"/>
        <v>7.52</v>
      </c>
    </row>
    <row r="56" spans="1:6" ht="31.05" x14ac:dyDescent="0.25">
      <c r="A56" s="3" t="s">
        <v>6</v>
      </c>
      <c r="B56" s="3" t="s">
        <v>68</v>
      </c>
      <c r="C56" s="9" t="s">
        <v>69</v>
      </c>
      <c r="D56" s="10">
        <v>14890800</v>
      </c>
      <c r="E56" s="10">
        <v>1120477</v>
      </c>
      <c r="F56" s="10">
        <f t="shared" si="1"/>
        <v>7.52</v>
      </c>
    </row>
    <row r="57" spans="1:6" ht="15.55" x14ac:dyDescent="0.25">
      <c r="A57" s="5" t="s">
        <v>6</v>
      </c>
      <c r="B57" s="5" t="s">
        <v>70</v>
      </c>
      <c r="C57" s="7" t="s">
        <v>71</v>
      </c>
      <c r="D57" s="8">
        <f>D58</f>
        <v>1423000</v>
      </c>
      <c r="E57" s="8">
        <f t="shared" ref="E57" si="19">E58</f>
        <v>60121.05</v>
      </c>
      <c r="F57" s="8">
        <f t="shared" si="1"/>
        <v>4.22</v>
      </c>
    </row>
    <row r="58" spans="1:6" ht="31.05" x14ac:dyDescent="0.25">
      <c r="A58" s="3" t="s">
        <v>6</v>
      </c>
      <c r="B58" s="3" t="s">
        <v>72</v>
      </c>
      <c r="C58" s="9" t="s">
        <v>73</v>
      </c>
      <c r="D58" s="10">
        <v>1423000</v>
      </c>
      <c r="E58" s="10">
        <v>60121.05</v>
      </c>
      <c r="F58" s="10">
        <f t="shared" si="1"/>
        <v>4.22</v>
      </c>
    </row>
    <row r="59" spans="1:6" ht="15.55" x14ac:dyDescent="0.25">
      <c r="A59" s="5" t="s">
        <v>6</v>
      </c>
      <c r="B59" s="5" t="s">
        <v>74</v>
      </c>
      <c r="C59" s="7" t="s">
        <v>75</v>
      </c>
      <c r="D59" s="8">
        <f>D60</f>
        <v>9839300</v>
      </c>
      <c r="E59" s="8">
        <f t="shared" ref="E59" si="20">E60</f>
        <v>6277390.6399999997</v>
      </c>
      <c r="F59" s="8">
        <f t="shared" si="1"/>
        <v>63.8</v>
      </c>
    </row>
    <row r="60" spans="1:6" ht="31.05" x14ac:dyDescent="0.25">
      <c r="A60" s="5" t="s">
        <v>6</v>
      </c>
      <c r="B60" s="5" t="s">
        <v>76</v>
      </c>
      <c r="C60" s="7" t="s">
        <v>77</v>
      </c>
      <c r="D60" s="8">
        <f>D61</f>
        <v>9839300</v>
      </c>
      <c r="E60" s="8">
        <f t="shared" ref="E60" si="21">E61</f>
        <v>6277390.6399999997</v>
      </c>
      <c r="F60" s="8">
        <f t="shared" si="1"/>
        <v>63.8</v>
      </c>
    </row>
    <row r="61" spans="1:6" ht="31.05" x14ac:dyDescent="0.25">
      <c r="A61" s="3" t="s">
        <v>6</v>
      </c>
      <c r="B61" s="3" t="s">
        <v>78</v>
      </c>
      <c r="C61" s="9" t="s">
        <v>79</v>
      </c>
      <c r="D61" s="10">
        <v>9839300</v>
      </c>
      <c r="E61" s="10">
        <v>6277390.6399999997</v>
      </c>
      <c r="F61" s="10">
        <f t="shared" si="1"/>
        <v>63.8</v>
      </c>
    </row>
    <row r="62" spans="1:6" ht="31.05" x14ac:dyDescent="0.25">
      <c r="A62" s="5" t="s">
        <v>3</v>
      </c>
      <c r="B62" s="5" t="s">
        <v>81</v>
      </c>
      <c r="C62" s="7" t="s">
        <v>82</v>
      </c>
      <c r="D62" s="8">
        <f>D63+D77+D80+D82+D74</f>
        <v>33627200</v>
      </c>
      <c r="E62" s="8">
        <f t="shared" ref="E62" si="22">E63+E77+E80+E82+E74</f>
        <v>7917550.9100000001</v>
      </c>
      <c r="F62" s="8">
        <f t="shared" si="1"/>
        <v>23.55</v>
      </c>
    </row>
    <row r="63" spans="1:6" ht="78.650000000000006" customHeight="1" x14ac:dyDescent="0.25">
      <c r="A63" s="5" t="s">
        <v>3</v>
      </c>
      <c r="B63" s="5" t="s">
        <v>83</v>
      </c>
      <c r="C63" s="12" t="s">
        <v>84</v>
      </c>
      <c r="D63" s="8">
        <f>D64+D66+D68+D72</f>
        <v>23771900</v>
      </c>
      <c r="E63" s="8">
        <f>E64+E66+E68+E72</f>
        <v>5445685.4100000001</v>
      </c>
      <c r="F63" s="8">
        <f t="shared" si="1"/>
        <v>22.91</v>
      </c>
    </row>
    <row r="64" spans="1:6" ht="52.65" customHeight="1" x14ac:dyDescent="0.25">
      <c r="A64" s="5" t="s">
        <v>85</v>
      </c>
      <c r="B64" s="5" t="s">
        <v>86</v>
      </c>
      <c r="C64" s="7" t="s">
        <v>87</v>
      </c>
      <c r="D64" s="8">
        <f>D65</f>
        <v>18774300</v>
      </c>
      <c r="E64" s="8">
        <f t="shared" ref="E64" si="23">E65</f>
        <v>3791314.27</v>
      </c>
      <c r="F64" s="8">
        <f t="shared" si="1"/>
        <v>20.190000000000001</v>
      </c>
    </row>
    <row r="65" spans="1:6" ht="69.25" customHeight="1" x14ac:dyDescent="0.25">
      <c r="A65" s="3" t="s">
        <v>85</v>
      </c>
      <c r="B65" s="3" t="s">
        <v>88</v>
      </c>
      <c r="C65" s="11" t="s">
        <v>89</v>
      </c>
      <c r="D65" s="10">
        <v>18774300</v>
      </c>
      <c r="E65" s="10">
        <v>3791314.27</v>
      </c>
      <c r="F65" s="10">
        <f t="shared" si="1"/>
        <v>20.190000000000001</v>
      </c>
    </row>
    <row r="66" spans="1:6" ht="64.8" customHeight="1" x14ac:dyDescent="0.25">
      <c r="A66" s="5" t="s">
        <v>85</v>
      </c>
      <c r="B66" s="5" t="s">
        <v>90</v>
      </c>
      <c r="C66" s="12" t="s">
        <v>91</v>
      </c>
      <c r="D66" s="8">
        <f>D67</f>
        <v>1095000</v>
      </c>
      <c r="E66" s="8">
        <f t="shared" ref="E66" si="24">E67</f>
        <v>740483.13</v>
      </c>
      <c r="F66" s="8">
        <f t="shared" si="1"/>
        <v>67.62</v>
      </c>
    </row>
    <row r="67" spans="1:6" ht="68.7" customHeight="1" x14ac:dyDescent="0.25">
      <c r="A67" s="3" t="s">
        <v>85</v>
      </c>
      <c r="B67" s="3" t="s">
        <v>92</v>
      </c>
      <c r="C67" s="9" t="s">
        <v>93</v>
      </c>
      <c r="D67" s="10">
        <v>1095000</v>
      </c>
      <c r="E67" s="10">
        <v>740483.13</v>
      </c>
      <c r="F67" s="10">
        <f t="shared" si="1"/>
        <v>67.62</v>
      </c>
    </row>
    <row r="68" spans="1:6" ht="65.349999999999994" customHeight="1" x14ac:dyDescent="0.25">
      <c r="A68" s="5" t="s">
        <v>3</v>
      </c>
      <c r="B68" s="5" t="s">
        <v>94</v>
      </c>
      <c r="C68" s="12" t="s">
        <v>95</v>
      </c>
      <c r="D68" s="8">
        <f>D69</f>
        <v>1337000</v>
      </c>
      <c r="E68" s="8">
        <f t="shared" ref="E68" si="25">E69</f>
        <v>364898.04</v>
      </c>
      <c r="F68" s="8">
        <f t="shared" si="1"/>
        <v>27.29</v>
      </c>
    </row>
    <row r="69" spans="1:6" ht="58.15" customHeight="1" x14ac:dyDescent="0.25">
      <c r="A69" s="5" t="s">
        <v>3</v>
      </c>
      <c r="B69" s="5" t="s">
        <v>96</v>
      </c>
      <c r="C69" s="7" t="s">
        <v>97</v>
      </c>
      <c r="D69" s="8">
        <f>D70+D71</f>
        <v>1337000</v>
      </c>
      <c r="E69" s="8">
        <f t="shared" ref="E69" si="26">E70+E71</f>
        <v>364898.04</v>
      </c>
      <c r="F69" s="8">
        <f t="shared" si="1"/>
        <v>27.29</v>
      </c>
    </row>
    <row r="70" spans="1:6" ht="51.55" customHeight="1" x14ac:dyDescent="0.25">
      <c r="A70" s="3" t="s">
        <v>80</v>
      </c>
      <c r="B70" s="3" t="s">
        <v>96</v>
      </c>
      <c r="C70" s="9" t="s">
        <v>97</v>
      </c>
      <c r="D70" s="10">
        <v>1235300</v>
      </c>
      <c r="E70" s="10">
        <v>364898.04</v>
      </c>
      <c r="F70" s="10">
        <f t="shared" si="1"/>
        <v>29.54</v>
      </c>
    </row>
    <row r="71" spans="1:6" ht="47.1" customHeight="1" x14ac:dyDescent="0.25">
      <c r="A71" s="3" t="s">
        <v>98</v>
      </c>
      <c r="B71" s="3" t="s">
        <v>96</v>
      </c>
      <c r="C71" s="9" t="s">
        <v>97</v>
      </c>
      <c r="D71" s="10">
        <v>101700</v>
      </c>
      <c r="E71" s="10">
        <v>0</v>
      </c>
      <c r="F71" s="10">
        <f t="shared" si="1"/>
        <v>0</v>
      </c>
    </row>
    <row r="72" spans="1:6" ht="38.799999999999997" customHeight="1" x14ac:dyDescent="0.25">
      <c r="A72" s="5" t="s">
        <v>85</v>
      </c>
      <c r="B72" s="5" t="s">
        <v>99</v>
      </c>
      <c r="C72" s="7" t="s">
        <v>100</v>
      </c>
      <c r="D72" s="8">
        <f>D73</f>
        <v>2565600</v>
      </c>
      <c r="E72" s="8">
        <f t="shared" ref="E72" si="27">E73</f>
        <v>548989.97</v>
      </c>
      <c r="F72" s="8">
        <f t="shared" si="1"/>
        <v>21.4</v>
      </c>
    </row>
    <row r="73" spans="1:6" ht="32.15" customHeight="1" x14ac:dyDescent="0.25">
      <c r="A73" s="3" t="s">
        <v>85</v>
      </c>
      <c r="B73" s="3" t="s">
        <v>101</v>
      </c>
      <c r="C73" s="9" t="s">
        <v>102</v>
      </c>
      <c r="D73" s="10">
        <v>2565600</v>
      </c>
      <c r="E73" s="10">
        <v>548989.97</v>
      </c>
      <c r="F73" s="10">
        <f t="shared" si="1"/>
        <v>21.4</v>
      </c>
    </row>
    <row r="74" spans="1:6" ht="33.25" customHeight="1" x14ac:dyDescent="0.25">
      <c r="A74" s="5" t="s">
        <v>3</v>
      </c>
      <c r="B74" s="5" t="s">
        <v>103</v>
      </c>
      <c r="C74" s="7" t="s">
        <v>104</v>
      </c>
      <c r="D74" s="8">
        <f>D75</f>
        <v>405800</v>
      </c>
      <c r="E74" s="8">
        <f t="shared" ref="E74" si="28">E75</f>
        <v>52897.04</v>
      </c>
      <c r="F74" s="8">
        <f t="shared" si="1"/>
        <v>13.04</v>
      </c>
    </row>
    <row r="75" spans="1:6" ht="33.799999999999997" customHeight="1" x14ac:dyDescent="0.25">
      <c r="A75" s="5" t="s">
        <v>85</v>
      </c>
      <c r="B75" s="5" t="s">
        <v>105</v>
      </c>
      <c r="C75" s="7" t="s">
        <v>106</v>
      </c>
      <c r="D75" s="8">
        <f>D76</f>
        <v>405800</v>
      </c>
      <c r="E75" s="8">
        <f t="shared" ref="E75" si="29">E76</f>
        <v>52897.04</v>
      </c>
      <c r="F75" s="8">
        <f t="shared" si="1"/>
        <v>13.04</v>
      </c>
    </row>
    <row r="76" spans="1:6" ht="77.55" x14ac:dyDescent="0.25">
      <c r="A76" s="3" t="s">
        <v>85</v>
      </c>
      <c r="B76" s="3" t="s">
        <v>297</v>
      </c>
      <c r="C76" s="11" t="s">
        <v>298</v>
      </c>
      <c r="D76" s="10">
        <v>405800</v>
      </c>
      <c r="E76" s="10">
        <v>52897.04</v>
      </c>
      <c r="F76" s="10">
        <f t="shared" si="1"/>
        <v>13.04</v>
      </c>
    </row>
    <row r="77" spans="1:6" ht="19.95" customHeight="1" x14ac:dyDescent="0.25">
      <c r="A77" s="5" t="s">
        <v>85</v>
      </c>
      <c r="B77" s="5" t="s">
        <v>107</v>
      </c>
      <c r="C77" s="7" t="s">
        <v>108</v>
      </c>
      <c r="D77" s="8">
        <f>D78</f>
        <v>57300</v>
      </c>
      <c r="E77" s="8">
        <f t="shared" ref="E77" si="30">E78</f>
        <v>58309.78</v>
      </c>
      <c r="F77" s="8">
        <f t="shared" si="1"/>
        <v>101.76</v>
      </c>
    </row>
    <row r="78" spans="1:6" ht="50.95" customHeight="1" x14ac:dyDescent="0.25">
      <c r="A78" s="5" t="s">
        <v>85</v>
      </c>
      <c r="B78" s="5" t="s">
        <v>109</v>
      </c>
      <c r="C78" s="7" t="s">
        <v>110</v>
      </c>
      <c r="D78" s="8">
        <f>D79</f>
        <v>57300</v>
      </c>
      <c r="E78" s="8">
        <f t="shared" ref="E78" si="31">E79</f>
        <v>58309.78</v>
      </c>
      <c r="F78" s="8">
        <f t="shared" si="1"/>
        <v>101.76</v>
      </c>
    </row>
    <row r="79" spans="1:6" ht="51.55" customHeight="1" x14ac:dyDescent="0.25">
      <c r="A79" s="3" t="s">
        <v>85</v>
      </c>
      <c r="B79" s="3" t="s">
        <v>111</v>
      </c>
      <c r="C79" s="9" t="s">
        <v>112</v>
      </c>
      <c r="D79" s="10">
        <v>57300</v>
      </c>
      <c r="E79" s="10">
        <v>58309.78</v>
      </c>
      <c r="F79" s="10">
        <f t="shared" si="1"/>
        <v>101.76</v>
      </c>
    </row>
    <row r="80" spans="1:6" ht="77.55" x14ac:dyDescent="0.25">
      <c r="A80" s="6" t="s">
        <v>3</v>
      </c>
      <c r="B80" s="6" t="s">
        <v>301</v>
      </c>
      <c r="C80" s="7" t="s">
        <v>300</v>
      </c>
      <c r="D80" s="8">
        <f>D81</f>
        <v>4342200</v>
      </c>
      <c r="E80" s="8">
        <f t="shared" ref="E80" si="32">E81</f>
        <v>1095000</v>
      </c>
      <c r="F80" s="8">
        <f t="shared" si="1"/>
        <v>25.22</v>
      </c>
    </row>
    <row r="81" spans="1:6" ht="64.8" customHeight="1" x14ac:dyDescent="0.25">
      <c r="A81" s="3" t="s">
        <v>85</v>
      </c>
      <c r="B81" s="3" t="s">
        <v>303</v>
      </c>
      <c r="C81" s="9" t="s">
        <v>302</v>
      </c>
      <c r="D81" s="10">
        <v>4342200</v>
      </c>
      <c r="E81" s="10">
        <v>1095000</v>
      </c>
      <c r="F81" s="10">
        <f t="shared" si="1"/>
        <v>25.22</v>
      </c>
    </row>
    <row r="82" spans="1:6" ht="67.599999999999994" customHeight="1" x14ac:dyDescent="0.25">
      <c r="A82" s="5" t="s">
        <v>3</v>
      </c>
      <c r="B82" s="5" t="s">
        <v>113</v>
      </c>
      <c r="C82" s="12" t="s">
        <v>114</v>
      </c>
      <c r="D82" s="8">
        <f>D83+D86</f>
        <v>5050000</v>
      </c>
      <c r="E82" s="8">
        <f>E83+E86</f>
        <v>1265658.68</v>
      </c>
      <c r="F82" s="8">
        <f t="shared" ref="F82:F159" si="33">ROUND(E82/D82*100,2)</f>
        <v>25.06</v>
      </c>
    </row>
    <row r="83" spans="1:6" ht="66.5" customHeight="1" x14ac:dyDescent="0.25">
      <c r="A83" s="5" t="s">
        <v>85</v>
      </c>
      <c r="B83" s="5" t="s">
        <v>115</v>
      </c>
      <c r="C83" s="12" t="s">
        <v>116</v>
      </c>
      <c r="D83" s="8">
        <f>D85+D84</f>
        <v>4550000</v>
      </c>
      <c r="E83" s="8">
        <f>E85+E84</f>
        <v>1158639.8699999999</v>
      </c>
      <c r="F83" s="8">
        <f t="shared" si="33"/>
        <v>25.46</v>
      </c>
    </row>
    <row r="84" spans="1:6" ht="67.05" customHeight="1" x14ac:dyDescent="0.25">
      <c r="A84" s="3" t="s">
        <v>98</v>
      </c>
      <c r="B84" s="3" t="s">
        <v>117</v>
      </c>
      <c r="C84" s="11" t="s">
        <v>118</v>
      </c>
      <c r="D84" s="10">
        <v>0</v>
      </c>
      <c r="E84" s="10">
        <v>-6310.12</v>
      </c>
      <c r="F84" s="10" t="s">
        <v>426</v>
      </c>
    </row>
    <row r="85" spans="1:6" ht="63.7" customHeight="1" x14ac:dyDescent="0.25">
      <c r="A85" s="3" t="s">
        <v>85</v>
      </c>
      <c r="B85" s="3" t="s">
        <v>117</v>
      </c>
      <c r="C85" s="9" t="s">
        <v>118</v>
      </c>
      <c r="D85" s="10">
        <v>4550000</v>
      </c>
      <c r="E85" s="10">
        <v>1164949.99</v>
      </c>
      <c r="F85" s="10">
        <f t="shared" si="33"/>
        <v>25.6</v>
      </c>
    </row>
    <row r="86" spans="1:6" ht="81.45" customHeight="1" x14ac:dyDescent="0.25">
      <c r="A86" s="5" t="s">
        <v>98</v>
      </c>
      <c r="B86" s="5" t="s">
        <v>281</v>
      </c>
      <c r="C86" s="12" t="s">
        <v>282</v>
      </c>
      <c r="D86" s="8">
        <f>SUM(D87)</f>
        <v>500000</v>
      </c>
      <c r="E86" s="8">
        <f t="shared" ref="E86" si="34">SUM(E87)</f>
        <v>107018.81</v>
      </c>
      <c r="F86" s="8">
        <f t="shared" si="33"/>
        <v>21.4</v>
      </c>
    </row>
    <row r="87" spans="1:6" ht="77.55" x14ac:dyDescent="0.25">
      <c r="A87" s="3" t="s">
        <v>98</v>
      </c>
      <c r="B87" s="3" t="s">
        <v>283</v>
      </c>
      <c r="C87" s="11" t="s">
        <v>284</v>
      </c>
      <c r="D87" s="10">
        <v>500000</v>
      </c>
      <c r="E87" s="10">
        <v>107018.81</v>
      </c>
      <c r="F87" s="10">
        <f t="shared" si="33"/>
        <v>21.4</v>
      </c>
    </row>
    <row r="88" spans="1:6" ht="20.5" customHeight="1" x14ac:dyDescent="0.25">
      <c r="A88" s="5" t="s">
        <v>3</v>
      </c>
      <c r="B88" s="5" t="s">
        <v>119</v>
      </c>
      <c r="C88" s="7" t="s">
        <v>120</v>
      </c>
      <c r="D88" s="8">
        <f>D89+D101</f>
        <v>2202000</v>
      </c>
      <c r="E88" s="8">
        <f>E89+E101</f>
        <v>4207698.08</v>
      </c>
      <c r="F88" s="8">
        <f t="shared" si="33"/>
        <v>191.09</v>
      </c>
    </row>
    <row r="89" spans="1:6" ht="22.15" customHeight="1" x14ac:dyDescent="0.25">
      <c r="A89" s="5" t="s">
        <v>121</v>
      </c>
      <c r="B89" s="5" t="s">
        <v>122</v>
      </c>
      <c r="C89" s="7" t="s">
        <v>123</v>
      </c>
      <c r="D89" s="8">
        <f>D90+D93+D95</f>
        <v>2202000</v>
      </c>
      <c r="E89" s="8">
        <f>E90+E93+E95</f>
        <v>4207624.09</v>
      </c>
      <c r="F89" s="8">
        <f t="shared" si="33"/>
        <v>191.08</v>
      </c>
    </row>
    <row r="90" spans="1:6" ht="37.15" customHeight="1" x14ac:dyDescent="0.25">
      <c r="A90" s="5" t="s">
        <v>121</v>
      </c>
      <c r="B90" s="5" t="s">
        <v>124</v>
      </c>
      <c r="C90" s="7" t="s">
        <v>125</v>
      </c>
      <c r="D90" s="8">
        <f>D92+D91</f>
        <v>2092500</v>
      </c>
      <c r="E90" s="8">
        <f>E92+E91</f>
        <v>4129927.04</v>
      </c>
      <c r="F90" s="8">
        <f t="shared" si="33"/>
        <v>197.37</v>
      </c>
    </row>
    <row r="91" spans="1:6" ht="36" customHeight="1" x14ac:dyDescent="0.25">
      <c r="A91" s="3" t="s">
        <v>121</v>
      </c>
      <c r="B91" s="3" t="s">
        <v>432</v>
      </c>
      <c r="C91" s="9" t="s">
        <v>433</v>
      </c>
      <c r="D91" s="10">
        <v>0</v>
      </c>
      <c r="E91" s="10">
        <v>0.28999999999999998</v>
      </c>
      <c r="F91" s="10" t="s">
        <v>426</v>
      </c>
    </row>
    <row r="92" spans="1:6" ht="46.55" x14ac:dyDescent="0.25">
      <c r="A92" s="3" t="s">
        <v>121</v>
      </c>
      <c r="B92" s="3" t="s">
        <v>126</v>
      </c>
      <c r="C92" s="9" t="s">
        <v>127</v>
      </c>
      <c r="D92" s="10">
        <v>2092500</v>
      </c>
      <c r="E92" s="10">
        <v>4129926.75</v>
      </c>
      <c r="F92" s="10">
        <f t="shared" si="33"/>
        <v>197.37</v>
      </c>
    </row>
    <row r="93" spans="1:6" ht="19.399999999999999" customHeight="1" x14ac:dyDescent="0.25">
      <c r="A93" s="5" t="s">
        <v>121</v>
      </c>
      <c r="B93" s="5" t="s">
        <v>128</v>
      </c>
      <c r="C93" s="7" t="s">
        <v>129</v>
      </c>
      <c r="D93" s="8">
        <f>D94</f>
        <v>109500</v>
      </c>
      <c r="E93" s="8">
        <f t="shared" ref="E93" si="35">E94</f>
        <v>23007.9</v>
      </c>
      <c r="F93" s="8">
        <f t="shared" si="33"/>
        <v>21.01</v>
      </c>
    </row>
    <row r="94" spans="1:6" ht="46.55" x14ac:dyDescent="0.25">
      <c r="A94" s="3" t="s">
        <v>121</v>
      </c>
      <c r="B94" s="3" t="s">
        <v>130</v>
      </c>
      <c r="C94" s="9" t="s">
        <v>131</v>
      </c>
      <c r="D94" s="10">
        <v>109500</v>
      </c>
      <c r="E94" s="10">
        <v>23007.9</v>
      </c>
      <c r="F94" s="10">
        <f t="shared" si="33"/>
        <v>21.01</v>
      </c>
    </row>
    <row r="95" spans="1:6" ht="20.5" customHeight="1" x14ac:dyDescent="0.25">
      <c r="A95" s="20" t="s">
        <v>121</v>
      </c>
      <c r="B95" s="20" t="s">
        <v>434</v>
      </c>
      <c r="C95" s="7" t="s">
        <v>435</v>
      </c>
      <c r="D95" s="8">
        <f>SUM(D96+D99)</f>
        <v>0</v>
      </c>
      <c r="E95" s="8">
        <f t="shared" ref="E95" si="36">SUM(E96+E99)</f>
        <v>54689.150000000009</v>
      </c>
      <c r="F95" s="8" t="s">
        <v>426</v>
      </c>
    </row>
    <row r="96" spans="1:6" ht="24.95" customHeight="1" x14ac:dyDescent="0.25">
      <c r="A96" s="20" t="s">
        <v>121</v>
      </c>
      <c r="B96" s="20" t="s">
        <v>438</v>
      </c>
      <c r="C96" s="7" t="s">
        <v>449</v>
      </c>
      <c r="D96" s="8">
        <f>SUM(D97:D98)</f>
        <v>0</v>
      </c>
      <c r="E96" s="8">
        <f>SUM(E97:E98)</f>
        <v>55047.070000000007</v>
      </c>
      <c r="F96" s="8" t="s">
        <v>426</v>
      </c>
    </row>
    <row r="97" spans="1:6" ht="24.95" customHeight="1" x14ac:dyDescent="0.25">
      <c r="A97" s="3" t="s">
        <v>121</v>
      </c>
      <c r="B97" s="3" t="s">
        <v>436</v>
      </c>
      <c r="C97" s="9" t="s">
        <v>437</v>
      </c>
      <c r="D97" s="10">
        <v>0</v>
      </c>
      <c r="E97" s="10">
        <v>21.41</v>
      </c>
      <c r="F97" s="8" t="s">
        <v>426</v>
      </c>
    </row>
    <row r="98" spans="1:6" ht="51.55" customHeight="1" x14ac:dyDescent="0.25">
      <c r="A98" s="3" t="s">
        <v>121</v>
      </c>
      <c r="B98" s="3" t="s">
        <v>439</v>
      </c>
      <c r="C98" s="9" t="s">
        <v>440</v>
      </c>
      <c r="D98" s="10">
        <v>0</v>
      </c>
      <c r="E98" s="10">
        <v>55025.66</v>
      </c>
      <c r="F98" s="10" t="s">
        <v>426</v>
      </c>
    </row>
    <row r="99" spans="1:6" ht="26.6" customHeight="1" x14ac:dyDescent="0.25">
      <c r="A99" s="20" t="s">
        <v>121</v>
      </c>
      <c r="B99" s="20" t="s">
        <v>445</v>
      </c>
      <c r="C99" s="7" t="s">
        <v>447</v>
      </c>
      <c r="D99" s="8">
        <f>SUM(D100)</f>
        <v>0</v>
      </c>
      <c r="E99" s="8">
        <f>SUM(E100)</f>
        <v>-357.92</v>
      </c>
      <c r="F99" s="8" t="s">
        <v>426</v>
      </c>
    </row>
    <row r="100" spans="1:6" ht="51.55" customHeight="1" x14ac:dyDescent="0.25">
      <c r="A100" s="3" t="s">
        <v>121</v>
      </c>
      <c r="B100" s="3" t="s">
        <v>446</v>
      </c>
      <c r="C100" s="9" t="s">
        <v>448</v>
      </c>
      <c r="D100" s="10">
        <v>0</v>
      </c>
      <c r="E100" s="10">
        <v>-357.92</v>
      </c>
      <c r="F100" s="10" t="s">
        <v>426</v>
      </c>
    </row>
    <row r="101" spans="1:6" ht="39.35" customHeight="1" x14ac:dyDescent="0.25">
      <c r="A101" s="20" t="s">
        <v>80</v>
      </c>
      <c r="B101" s="20" t="s">
        <v>441</v>
      </c>
      <c r="C101" s="7" t="s">
        <v>442</v>
      </c>
      <c r="D101" s="8">
        <v>0</v>
      </c>
      <c r="E101" s="8">
        <v>73.989999999999995</v>
      </c>
      <c r="F101" s="8" t="s">
        <v>426</v>
      </c>
    </row>
    <row r="102" spans="1:6" ht="51.55" customHeight="1" x14ac:dyDescent="0.25">
      <c r="A102" s="3" t="s">
        <v>80</v>
      </c>
      <c r="B102" s="3" t="s">
        <v>443</v>
      </c>
      <c r="C102" s="9" t="s">
        <v>444</v>
      </c>
      <c r="D102" s="10">
        <v>0</v>
      </c>
      <c r="E102" s="10">
        <v>73.989999999999995</v>
      </c>
      <c r="F102" s="10" t="s">
        <v>426</v>
      </c>
    </row>
    <row r="103" spans="1:6" ht="31.05" x14ac:dyDescent="0.25">
      <c r="A103" s="5" t="s">
        <v>3</v>
      </c>
      <c r="B103" s="5" t="s">
        <v>132</v>
      </c>
      <c r="C103" s="7" t="s">
        <v>133</v>
      </c>
      <c r="D103" s="8">
        <f>D104</f>
        <v>2133601.2000000002</v>
      </c>
      <c r="E103" s="8">
        <f t="shared" ref="E103" si="37">E104</f>
        <v>4064748.85</v>
      </c>
      <c r="F103" s="8">
        <f t="shared" si="33"/>
        <v>190.51</v>
      </c>
    </row>
    <row r="104" spans="1:6" ht="23.3" customHeight="1" x14ac:dyDescent="0.25">
      <c r="A104" s="5" t="s">
        <v>3</v>
      </c>
      <c r="B104" s="5" t="s">
        <v>134</v>
      </c>
      <c r="C104" s="7" t="s">
        <v>135</v>
      </c>
      <c r="D104" s="8">
        <f>D105+D110</f>
        <v>2133601.2000000002</v>
      </c>
      <c r="E104" s="8">
        <f t="shared" ref="E104" si="38">E105+E110</f>
        <v>4064748.85</v>
      </c>
      <c r="F104" s="8">
        <f t="shared" si="33"/>
        <v>190.51</v>
      </c>
    </row>
    <row r="105" spans="1:6" ht="31.05" x14ac:dyDescent="0.25">
      <c r="A105" s="5" t="s">
        <v>3</v>
      </c>
      <c r="B105" s="5" t="s">
        <v>136</v>
      </c>
      <c r="C105" s="7" t="s">
        <v>137</v>
      </c>
      <c r="D105" s="8">
        <f>D106</f>
        <v>1532700</v>
      </c>
      <c r="E105" s="8">
        <f t="shared" ref="E105" si="39">E106</f>
        <v>307885.14</v>
      </c>
      <c r="F105" s="8">
        <f t="shared" si="33"/>
        <v>20.09</v>
      </c>
    </row>
    <row r="106" spans="1:6" ht="31.05" x14ac:dyDescent="0.25">
      <c r="A106" s="5" t="s">
        <v>3</v>
      </c>
      <c r="B106" s="5" t="s">
        <v>138</v>
      </c>
      <c r="C106" s="7" t="s">
        <v>139</v>
      </c>
      <c r="D106" s="8">
        <f>D107+D108+D109</f>
        <v>1532700</v>
      </c>
      <c r="E106" s="8">
        <f t="shared" ref="E106" si="40">E107+E108+E109</f>
        <v>307885.14</v>
      </c>
      <c r="F106" s="8">
        <f t="shared" si="33"/>
        <v>20.09</v>
      </c>
    </row>
    <row r="107" spans="1:6" ht="31.05" x14ac:dyDescent="0.25">
      <c r="A107" s="3" t="s">
        <v>80</v>
      </c>
      <c r="B107" s="3" t="s">
        <v>138</v>
      </c>
      <c r="C107" s="9" t="s">
        <v>139</v>
      </c>
      <c r="D107" s="10">
        <v>330400</v>
      </c>
      <c r="E107" s="10">
        <v>71594.13</v>
      </c>
      <c r="F107" s="10">
        <f t="shared" si="33"/>
        <v>21.67</v>
      </c>
    </row>
    <row r="108" spans="1:6" ht="31.05" x14ac:dyDescent="0.25">
      <c r="A108" s="3" t="s">
        <v>98</v>
      </c>
      <c r="B108" s="3" t="s">
        <v>138</v>
      </c>
      <c r="C108" s="9" t="s">
        <v>139</v>
      </c>
      <c r="D108" s="10">
        <v>70000</v>
      </c>
      <c r="E108" s="10">
        <v>0</v>
      </c>
      <c r="F108" s="10">
        <f t="shared" si="33"/>
        <v>0</v>
      </c>
    </row>
    <row r="109" spans="1:6" ht="31.05" x14ac:dyDescent="0.25">
      <c r="A109" s="3" t="s">
        <v>85</v>
      </c>
      <c r="B109" s="3" t="s">
        <v>138</v>
      </c>
      <c r="C109" s="9" t="s">
        <v>139</v>
      </c>
      <c r="D109" s="10">
        <v>1132300</v>
      </c>
      <c r="E109" s="10">
        <v>236291.01</v>
      </c>
      <c r="F109" s="10">
        <f t="shared" si="33"/>
        <v>20.87</v>
      </c>
    </row>
    <row r="110" spans="1:6" ht="15.55" x14ac:dyDescent="0.25">
      <c r="A110" s="19" t="s">
        <v>3</v>
      </c>
      <c r="B110" s="19" t="s">
        <v>347</v>
      </c>
      <c r="C110" s="7" t="s">
        <v>348</v>
      </c>
      <c r="D110" s="8">
        <f>D111</f>
        <v>600901.20000000007</v>
      </c>
      <c r="E110" s="8">
        <f t="shared" ref="E110" si="41">E111</f>
        <v>3756863.71</v>
      </c>
      <c r="F110" s="8">
        <f t="shared" si="33"/>
        <v>625.20000000000005</v>
      </c>
    </row>
    <row r="111" spans="1:6" ht="15.55" x14ac:dyDescent="0.25">
      <c r="A111" s="19" t="s">
        <v>3</v>
      </c>
      <c r="B111" s="19" t="s">
        <v>349</v>
      </c>
      <c r="C111" s="7" t="s">
        <v>350</v>
      </c>
      <c r="D111" s="8">
        <f>D112+D114+D113+D115</f>
        <v>600901.20000000007</v>
      </c>
      <c r="E111" s="8">
        <f>E112+E114+E113+E115</f>
        <v>3756863.71</v>
      </c>
      <c r="F111" s="8">
        <f t="shared" si="33"/>
        <v>625.20000000000005</v>
      </c>
    </row>
    <row r="112" spans="1:6" ht="15.55" x14ac:dyDescent="0.25">
      <c r="A112" s="3" t="s">
        <v>80</v>
      </c>
      <c r="B112" s="3" t="s">
        <v>349</v>
      </c>
      <c r="C112" s="9" t="s">
        <v>350</v>
      </c>
      <c r="D112" s="10">
        <v>576608.78</v>
      </c>
      <c r="E112" s="10">
        <v>3454965.34</v>
      </c>
      <c r="F112" s="10">
        <f t="shared" si="33"/>
        <v>599.19000000000005</v>
      </c>
    </row>
    <row r="113" spans="1:6" ht="15.55" x14ac:dyDescent="0.25">
      <c r="A113" s="3" t="s">
        <v>450</v>
      </c>
      <c r="B113" s="3" t="s">
        <v>349</v>
      </c>
      <c r="C113" s="9" t="s">
        <v>350</v>
      </c>
      <c r="D113" s="10">
        <v>0</v>
      </c>
      <c r="E113" s="10">
        <v>65835</v>
      </c>
      <c r="F113" s="10" t="s">
        <v>426</v>
      </c>
    </row>
    <row r="114" spans="1:6" ht="15.55" x14ac:dyDescent="0.25">
      <c r="A114" s="3" t="s">
        <v>98</v>
      </c>
      <c r="B114" s="3" t="s">
        <v>349</v>
      </c>
      <c r="C114" s="9" t="s">
        <v>350</v>
      </c>
      <c r="D114" s="10">
        <v>24292.42</v>
      </c>
      <c r="E114" s="10">
        <v>183690.2</v>
      </c>
      <c r="F114" s="10">
        <f t="shared" si="33"/>
        <v>756.16</v>
      </c>
    </row>
    <row r="115" spans="1:6" ht="15.55" x14ac:dyDescent="0.25">
      <c r="A115" s="3" t="s">
        <v>85</v>
      </c>
      <c r="B115" s="3" t="s">
        <v>349</v>
      </c>
      <c r="C115" s="9" t="s">
        <v>350</v>
      </c>
      <c r="D115" s="10">
        <v>0</v>
      </c>
      <c r="E115" s="10">
        <v>52373.17</v>
      </c>
      <c r="F115" s="10" t="s">
        <v>426</v>
      </c>
    </row>
    <row r="116" spans="1:6" ht="27.15" customHeight="1" x14ac:dyDescent="0.25">
      <c r="A116" s="5" t="s">
        <v>3</v>
      </c>
      <c r="B116" s="5" t="s">
        <v>140</v>
      </c>
      <c r="C116" s="7" t="s">
        <v>141</v>
      </c>
      <c r="D116" s="8">
        <f>D117+D119</f>
        <v>10482900</v>
      </c>
      <c r="E116" s="8">
        <f t="shared" ref="E116" si="42">E117+E119</f>
        <v>2004170.3</v>
      </c>
      <c r="F116" s="8">
        <f t="shared" si="33"/>
        <v>19.12</v>
      </c>
    </row>
    <row r="117" spans="1:6" ht="23.3" customHeight="1" x14ac:dyDescent="0.25">
      <c r="A117" s="5" t="s">
        <v>80</v>
      </c>
      <c r="B117" s="5" t="s">
        <v>142</v>
      </c>
      <c r="C117" s="7" t="s">
        <v>143</v>
      </c>
      <c r="D117" s="8">
        <f>D118</f>
        <v>9013900</v>
      </c>
      <c r="E117" s="8">
        <f t="shared" ref="E117" si="43">E118</f>
        <v>1647008.55</v>
      </c>
      <c r="F117" s="8">
        <f t="shared" si="33"/>
        <v>18.27</v>
      </c>
    </row>
    <row r="118" spans="1:6" ht="21.05" customHeight="1" x14ac:dyDescent="0.25">
      <c r="A118" s="3" t="s">
        <v>80</v>
      </c>
      <c r="B118" s="3" t="s">
        <v>144</v>
      </c>
      <c r="C118" s="9" t="s">
        <v>145</v>
      </c>
      <c r="D118" s="10">
        <v>9013900</v>
      </c>
      <c r="E118" s="10">
        <v>1647008.55</v>
      </c>
      <c r="F118" s="10">
        <f t="shared" si="33"/>
        <v>18.27</v>
      </c>
    </row>
    <row r="119" spans="1:6" ht="66.5" customHeight="1" x14ac:dyDescent="0.25">
      <c r="A119" s="5" t="s">
        <v>3</v>
      </c>
      <c r="B119" s="5" t="s">
        <v>285</v>
      </c>
      <c r="C119" s="12" t="s">
        <v>286</v>
      </c>
      <c r="D119" s="8">
        <f>D120</f>
        <v>1469000</v>
      </c>
      <c r="E119" s="8">
        <f t="shared" ref="E119" si="44">E120</f>
        <v>357161.75</v>
      </c>
      <c r="F119" s="8">
        <f t="shared" si="33"/>
        <v>24.31</v>
      </c>
    </row>
    <row r="120" spans="1:6" ht="82.55" customHeight="1" x14ac:dyDescent="0.25">
      <c r="A120" s="5" t="s">
        <v>3</v>
      </c>
      <c r="B120" s="5" t="s">
        <v>287</v>
      </c>
      <c r="C120" s="12" t="s">
        <v>288</v>
      </c>
      <c r="D120" s="8">
        <f>D121</f>
        <v>1469000</v>
      </c>
      <c r="E120" s="8">
        <f t="shared" ref="E120" si="45">E121</f>
        <v>357161.75</v>
      </c>
      <c r="F120" s="8">
        <f t="shared" si="33"/>
        <v>24.31</v>
      </c>
    </row>
    <row r="121" spans="1:6" ht="62.05" x14ac:dyDescent="0.25">
      <c r="A121" s="3" t="s">
        <v>85</v>
      </c>
      <c r="B121" s="3" t="s">
        <v>289</v>
      </c>
      <c r="C121" s="11" t="s">
        <v>290</v>
      </c>
      <c r="D121" s="10">
        <v>1469000</v>
      </c>
      <c r="E121" s="10">
        <v>357161.75</v>
      </c>
      <c r="F121" s="10">
        <f t="shared" si="33"/>
        <v>24.31</v>
      </c>
    </row>
    <row r="122" spans="1:6" ht="18.850000000000001" customHeight="1" x14ac:dyDescent="0.25">
      <c r="A122" s="5" t="s">
        <v>3</v>
      </c>
      <c r="B122" s="5" t="s">
        <v>146</v>
      </c>
      <c r="C122" s="7" t="s">
        <v>147</v>
      </c>
      <c r="D122" s="8">
        <f>D123+D153+D155+D160+D168</f>
        <v>2914100</v>
      </c>
      <c r="E122" s="8">
        <f>E123+E153+E155+E160</f>
        <v>1710026.3799999997</v>
      </c>
      <c r="F122" s="8">
        <f t="shared" si="33"/>
        <v>58.68</v>
      </c>
    </row>
    <row r="123" spans="1:6" ht="33.799999999999997" customHeight="1" x14ac:dyDescent="0.25">
      <c r="A123" s="5" t="s">
        <v>3</v>
      </c>
      <c r="B123" s="5" t="s">
        <v>148</v>
      </c>
      <c r="C123" s="7" t="s">
        <v>149</v>
      </c>
      <c r="D123" s="8">
        <f>D124+D128+D132+D136+D138+D140+D142+D144+D148</f>
        <v>1747400</v>
      </c>
      <c r="E123" s="8">
        <f>E124+E128+E132+E136+E138+E140+E142+E144+E148</f>
        <v>408622.83999999997</v>
      </c>
      <c r="F123" s="8">
        <f t="shared" si="33"/>
        <v>23.38</v>
      </c>
    </row>
    <row r="124" spans="1:6" ht="50.4" customHeight="1" x14ac:dyDescent="0.25">
      <c r="A124" s="5" t="s">
        <v>3</v>
      </c>
      <c r="B124" s="5" t="s">
        <v>150</v>
      </c>
      <c r="C124" s="7" t="s">
        <v>151</v>
      </c>
      <c r="D124" s="8">
        <f>D125</f>
        <v>52000</v>
      </c>
      <c r="E124" s="8">
        <f t="shared" ref="E124" si="46">E125</f>
        <v>4731.91</v>
      </c>
      <c r="F124" s="8">
        <f t="shared" si="33"/>
        <v>9.1</v>
      </c>
    </row>
    <row r="125" spans="1:6" ht="67.05" customHeight="1" x14ac:dyDescent="0.25">
      <c r="A125" s="5" t="s">
        <v>3</v>
      </c>
      <c r="B125" s="5" t="s">
        <v>152</v>
      </c>
      <c r="C125" s="12" t="s">
        <v>153</v>
      </c>
      <c r="D125" s="8">
        <f>D126+D127</f>
        <v>52000</v>
      </c>
      <c r="E125" s="8">
        <f t="shared" ref="E125" si="47">E126+E127</f>
        <v>4731.91</v>
      </c>
      <c r="F125" s="8">
        <f t="shared" si="33"/>
        <v>9.1</v>
      </c>
    </row>
    <row r="126" spans="1:6" ht="65.349999999999994" customHeight="1" x14ac:dyDescent="0.25">
      <c r="A126" s="3" t="s">
        <v>154</v>
      </c>
      <c r="B126" s="3" t="s">
        <v>152</v>
      </c>
      <c r="C126" s="11" t="s">
        <v>153</v>
      </c>
      <c r="D126" s="10">
        <v>7000</v>
      </c>
      <c r="E126" s="10">
        <v>1481.91</v>
      </c>
      <c r="F126" s="10">
        <f t="shared" si="33"/>
        <v>21.17</v>
      </c>
    </row>
    <row r="127" spans="1:6" ht="62.05" x14ac:dyDescent="0.25">
      <c r="A127" s="3" t="s">
        <v>155</v>
      </c>
      <c r="B127" s="3" t="s">
        <v>152</v>
      </c>
      <c r="C127" s="11" t="s">
        <v>153</v>
      </c>
      <c r="D127" s="10">
        <v>45000</v>
      </c>
      <c r="E127" s="10">
        <v>3250</v>
      </c>
      <c r="F127" s="10">
        <f t="shared" si="33"/>
        <v>7.22</v>
      </c>
    </row>
    <row r="128" spans="1:6" ht="62.05" x14ac:dyDescent="0.25">
      <c r="A128" s="5" t="s">
        <v>3</v>
      </c>
      <c r="B128" s="5" t="s">
        <v>156</v>
      </c>
      <c r="C128" s="7" t="s">
        <v>157</v>
      </c>
      <c r="D128" s="8">
        <f>D129</f>
        <v>415000</v>
      </c>
      <c r="E128" s="8">
        <f t="shared" ref="E128" si="48">E129</f>
        <v>57704.399999999994</v>
      </c>
      <c r="F128" s="8">
        <f t="shared" si="33"/>
        <v>13.9</v>
      </c>
    </row>
    <row r="129" spans="1:6" ht="93.05" x14ac:dyDescent="0.25">
      <c r="A129" s="5" t="s">
        <v>3</v>
      </c>
      <c r="B129" s="5" t="s">
        <v>158</v>
      </c>
      <c r="C129" s="12" t="s">
        <v>159</v>
      </c>
      <c r="D129" s="8">
        <f>D130+D131</f>
        <v>415000</v>
      </c>
      <c r="E129" s="8">
        <f t="shared" ref="E129" si="49">E130+E131</f>
        <v>57704.399999999994</v>
      </c>
      <c r="F129" s="8">
        <f t="shared" si="33"/>
        <v>13.9</v>
      </c>
    </row>
    <row r="130" spans="1:6" ht="77.55" x14ac:dyDescent="0.25">
      <c r="A130" s="3" t="s">
        <v>154</v>
      </c>
      <c r="B130" s="3" t="s">
        <v>158</v>
      </c>
      <c r="C130" s="11" t="s">
        <v>159</v>
      </c>
      <c r="D130" s="10">
        <v>25000</v>
      </c>
      <c r="E130" s="10">
        <v>3075.63</v>
      </c>
      <c r="F130" s="10">
        <f t="shared" si="33"/>
        <v>12.3</v>
      </c>
    </row>
    <row r="131" spans="1:6" ht="82" customHeight="1" x14ac:dyDescent="0.25">
      <c r="A131" s="3" t="s">
        <v>155</v>
      </c>
      <c r="B131" s="3" t="s">
        <v>158</v>
      </c>
      <c r="C131" s="11" t="s">
        <v>159</v>
      </c>
      <c r="D131" s="10">
        <v>390000</v>
      </c>
      <c r="E131" s="10">
        <v>54628.77</v>
      </c>
      <c r="F131" s="10">
        <f t="shared" si="33"/>
        <v>14.01</v>
      </c>
    </row>
    <row r="132" spans="1:6" ht="50.95" customHeight="1" x14ac:dyDescent="0.25">
      <c r="A132" s="5" t="s">
        <v>3</v>
      </c>
      <c r="B132" s="5" t="s">
        <v>160</v>
      </c>
      <c r="C132" s="7" t="s">
        <v>161</v>
      </c>
      <c r="D132" s="8">
        <f>D133</f>
        <v>67000</v>
      </c>
      <c r="E132" s="8">
        <f t="shared" ref="E132" si="50">E133</f>
        <v>2853.34</v>
      </c>
      <c r="F132" s="8">
        <f t="shared" si="33"/>
        <v>4.26</v>
      </c>
    </row>
    <row r="133" spans="1:6" ht="65.95" customHeight="1" x14ac:dyDescent="0.25">
      <c r="A133" s="5" t="s">
        <v>3</v>
      </c>
      <c r="B133" s="5" t="s">
        <v>162</v>
      </c>
      <c r="C133" s="12" t="s">
        <v>163</v>
      </c>
      <c r="D133" s="8">
        <f>D134+D135</f>
        <v>67000</v>
      </c>
      <c r="E133" s="8">
        <f t="shared" ref="E133" si="51">E134+E135</f>
        <v>2853.34</v>
      </c>
      <c r="F133" s="8">
        <f t="shared" si="33"/>
        <v>4.26</v>
      </c>
    </row>
    <row r="134" spans="1:6" ht="67.05" customHeight="1" x14ac:dyDescent="0.25">
      <c r="A134" s="3" t="s">
        <v>154</v>
      </c>
      <c r="B134" s="3" t="s">
        <v>162</v>
      </c>
      <c r="C134" s="11" t="s">
        <v>163</v>
      </c>
      <c r="D134" s="10">
        <v>5000</v>
      </c>
      <c r="E134" s="10">
        <v>2853.34</v>
      </c>
      <c r="F134" s="8">
        <f t="shared" si="33"/>
        <v>57.07</v>
      </c>
    </row>
    <row r="135" spans="1:6" ht="62.05" x14ac:dyDescent="0.25">
      <c r="A135" s="3" t="s">
        <v>155</v>
      </c>
      <c r="B135" s="3" t="s">
        <v>162</v>
      </c>
      <c r="C135" s="11" t="s">
        <v>163</v>
      </c>
      <c r="D135" s="10">
        <v>62000</v>
      </c>
      <c r="E135" s="10">
        <v>0</v>
      </c>
      <c r="F135" s="10">
        <f t="shared" si="33"/>
        <v>0</v>
      </c>
    </row>
    <row r="136" spans="1:6" ht="62.05" x14ac:dyDescent="0.25">
      <c r="A136" s="5" t="s">
        <v>155</v>
      </c>
      <c r="B136" s="5" t="s">
        <v>164</v>
      </c>
      <c r="C136" s="7" t="s">
        <v>316</v>
      </c>
      <c r="D136" s="8">
        <f>D137</f>
        <v>50000</v>
      </c>
      <c r="E136" s="8">
        <f t="shared" ref="E136" si="52">E137</f>
        <v>1000</v>
      </c>
      <c r="F136" s="8">
        <f t="shared" si="33"/>
        <v>2</v>
      </c>
    </row>
    <row r="137" spans="1:6" ht="79.75" customHeight="1" x14ac:dyDescent="0.25">
      <c r="A137" s="3" t="s">
        <v>155</v>
      </c>
      <c r="B137" s="3" t="s">
        <v>165</v>
      </c>
      <c r="C137" s="11" t="s">
        <v>317</v>
      </c>
      <c r="D137" s="10">
        <v>50000</v>
      </c>
      <c r="E137" s="10">
        <v>1000</v>
      </c>
      <c r="F137" s="10">
        <f t="shared" si="33"/>
        <v>2</v>
      </c>
    </row>
    <row r="138" spans="1:6" ht="62.05" x14ac:dyDescent="0.25">
      <c r="A138" s="5" t="s">
        <v>155</v>
      </c>
      <c r="B138" s="5" t="s">
        <v>166</v>
      </c>
      <c r="C138" s="7" t="s">
        <v>167</v>
      </c>
      <c r="D138" s="8">
        <f>D139</f>
        <v>180000</v>
      </c>
      <c r="E138" s="8">
        <f t="shared" ref="E138" si="53">E139</f>
        <v>33792.949999999997</v>
      </c>
      <c r="F138" s="8">
        <f t="shared" si="33"/>
        <v>18.77</v>
      </c>
    </row>
    <row r="139" spans="1:6" ht="78.099999999999994" customHeight="1" x14ac:dyDescent="0.25">
      <c r="A139" s="3" t="s">
        <v>155</v>
      </c>
      <c r="B139" s="3" t="s">
        <v>168</v>
      </c>
      <c r="C139" s="11" t="s">
        <v>169</v>
      </c>
      <c r="D139" s="10">
        <v>180000</v>
      </c>
      <c r="E139" s="10">
        <v>33792.949999999997</v>
      </c>
      <c r="F139" s="10">
        <f t="shared" si="33"/>
        <v>18.77</v>
      </c>
    </row>
    <row r="140" spans="1:6" ht="81.45" customHeight="1" x14ac:dyDescent="0.25">
      <c r="A140" s="5" t="s">
        <v>155</v>
      </c>
      <c r="B140" s="5" t="s">
        <v>170</v>
      </c>
      <c r="C140" s="7" t="s">
        <v>318</v>
      </c>
      <c r="D140" s="8">
        <f>D141</f>
        <v>25000</v>
      </c>
      <c r="E140" s="8">
        <f t="shared" ref="E140" si="54">E141</f>
        <v>1653.99</v>
      </c>
      <c r="F140" s="8">
        <f t="shared" si="33"/>
        <v>6.62</v>
      </c>
    </row>
    <row r="141" spans="1:6" ht="114.1" customHeight="1" x14ac:dyDescent="0.25">
      <c r="A141" s="3" t="s">
        <v>155</v>
      </c>
      <c r="B141" s="3" t="s">
        <v>171</v>
      </c>
      <c r="C141" s="11" t="s">
        <v>319</v>
      </c>
      <c r="D141" s="14">
        <v>25000</v>
      </c>
      <c r="E141" s="14">
        <v>1653.99</v>
      </c>
      <c r="F141" s="10">
        <f t="shared" si="33"/>
        <v>6.62</v>
      </c>
    </row>
    <row r="142" spans="1:6" ht="50.95" customHeight="1" x14ac:dyDescent="0.25">
      <c r="A142" s="5" t="s">
        <v>155</v>
      </c>
      <c r="B142" s="5" t="s">
        <v>172</v>
      </c>
      <c r="C142" s="7" t="s">
        <v>173</v>
      </c>
      <c r="D142" s="8">
        <f>D143</f>
        <v>5000</v>
      </c>
      <c r="E142" s="8">
        <f t="shared" ref="E142" si="55">E143</f>
        <v>500</v>
      </c>
      <c r="F142" s="8">
        <f t="shared" si="33"/>
        <v>10</v>
      </c>
    </row>
    <row r="143" spans="1:6" ht="62.05" x14ac:dyDescent="0.25">
      <c r="A143" s="3" t="s">
        <v>155</v>
      </c>
      <c r="B143" s="3" t="s">
        <v>174</v>
      </c>
      <c r="C143" s="11" t="s">
        <v>175</v>
      </c>
      <c r="D143" s="14">
        <v>5000</v>
      </c>
      <c r="E143" s="14">
        <v>500</v>
      </c>
      <c r="F143" s="10">
        <f t="shared" si="33"/>
        <v>10</v>
      </c>
    </row>
    <row r="144" spans="1:6" ht="49.3" customHeight="1" x14ac:dyDescent="0.25">
      <c r="A144" s="5" t="s">
        <v>155</v>
      </c>
      <c r="B144" s="5" t="s">
        <v>176</v>
      </c>
      <c r="C144" s="7" t="s">
        <v>177</v>
      </c>
      <c r="D144" s="8">
        <f>D147+D145+D146</f>
        <v>72000</v>
      </c>
      <c r="E144" s="8">
        <f>E147+E145+E146</f>
        <v>78113.33</v>
      </c>
      <c r="F144" s="8">
        <f t="shared" si="33"/>
        <v>108.49</v>
      </c>
    </row>
    <row r="145" spans="1:6" ht="63.7" customHeight="1" x14ac:dyDescent="0.25">
      <c r="A145" s="3" t="s">
        <v>154</v>
      </c>
      <c r="B145" s="3" t="s">
        <v>178</v>
      </c>
      <c r="C145" s="9" t="s">
        <v>179</v>
      </c>
      <c r="D145" s="10">
        <v>0</v>
      </c>
      <c r="E145" s="10">
        <v>125</v>
      </c>
      <c r="F145" s="10" t="s">
        <v>426</v>
      </c>
    </row>
    <row r="146" spans="1:6" ht="66.5" customHeight="1" x14ac:dyDescent="0.25">
      <c r="A146" s="3" t="s">
        <v>451</v>
      </c>
      <c r="B146" s="3" t="s">
        <v>178</v>
      </c>
      <c r="C146" s="9" t="s">
        <v>179</v>
      </c>
      <c r="D146" s="10">
        <v>0</v>
      </c>
      <c r="E146" s="10">
        <v>25000</v>
      </c>
      <c r="F146" s="10" t="s">
        <v>426</v>
      </c>
    </row>
    <row r="147" spans="1:6" ht="65.349999999999994" customHeight="1" x14ac:dyDescent="0.25">
      <c r="A147" s="3" t="s">
        <v>155</v>
      </c>
      <c r="B147" s="3" t="s">
        <v>178</v>
      </c>
      <c r="C147" s="11" t="s">
        <v>179</v>
      </c>
      <c r="D147" s="10">
        <v>72000</v>
      </c>
      <c r="E147" s="10">
        <v>52988.33</v>
      </c>
      <c r="F147" s="10">
        <f t="shared" si="33"/>
        <v>73.59</v>
      </c>
    </row>
    <row r="148" spans="1:6" ht="62.05" x14ac:dyDescent="0.25">
      <c r="A148" s="5" t="s">
        <v>3</v>
      </c>
      <c r="B148" s="5" t="s">
        <v>180</v>
      </c>
      <c r="C148" s="7" t="s">
        <v>181</v>
      </c>
      <c r="D148" s="8">
        <f>D149</f>
        <v>881400</v>
      </c>
      <c r="E148" s="8">
        <f t="shared" ref="E148" si="56">E149</f>
        <v>228272.92</v>
      </c>
      <c r="F148" s="8">
        <f t="shared" si="33"/>
        <v>25.9</v>
      </c>
    </row>
    <row r="149" spans="1:6" ht="77.55" x14ac:dyDescent="0.25">
      <c r="A149" s="5" t="s">
        <v>3</v>
      </c>
      <c r="B149" s="5" t="s">
        <v>182</v>
      </c>
      <c r="C149" s="12" t="s">
        <v>183</v>
      </c>
      <c r="D149" s="8">
        <f>D150+D152+D151</f>
        <v>881400</v>
      </c>
      <c r="E149" s="8">
        <f>E150+E152+E151</f>
        <v>228272.92</v>
      </c>
      <c r="F149" s="8">
        <f t="shared" si="33"/>
        <v>25.9</v>
      </c>
    </row>
    <row r="150" spans="1:6" ht="70.900000000000006" customHeight="1" x14ac:dyDescent="0.25">
      <c r="A150" s="3" t="s">
        <v>154</v>
      </c>
      <c r="B150" s="3" t="s">
        <v>182</v>
      </c>
      <c r="C150" s="11" t="s">
        <v>183</v>
      </c>
      <c r="D150" s="10">
        <v>50000</v>
      </c>
      <c r="E150" s="10">
        <v>9011.76</v>
      </c>
      <c r="F150" s="10">
        <f t="shared" si="33"/>
        <v>18.02</v>
      </c>
    </row>
    <row r="151" spans="1:6" ht="70.349999999999994" customHeight="1" x14ac:dyDescent="0.25">
      <c r="A151" s="3" t="s">
        <v>452</v>
      </c>
      <c r="B151" s="3" t="s">
        <v>182</v>
      </c>
      <c r="C151" s="11" t="s">
        <v>183</v>
      </c>
      <c r="D151" s="10">
        <v>0</v>
      </c>
      <c r="E151" s="10">
        <v>3182.97</v>
      </c>
      <c r="F151" s="10" t="s">
        <v>426</v>
      </c>
    </row>
    <row r="152" spans="1:6" ht="68.150000000000006" customHeight="1" x14ac:dyDescent="0.25">
      <c r="A152" s="3" t="s">
        <v>155</v>
      </c>
      <c r="B152" s="3" t="s">
        <v>182</v>
      </c>
      <c r="C152" s="11" t="s">
        <v>183</v>
      </c>
      <c r="D152" s="10">
        <v>831400</v>
      </c>
      <c r="E152" s="10">
        <v>216078.19</v>
      </c>
      <c r="F152" s="10">
        <f>ROUND(E152/D152*100,2)</f>
        <v>25.99</v>
      </c>
    </row>
    <row r="153" spans="1:6" ht="31.05" x14ac:dyDescent="0.25">
      <c r="A153" s="5" t="s">
        <v>98</v>
      </c>
      <c r="B153" s="5" t="s">
        <v>184</v>
      </c>
      <c r="C153" s="7" t="s">
        <v>185</v>
      </c>
      <c r="D153" s="8">
        <f>SUM(D154)</f>
        <v>100000</v>
      </c>
      <c r="E153" s="8">
        <f t="shared" ref="E153" si="57">SUM(E154)</f>
        <v>29063.48</v>
      </c>
      <c r="F153" s="8">
        <f t="shared" si="33"/>
        <v>29.06</v>
      </c>
    </row>
    <row r="154" spans="1:6" ht="46.55" x14ac:dyDescent="0.25">
      <c r="A154" s="3" t="s">
        <v>98</v>
      </c>
      <c r="B154" s="3" t="s">
        <v>186</v>
      </c>
      <c r="C154" s="9" t="s">
        <v>187</v>
      </c>
      <c r="D154" s="10">
        <v>100000</v>
      </c>
      <c r="E154" s="10">
        <v>29063.48</v>
      </c>
      <c r="F154" s="10">
        <f t="shared" si="33"/>
        <v>29.06</v>
      </c>
    </row>
    <row r="155" spans="1:6" ht="95.85" customHeight="1" x14ac:dyDescent="0.25">
      <c r="A155" s="5" t="s">
        <v>3</v>
      </c>
      <c r="B155" s="5" t="s">
        <v>188</v>
      </c>
      <c r="C155" s="12" t="s">
        <v>189</v>
      </c>
      <c r="D155" s="8">
        <f>D156</f>
        <v>998900</v>
      </c>
      <c r="E155" s="8">
        <f t="shared" ref="E155" si="58">E156</f>
        <v>1241637.3599999999</v>
      </c>
      <c r="F155" s="8">
        <f t="shared" si="33"/>
        <v>124.3</v>
      </c>
    </row>
    <row r="156" spans="1:6" ht="66.5" customHeight="1" x14ac:dyDescent="0.25">
      <c r="A156" s="5" t="s">
        <v>3</v>
      </c>
      <c r="B156" s="5" t="s">
        <v>190</v>
      </c>
      <c r="C156" s="12" t="s">
        <v>191</v>
      </c>
      <c r="D156" s="8">
        <f>D157</f>
        <v>998900</v>
      </c>
      <c r="E156" s="8">
        <f t="shared" ref="E156" si="59">E157</f>
        <v>1241637.3599999999</v>
      </c>
      <c r="F156" s="8">
        <f t="shared" si="33"/>
        <v>124.3</v>
      </c>
    </row>
    <row r="157" spans="1:6" ht="62.05" x14ac:dyDescent="0.25">
      <c r="A157" s="5" t="s">
        <v>3</v>
      </c>
      <c r="B157" s="5" t="s">
        <v>192</v>
      </c>
      <c r="C157" s="7" t="s">
        <v>320</v>
      </c>
      <c r="D157" s="8">
        <f>D158+D159</f>
        <v>998900</v>
      </c>
      <c r="E157" s="8">
        <f t="shared" ref="E157" si="60">E158+E159</f>
        <v>1241637.3599999999</v>
      </c>
      <c r="F157" s="8">
        <f t="shared" si="33"/>
        <v>124.3</v>
      </c>
    </row>
    <row r="158" spans="1:6" ht="57.05" customHeight="1" x14ac:dyDescent="0.25">
      <c r="A158" s="3" t="s">
        <v>80</v>
      </c>
      <c r="B158" s="3" t="s">
        <v>192</v>
      </c>
      <c r="C158" s="9" t="s">
        <v>320</v>
      </c>
      <c r="D158" s="10">
        <v>484100</v>
      </c>
      <c r="E158" s="10">
        <v>1137248.42</v>
      </c>
      <c r="F158" s="10">
        <f t="shared" si="33"/>
        <v>234.92</v>
      </c>
    </row>
    <row r="159" spans="1:6" ht="56.5" customHeight="1" x14ac:dyDescent="0.25">
      <c r="A159" s="3" t="s">
        <v>85</v>
      </c>
      <c r="B159" s="3" t="s">
        <v>192</v>
      </c>
      <c r="C159" s="9" t="s">
        <v>320</v>
      </c>
      <c r="D159" s="10">
        <v>514800</v>
      </c>
      <c r="E159" s="10">
        <v>104388.94</v>
      </c>
      <c r="F159" s="10">
        <f t="shared" si="33"/>
        <v>20.28</v>
      </c>
    </row>
    <row r="160" spans="1:6" ht="21.05" customHeight="1" x14ac:dyDescent="0.25">
      <c r="A160" s="21" t="s">
        <v>3</v>
      </c>
      <c r="B160" s="21" t="s">
        <v>460</v>
      </c>
      <c r="C160" s="7" t="s">
        <v>469</v>
      </c>
      <c r="D160" s="8">
        <f>SUM(D161+D163+D165)</f>
        <v>0</v>
      </c>
      <c r="E160" s="8">
        <f>SUM(E161+E163+E165)</f>
        <v>30702.699999999997</v>
      </c>
      <c r="F160" s="8" t="s">
        <v>426</v>
      </c>
    </row>
    <row r="161" spans="1:6" ht="57.6" customHeight="1" x14ac:dyDescent="0.25">
      <c r="A161" s="20" t="s">
        <v>3</v>
      </c>
      <c r="B161" s="20" t="s">
        <v>453</v>
      </c>
      <c r="C161" s="7" t="s">
        <v>454</v>
      </c>
      <c r="D161" s="8">
        <f>SUM(D162)</f>
        <v>0</v>
      </c>
      <c r="E161" s="8">
        <f>SUM(E162)</f>
        <v>28671.59</v>
      </c>
      <c r="F161" s="8" t="s">
        <v>426</v>
      </c>
    </row>
    <row r="162" spans="1:6" ht="55.95" customHeight="1" x14ac:dyDescent="0.25">
      <c r="A162" s="3" t="s">
        <v>98</v>
      </c>
      <c r="B162" s="3" t="s">
        <v>453</v>
      </c>
      <c r="C162" s="9" t="s">
        <v>454</v>
      </c>
      <c r="D162" s="10">
        <v>0</v>
      </c>
      <c r="E162" s="10">
        <v>28671.59</v>
      </c>
      <c r="F162" s="10" t="s">
        <v>426</v>
      </c>
    </row>
    <row r="163" spans="1:6" ht="38.25" customHeight="1" x14ac:dyDescent="0.25">
      <c r="A163" s="21" t="s">
        <v>3</v>
      </c>
      <c r="B163" s="21" t="s">
        <v>455</v>
      </c>
      <c r="C163" s="7" t="s">
        <v>470</v>
      </c>
      <c r="D163" s="8">
        <f>SUM(D164)</f>
        <v>0</v>
      </c>
      <c r="E163" s="8">
        <f>SUM(E164)</f>
        <v>52.51</v>
      </c>
      <c r="F163" s="8" t="s">
        <v>426</v>
      </c>
    </row>
    <row r="164" spans="1:6" ht="55.95" customHeight="1" x14ac:dyDescent="0.25">
      <c r="A164" s="3" t="s">
        <v>98</v>
      </c>
      <c r="B164" s="3" t="s">
        <v>456</v>
      </c>
      <c r="C164" s="9" t="s">
        <v>471</v>
      </c>
      <c r="D164" s="10">
        <v>0</v>
      </c>
      <c r="E164" s="10">
        <v>52.51</v>
      </c>
      <c r="F164" s="10" t="s">
        <v>426</v>
      </c>
    </row>
    <row r="165" spans="1:6" ht="55.95" customHeight="1" x14ac:dyDescent="0.25">
      <c r="A165" s="21" t="s">
        <v>3</v>
      </c>
      <c r="B165" s="21" t="s">
        <v>457</v>
      </c>
      <c r="C165" s="7" t="s">
        <v>472</v>
      </c>
      <c r="D165" s="8">
        <f>SUM(D166:D167)</f>
        <v>0</v>
      </c>
      <c r="E165" s="8">
        <f>SUM(E166:E167)</f>
        <v>1978.6000000000004</v>
      </c>
      <c r="F165" s="8" t="s">
        <v>426</v>
      </c>
    </row>
    <row r="166" spans="1:6" ht="55.95" customHeight="1" x14ac:dyDescent="0.25">
      <c r="A166" s="3" t="s">
        <v>98</v>
      </c>
      <c r="B166" s="3" t="s">
        <v>457</v>
      </c>
      <c r="C166" s="9" t="s">
        <v>472</v>
      </c>
      <c r="D166" s="10">
        <v>0</v>
      </c>
      <c r="E166" s="10">
        <v>6214.85</v>
      </c>
      <c r="F166" s="10" t="s">
        <v>426</v>
      </c>
    </row>
    <row r="167" spans="1:6" ht="110.25" customHeight="1" x14ac:dyDescent="0.25">
      <c r="A167" s="3" t="s">
        <v>458</v>
      </c>
      <c r="B167" s="3" t="s">
        <v>459</v>
      </c>
      <c r="C167" s="9" t="s">
        <v>473</v>
      </c>
      <c r="D167" s="10">
        <v>0</v>
      </c>
      <c r="E167" s="10">
        <v>-4236.25</v>
      </c>
      <c r="F167" s="10" t="s">
        <v>426</v>
      </c>
    </row>
    <row r="168" spans="1:6" ht="26.05" customHeight="1" x14ac:dyDescent="0.25">
      <c r="A168" s="21" t="s">
        <v>80</v>
      </c>
      <c r="B168" s="21" t="s">
        <v>345</v>
      </c>
      <c r="C168" s="7" t="s">
        <v>346</v>
      </c>
      <c r="D168" s="8">
        <f>D169</f>
        <v>67800</v>
      </c>
      <c r="E168" s="8">
        <f t="shared" ref="E168" si="61">E169</f>
        <v>0</v>
      </c>
      <c r="F168" s="8">
        <f t="shared" ref="F168:F170" si="62">ROUND(E168/D168*100,2)</f>
        <v>0</v>
      </c>
    </row>
    <row r="169" spans="1:6" ht="34.9" customHeight="1" x14ac:dyDescent="0.25">
      <c r="A169" s="21" t="s">
        <v>80</v>
      </c>
      <c r="B169" s="21" t="s">
        <v>193</v>
      </c>
      <c r="C169" s="7" t="s">
        <v>194</v>
      </c>
      <c r="D169" s="8">
        <f>SUM(D170)</f>
        <v>67800</v>
      </c>
      <c r="E169" s="8">
        <f>SUM(E170)</f>
        <v>0</v>
      </c>
      <c r="F169" s="8">
        <f t="shared" si="62"/>
        <v>0</v>
      </c>
    </row>
    <row r="170" spans="1:6" ht="31.05" x14ac:dyDescent="0.25">
      <c r="A170" s="3" t="s">
        <v>80</v>
      </c>
      <c r="B170" s="3" t="s">
        <v>195</v>
      </c>
      <c r="C170" s="9" t="s">
        <v>321</v>
      </c>
      <c r="D170" s="10">
        <v>67800</v>
      </c>
      <c r="E170" s="10">
        <v>0</v>
      </c>
      <c r="F170" s="8">
        <f t="shared" si="62"/>
        <v>0</v>
      </c>
    </row>
    <row r="171" spans="1:6" ht="27.15" customHeight="1" x14ac:dyDescent="0.25">
      <c r="A171" s="21" t="s">
        <v>3</v>
      </c>
      <c r="B171" s="21" t="s">
        <v>461</v>
      </c>
      <c r="C171" s="7" t="s">
        <v>462</v>
      </c>
      <c r="D171" s="8">
        <f>SUM(D172+D176)</f>
        <v>0</v>
      </c>
      <c r="E171" s="8">
        <f>SUM(E172+E176)</f>
        <v>2395.1000000000008</v>
      </c>
      <c r="F171" s="8" t="s">
        <v>426</v>
      </c>
    </row>
    <row r="172" spans="1:6" ht="22.75" customHeight="1" x14ac:dyDescent="0.25">
      <c r="A172" s="21" t="s">
        <v>3</v>
      </c>
      <c r="B172" s="21" t="s">
        <v>463</v>
      </c>
      <c r="C172" s="7" t="s">
        <v>464</v>
      </c>
      <c r="D172" s="8">
        <f>SUM(D173)</f>
        <v>0</v>
      </c>
      <c r="E172" s="8">
        <f>SUM(E173)</f>
        <v>1844.5400000000009</v>
      </c>
      <c r="F172" s="8" t="s">
        <v>426</v>
      </c>
    </row>
    <row r="173" spans="1:6" ht="22.75" customHeight="1" x14ac:dyDescent="0.25">
      <c r="A173" s="21" t="s">
        <v>3</v>
      </c>
      <c r="B173" s="21" t="s">
        <v>465</v>
      </c>
      <c r="C173" s="7" t="s">
        <v>466</v>
      </c>
      <c r="D173" s="8">
        <f>SUM(D174:D175)</f>
        <v>0</v>
      </c>
      <c r="E173" s="8">
        <f>SUM(E174:E175)</f>
        <v>1844.5400000000009</v>
      </c>
      <c r="F173" s="8"/>
    </row>
    <row r="174" spans="1:6" ht="23.3" customHeight="1" x14ac:dyDescent="0.25">
      <c r="A174" s="3" t="s">
        <v>80</v>
      </c>
      <c r="B174" s="3" t="s">
        <v>465</v>
      </c>
      <c r="C174" s="9" t="s">
        <v>466</v>
      </c>
      <c r="D174" s="10">
        <v>0</v>
      </c>
      <c r="E174" s="10">
        <v>9136.27</v>
      </c>
      <c r="F174" s="8" t="s">
        <v>426</v>
      </c>
    </row>
    <row r="175" spans="1:6" ht="21.05" customHeight="1" x14ac:dyDescent="0.25">
      <c r="A175" s="3" t="s">
        <v>85</v>
      </c>
      <c r="B175" s="3" t="s">
        <v>465</v>
      </c>
      <c r="C175" s="9" t="s">
        <v>466</v>
      </c>
      <c r="D175" s="10">
        <v>0</v>
      </c>
      <c r="E175" s="10">
        <v>-7291.73</v>
      </c>
      <c r="F175" s="8" t="s">
        <v>426</v>
      </c>
    </row>
    <row r="176" spans="1:6" ht="23.3" customHeight="1" x14ac:dyDescent="0.25">
      <c r="A176" s="21" t="s">
        <v>3</v>
      </c>
      <c r="B176" s="21" t="s">
        <v>467</v>
      </c>
      <c r="C176" s="7" t="s">
        <v>462</v>
      </c>
      <c r="D176" s="8">
        <f>SUM(D177)</f>
        <v>0</v>
      </c>
      <c r="E176" s="8">
        <f>SUM(E177)</f>
        <v>550.55999999999995</v>
      </c>
      <c r="F176" s="8" t="s">
        <v>426</v>
      </c>
    </row>
    <row r="177" spans="1:6" ht="23.3" customHeight="1" x14ac:dyDescent="0.25">
      <c r="A177" s="3" t="s">
        <v>98</v>
      </c>
      <c r="B177" s="3" t="s">
        <v>468</v>
      </c>
      <c r="C177" s="9" t="s">
        <v>482</v>
      </c>
      <c r="D177" s="10">
        <v>0</v>
      </c>
      <c r="E177" s="10">
        <v>550.55999999999995</v>
      </c>
      <c r="F177" s="8" t="s">
        <v>426</v>
      </c>
    </row>
    <row r="178" spans="1:6" ht="25.5" customHeight="1" x14ac:dyDescent="0.25">
      <c r="A178" s="21" t="s">
        <v>3</v>
      </c>
      <c r="B178" s="21" t="s">
        <v>196</v>
      </c>
      <c r="C178" s="7" t="s">
        <v>197</v>
      </c>
      <c r="D178" s="8">
        <f>SUM(D179+D257+D262+D268)</f>
        <v>2767222717.4999995</v>
      </c>
      <c r="E178" s="8">
        <f>SUM(E179+E257+E262+E268)</f>
        <v>487651668.92999995</v>
      </c>
      <c r="F178" s="8">
        <f t="shared" ref="F178" si="63">ROUND(E178/D178*100,2)</f>
        <v>17.62</v>
      </c>
    </row>
    <row r="179" spans="1:6" ht="31.05" x14ac:dyDescent="0.25">
      <c r="A179" s="21" t="s">
        <v>198</v>
      </c>
      <c r="B179" s="21" t="s">
        <v>199</v>
      </c>
      <c r="C179" s="7" t="s">
        <v>200</v>
      </c>
      <c r="D179" s="8">
        <f>SUM(D180+D191+D214+D240)</f>
        <v>2771207674.52</v>
      </c>
      <c r="E179" s="8">
        <f>SUM(E180+E191+E214+E240)</f>
        <v>491787915.15999997</v>
      </c>
      <c r="F179" s="8">
        <f>ROUND(E179/D179*100,2)</f>
        <v>17.75</v>
      </c>
    </row>
    <row r="180" spans="1:6" ht="24.4" customHeight="1" x14ac:dyDescent="0.25">
      <c r="A180" s="5" t="s">
        <v>198</v>
      </c>
      <c r="B180" s="5" t="s">
        <v>201</v>
      </c>
      <c r="C180" s="7" t="s">
        <v>202</v>
      </c>
      <c r="D180" s="8">
        <f>D181+D183+D185+D187</f>
        <v>1396375800</v>
      </c>
      <c r="E180" s="8">
        <f t="shared" ref="E180" si="64">E181+E183+E185+E187</f>
        <v>236088100</v>
      </c>
      <c r="F180" s="8">
        <f t="shared" ref="F180:F241" si="65">ROUND(E180/D180*100,2)</f>
        <v>16.91</v>
      </c>
    </row>
    <row r="181" spans="1:6" ht="24.95" customHeight="1" x14ac:dyDescent="0.25">
      <c r="A181" s="5" t="s">
        <v>198</v>
      </c>
      <c r="B181" s="5" t="s">
        <v>203</v>
      </c>
      <c r="C181" s="7" t="s">
        <v>204</v>
      </c>
      <c r="D181" s="8">
        <f>D182</f>
        <v>72636600</v>
      </c>
      <c r="E181" s="8">
        <f t="shared" ref="E181" si="66">E182</f>
        <v>0</v>
      </c>
      <c r="F181" s="8">
        <f t="shared" si="65"/>
        <v>0</v>
      </c>
    </row>
    <row r="182" spans="1:6" ht="31.05" x14ac:dyDescent="0.25">
      <c r="A182" s="3" t="s">
        <v>198</v>
      </c>
      <c r="B182" s="3" t="s">
        <v>205</v>
      </c>
      <c r="C182" s="9" t="s">
        <v>206</v>
      </c>
      <c r="D182" s="10">
        <v>72636600</v>
      </c>
      <c r="E182" s="10">
        <v>0</v>
      </c>
      <c r="F182" s="10">
        <f t="shared" si="65"/>
        <v>0</v>
      </c>
    </row>
    <row r="183" spans="1:6" ht="31.05" x14ac:dyDescent="0.25">
      <c r="A183" s="5" t="s">
        <v>198</v>
      </c>
      <c r="B183" s="5" t="s">
        <v>207</v>
      </c>
      <c r="C183" s="7" t="s">
        <v>208</v>
      </c>
      <c r="D183" s="8">
        <f>D184</f>
        <v>268837400</v>
      </c>
      <c r="E183" s="8">
        <f t="shared" ref="E183" si="67">E184</f>
        <v>0</v>
      </c>
      <c r="F183" s="8">
        <f t="shared" si="65"/>
        <v>0</v>
      </c>
    </row>
    <row r="184" spans="1:6" ht="31.05" x14ac:dyDescent="0.25">
      <c r="A184" s="3" t="s">
        <v>198</v>
      </c>
      <c r="B184" s="3" t="s">
        <v>209</v>
      </c>
      <c r="C184" s="9" t="s">
        <v>210</v>
      </c>
      <c r="D184" s="10">
        <v>268837400</v>
      </c>
      <c r="E184" s="10">
        <v>0</v>
      </c>
      <c r="F184" s="10">
        <f t="shared" si="65"/>
        <v>0</v>
      </c>
    </row>
    <row r="185" spans="1:6" ht="42.65" customHeight="1" x14ac:dyDescent="0.25">
      <c r="A185" s="5" t="s">
        <v>198</v>
      </c>
      <c r="B185" s="5" t="s">
        <v>211</v>
      </c>
      <c r="C185" s="7" t="s">
        <v>212</v>
      </c>
      <c r="D185" s="8">
        <f>D186</f>
        <v>723151000</v>
      </c>
      <c r="E185" s="8">
        <f>E186</f>
        <v>180789000</v>
      </c>
      <c r="F185" s="8">
        <f t="shared" si="65"/>
        <v>25</v>
      </c>
    </row>
    <row r="186" spans="1:6" ht="31.05" x14ac:dyDescent="0.25">
      <c r="A186" s="3" t="s">
        <v>198</v>
      </c>
      <c r="B186" s="3" t="s">
        <v>213</v>
      </c>
      <c r="C186" s="9" t="s">
        <v>214</v>
      </c>
      <c r="D186" s="10">
        <v>723151000</v>
      </c>
      <c r="E186" s="10">
        <v>180789000</v>
      </c>
      <c r="F186" s="10">
        <f t="shared" si="65"/>
        <v>25</v>
      </c>
    </row>
    <row r="187" spans="1:6" ht="19.399999999999999" customHeight="1" x14ac:dyDescent="0.25">
      <c r="A187" s="5" t="s">
        <v>198</v>
      </c>
      <c r="B187" s="5" t="s">
        <v>215</v>
      </c>
      <c r="C187" s="7" t="s">
        <v>216</v>
      </c>
      <c r="D187" s="8">
        <f>D188</f>
        <v>331750800</v>
      </c>
      <c r="E187" s="8">
        <f t="shared" ref="E187" si="68">E188</f>
        <v>55299100</v>
      </c>
      <c r="F187" s="8">
        <f t="shared" si="65"/>
        <v>16.670000000000002</v>
      </c>
    </row>
    <row r="188" spans="1:6" ht="15.55" x14ac:dyDescent="0.25">
      <c r="A188" s="5" t="s">
        <v>198</v>
      </c>
      <c r="B188" s="5" t="s">
        <v>217</v>
      </c>
      <c r="C188" s="7" t="s">
        <v>218</v>
      </c>
      <c r="D188" s="8">
        <f>D189+D190</f>
        <v>331750800</v>
      </c>
      <c r="E188" s="8">
        <f t="shared" ref="E188" si="69">E189+E190</f>
        <v>55299100</v>
      </c>
      <c r="F188" s="8">
        <f t="shared" si="65"/>
        <v>16.670000000000002</v>
      </c>
    </row>
    <row r="189" spans="1:6" ht="93.05" x14ac:dyDescent="0.25">
      <c r="A189" s="3" t="s">
        <v>198</v>
      </c>
      <c r="B189" s="3" t="s">
        <v>219</v>
      </c>
      <c r="C189" s="11" t="s">
        <v>304</v>
      </c>
      <c r="D189" s="10">
        <v>165854300</v>
      </c>
      <c r="E189" s="10">
        <v>0</v>
      </c>
      <c r="F189" s="10">
        <f t="shared" si="65"/>
        <v>0</v>
      </c>
    </row>
    <row r="190" spans="1:6" ht="62.05" x14ac:dyDescent="0.25">
      <c r="A190" s="3" t="s">
        <v>198</v>
      </c>
      <c r="B190" s="3" t="s">
        <v>351</v>
      </c>
      <c r="C190" s="11" t="s">
        <v>352</v>
      </c>
      <c r="D190" s="10">
        <v>165896500</v>
      </c>
      <c r="E190" s="10">
        <v>55299100</v>
      </c>
      <c r="F190" s="10">
        <f t="shared" si="65"/>
        <v>33.33</v>
      </c>
    </row>
    <row r="191" spans="1:6" ht="34.35" customHeight="1" x14ac:dyDescent="0.25">
      <c r="A191" s="5" t="s">
        <v>198</v>
      </c>
      <c r="B191" s="5" t="s">
        <v>220</v>
      </c>
      <c r="C191" s="7" t="s">
        <v>221</v>
      </c>
      <c r="D191" s="8">
        <f>D192+D196+D198+D200+D202+D194</f>
        <v>121514429.12</v>
      </c>
      <c r="E191" s="8">
        <f t="shared" ref="E191" si="70">E192+E196+E198+E200+E202+E194</f>
        <v>10193649.969999999</v>
      </c>
      <c r="F191" s="8">
        <f t="shared" si="65"/>
        <v>8.39</v>
      </c>
    </row>
    <row r="192" spans="1:6" ht="49.85" customHeight="1" x14ac:dyDescent="0.25">
      <c r="A192" s="5" t="s">
        <v>198</v>
      </c>
      <c r="B192" s="5" t="s">
        <v>222</v>
      </c>
      <c r="C192" s="12" t="s">
        <v>223</v>
      </c>
      <c r="D192" s="8">
        <f>D193</f>
        <v>30686600</v>
      </c>
      <c r="E192" s="8">
        <f>E193</f>
        <v>5373299.9699999997</v>
      </c>
      <c r="F192" s="8">
        <f t="shared" si="65"/>
        <v>17.510000000000002</v>
      </c>
    </row>
    <row r="193" spans="1:6" ht="49.85" customHeight="1" x14ac:dyDescent="0.25">
      <c r="A193" s="3" t="s">
        <v>198</v>
      </c>
      <c r="B193" s="3" t="s">
        <v>224</v>
      </c>
      <c r="C193" s="11" t="s">
        <v>225</v>
      </c>
      <c r="D193" s="10">
        <v>30686600</v>
      </c>
      <c r="E193" s="10">
        <v>5373299.9699999997</v>
      </c>
      <c r="F193" s="10">
        <f t="shared" si="65"/>
        <v>17.510000000000002</v>
      </c>
    </row>
    <row r="194" spans="1:6" ht="33.799999999999997" customHeight="1" x14ac:dyDescent="0.25">
      <c r="A194" s="19" t="s">
        <v>198</v>
      </c>
      <c r="B194" s="19" t="s">
        <v>353</v>
      </c>
      <c r="C194" s="12" t="s">
        <v>354</v>
      </c>
      <c r="D194" s="8">
        <f>D195</f>
        <v>2712910.4</v>
      </c>
      <c r="E194" s="8">
        <f>E195</f>
        <v>0</v>
      </c>
      <c r="F194" s="8">
        <f t="shared" si="65"/>
        <v>0</v>
      </c>
    </row>
    <row r="195" spans="1:6" ht="31.05" x14ac:dyDescent="0.25">
      <c r="A195" s="3" t="s">
        <v>198</v>
      </c>
      <c r="B195" s="3" t="s">
        <v>355</v>
      </c>
      <c r="C195" s="11" t="s">
        <v>356</v>
      </c>
      <c r="D195" s="14">
        <v>2712910.4</v>
      </c>
      <c r="E195" s="14">
        <v>0</v>
      </c>
      <c r="F195" s="10">
        <f t="shared" si="65"/>
        <v>0</v>
      </c>
    </row>
    <row r="196" spans="1:6" ht="15.55" x14ac:dyDescent="0.25">
      <c r="A196" s="5" t="s">
        <v>198</v>
      </c>
      <c r="B196" s="5" t="s">
        <v>226</v>
      </c>
      <c r="C196" s="7" t="s">
        <v>227</v>
      </c>
      <c r="D196" s="8">
        <f>D197</f>
        <v>56400</v>
      </c>
      <c r="E196" s="8">
        <f t="shared" ref="E196" si="71">E197</f>
        <v>56400</v>
      </c>
      <c r="F196" s="8">
        <f t="shared" si="65"/>
        <v>100</v>
      </c>
    </row>
    <row r="197" spans="1:6" ht="22.15" customHeight="1" x14ac:dyDescent="0.25">
      <c r="A197" s="3" t="s">
        <v>198</v>
      </c>
      <c r="B197" s="3" t="s">
        <v>228</v>
      </c>
      <c r="C197" s="9" t="s">
        <v>229</v>
      </c>
      <c r="D197" s="10">
        <v>56400</v>
      </c>
      <c r="E197" s="10">
        <v>56400</v>
      </c>
      <c r="F197" s="8">
        <f t="shared" si="65"/>
        <v>100</v>
      </c>
    </row>
    <row r="198" spans="1:6" ht="31.05" x14ac:dyDescent="0.25">
      <c r="A198" s="5" t="s">
        <v>198</v>
      </c>
      <c r="B198" s="5" t="s">
        <v>230</v>
      </c>
      <c r="C198" s="7" t="s">
        <v>231</v>
      </c>
      <c r="D198" s="8">
        <f>D199</f>
        <v>26991319.09</v>
      </c>
      <c r="E198" s="8">
        <f t="shared" ref="E198" si="72">E199</f>
        <v>0</v>
      </c>
      <c r="F198" s="8">
        <f t="shared" si="65"/>
        <v>0</v>
      </c>
    </row>
    <row r="199" spans="1:6" ht="30.5" customHeight="1" x14ac:dyDescent="0.25">
      <c r="A199" s="3" t="s">
        <v>198</v>
      </c>
      <c r="B199" s="3" t="s">
        <v>232</v>
      </c>
      <c r="C199" s="9" t="s">
        <v>233</v>
      </c>
      <c r="D199" s="10">
        <v>26991319.09</v>
      </c>
      <c r="E199" s="10">
        <v>0</v>
      </c>
      <c r="F199" s="10">
        <f t="shared" si="65"/>
        <v>0</v>
      </c>
    </row>
    <row r="200" spans="1:6" ht="31.05" hidden="1" x14ac:dyDescent="0.25">
      <c r="A200" s="13" t="s">
        <v>198</v>
      </c>
      <c r="B200" s="13" t="s">
        <v>322</v>
      </c>
      <c r="C200" s="7" t="s">
        <v>323</v>
      </c>
      <c r="D200" s="8">
        <f>D201</f>
        <v>0</v>
      </c>
      <c r="E200" s="8">
        <f t="shared" ref="E200" si="73">E201</f>
        <v>0</v>
      </c>
      <c r="F200" s="8" t="e">
        <f t="shared" si="65"/>
        <v>#DIV/0!</v>
      </c>
    </row>
    <row r="201" spans="1:6" ht="31.05" hidden="1" x14ac:dyDescent="0.25">
      <c r="A201" s="3" t="s">
        <v>198</v>
      </c>
      <c r="B201" s="3" t="s">
        <v>324</v>
      </c>
      <c r="C201" s="9" t="s">
        <v>325</v>
      </c>
      <c r="D201" s="10">
        <v>0</v>
      </c>
      <c r="E201" s="10">
        <v>0</v>
      </c>
      <c r="F201" s="8" t="e">
        <f t="shared" si="65"/>
        <v>#DIV/0!</v>
      </c>
    </row>
    <row r="202" spans="1:6" ht="15.55" x14ac:dyDescent="0.25">
      <c r="A202" s="5" t="s">
        <v>198</v>
      </c>
      <c r="B202" s="5" t="s">
        <v>234</v>
      </c>
      <c r="C202" s="7" t="s">
        <v>235</v>
      </c>
      <c r="D202" s="8">
        <f>D203</f>
        <v>61067199.629999995</v>
      </c>
      <c r="E202" s="8">
        <f t="shared" ref="E202" si="74">E203</f>
        <v>4763950</v>
      </c>
      <c r="F202" s="8">
        <f t="shared" si="65"/>
        <v>7.8</v>
      </c>
    </row>
    <row r="203" spans="1:6" ht="15.55" x14ac:dyDescent="0.25">
      <c r="A203" s="5" t="s">
        <v>198</v>
      </c>
      <c r="B203" s="5" t="s">
        <v>236</v>
      </c>
      <c r="C203" s="7" t="s">
        <v>237</v>
      </c>
      <c r="D203" s="8">
        <f>SUM(D204:D213)</f>
        <v>61067199.629999995</v>
      </c>
      <c r="E203" s="8">
        <f t="shared" ref="E203" si="75">SUM(E204:E213)</f>
        <v>4763950</v>
      </c>
      <c r="F203" s="8">
        <f t="shared" si="65"/>
        <v>7.8</v>
      </c>
    </row>
    <row r="204" spans="1:6" ht="148.44999999999999" customHeight="1" x14ac:dyDescent="0.25">
      <c r="A204" s="3" t="s">
        <v>198</v>
      </c>
      <c r="B204" s="3" t="s">
        <v>238</v>
      </c>
      <c r="C204" s="11" t="s">
        <v>326</v>
      </c>
      <c r="D204" s="10">
        <v>64300</v>
      </c>
      <c r="E204" s="10">
        <v>0</v>
      </c>
      <c r="F204" s="10">
        <f t="shared" si="65"/>
        <v>0</v>
      </c>
    </row>
    <row r="205" spans="1:6" ht="65.349999999999994" customHeight="1" x14ac:dyDescent="0.25">
      <c r="A205" s="3" t="s">
        <v>198</v>
      </c>
      <c r="B205" s="3" t="s">
        <v>239</v>
      </c>
      <c r="C205" s="9" t="s">
        <v>327</v>
      </c>
      <c r="D205" s="10">
        <v>1101900</v>
      </c>
      <c r="E205" s="10">
        <v>1101900</v>
      </c>
      <c r="F205" s="10">
        <f t="shared" si="65"/>
        <v>100</v>
      </c>
    </row>
    <row r="206" spans="1:6" ht="68.3" customHeight="1" x14ac:dyDescent="0.25">
      <c r="A206" s="3" t="s">
        <v>198</v>
      </c>
      <c r="B206" s="3" t="s">
        <v>240</v>
      </c>
      <c r="C206" s="11" t="s">
        <v>328</v>
      </c>
      <c r="D206" s="10">
        <v>70700</v>
      </c>
      <c r="E206" s="10">
        <v>0</v>
      </c>
      <c r="F206" s="10">
        <f t="shared" si="65"/>
        <v>0</v>
      </c>
    </row>
    <row r="207" spans="1:6" ht="83.25" customHeight="1" x14ac:dyDescent="0.25">
      <c r="A207" s="3" t="s">
        <v>198</v>
      </c>
      <c r="B207" s="3" t="s">
        <v>241</v>
      </c>
      <c r="C207" s="11" t="s">
        <v>329</v>
      </c>
      <c r="D207" s="10">
        <v>4017000</v>
      </c>
      <c r="E207" s="10">
        <v>0</v>
      </c>
      <c r="F207" s="10">
        <f t="shared" si="65"/>
        <v>0</v>
      </c>
    </row>
    <row r="208" spans="1:6" ht="138.5" customHeight="1" x14ac:dyDescent="0.25">
      <c r="A208" s="3" t="s">
        <v>198</v>
      </c>
      <c r="B208" s="3" t="s">
        <v>474</v>
      </c>
      <c r="C208" s="11" t="s">
        <v>483</v>
      </c>
      <c r="D208" s="10">
        <v>9670190</v>
      </c>
      <c r="E208" s="10">
        <v>0</v>
      </c>
      <c r="F208" s="10">
        <f t="shared" si="65"/>
        <v>0</v>
      </c>
    </row>
    <row r="209" spans="1:6" ht="86.95" customHeight="1" x14ac:dyDescent="0.25">
      <c r="A209" s="3" t="s">
        <v>198</v>
      </c>
      <c r="B209" s="3" t="s">
        <v>305</v>
      </c>
      <c r="C209" s="11" t="s">
        <v>306</v>
      </c>
      <c r="D209" s="10">
        <v>3002000</v>
      </c>
      <c r="E209" s="10">
        <v>0</v>
      </c>
      <c r="F209" s="10">
        <f t="shared" si="65"/>
        <v>0</v>
      </c>
    </row>
    <row r="210" spans="1:6" ht="117" customHeight="1" x14ac:dyDescent="0.25">
      <c r="A210" s="3" t="s">
        <v>198</v>
      </c>
      <c r="B210" s="3" t="s">
        <v>330</v>
      </c>
      <c r="C210" s="11" t="s">
        <v>331</v>
      </c>
      <c r="D210" s="10">
        <v>12983500</v>
      </c>
      <c r="E210" s="10">
        <v>3662050</v>
      </c>
      <c r="F210" s="10">
        <f t="shared" si="65"/>
        <v>28.21</v>
      </c>
    </row>
    <row r="211" spans="1:6" ht="117" customHeight="1" x14ac:dyDescent="0.25">
      <c r="A211" s="3" t="s">
        <v>198</v>
      </c>
      <c r="B211" s="3" t="s">
        <v>475</v>
      </c>
      <c r="C211" s="11" t="s">
        <v>484</v>
      </c>
      <c r="D211" s="10">
        <v>1085709.6299999999</v>
      </c>
      <c r="E211" s="10"/>
      <c r="F211" s="10"/>
    </row>
    <row r="212" spans="1:6" ht="82" customHeight="1" x14ac:dyDescent="0.25">
      <c r="A212" s="3" t="s">
        <v>198</v>
      </c>
      <c r="B212" s="3" t="s">
        <v>357</v>
      </c>
      <c r="C212" s="11" t="s">
        <v>358</v>
      </c>
      <c r="D212" s="10">
        <v>775000</v>
      </c>
      <c r="E212" s="10">
        <v>0</v>
      </c>
      <c r="F212" s="10">
        <f t="shared" si="65"/>
        <v>0</v>
      </c>
    </row>
    <row r="213" spans="1:6" ht="83.1" customHeight="1" x14ac:dyDescent="0.25">
      <c r="A213" s="3" t="s">
        <v>198</v>
      </c>
      <c r="B213" s="3" t="s">
        <v>359</v>
      </c>
      <c r="C213" s="11" t="s">
        <v>360</v>
      </c>
      <c r="D213" s="10">
        <v>28296900</v>
      </c>
      <c r="E213" s="10">
        <v>0</v>
      </c>
      <c r="F213" s="10">
        <f t="shared" si="65"/>
        <v>0</v>
      </c>
    </row>
    <row r="214" spans="1:6" ht="26.05" customHeight="1" x14ac:dyDescent="0.25">
      <c r="A214" s="5" t="s">
        <v>198</v>
      </c>
      <c r="B214" s="5" t="s">
        <v>242</v>
      </c>
      <c r="C214" s="7" t="s">
        <v>243</v>
      </c>
      <c r="D214" s="8">
        <f>D215+D234+D238+D236</f>
        <v>1151709675.5</v>
      </c>
      <c r="E214" s="8">
        <f t="shared" ref="E214" si="76">E215+E234+E238+E236</f>
        <v>228190961.19</v>
      </c>
      <c r="F214" s="8">
        <f t="shared" si="65"/>
        <v>19.809999999999999</v>
      </c>
    </row>
    <row r="215" spans="1:6" ht="36" customHeight="1" x14ac:dyDescent="0.25">
      <c r="A215" s="5" t="s">
        <v>198</v>
      </c>
      <c r="B215" s="5" t="s">
        <v>244</v>
      </c>
      <c r="C215" s="7" t="s">
        <v>245</v>
      </c>
      <c r="D215" s="8">
        <f>D216</f>
        <v>1127230375.5</v>
      </c>
      <c r="E215" s="8">
        <f t="shared" ref="E215" si="77">E216</f>
        <v>208784161.19</v>
      </c>
      <c r="F215" s="8">
        <f t="shared" si="65"/>
        <v>18.52</v>
      </c>
    </row>
    <row r="216" spans="1:6" ht="35.450000000000003" customHeight="1" x14ac:dyDescent="0.25">
      <c r="A216" s="5" t="s">
        <v>198</v>
      </c>
      <c r="B216" s="5" t="s">
        <v>246</v>
      </c>
      <c r="C216" s="7" t="s">
        <v>247</v>
      </c>
      <c r="D216" s="8">
        <f>SUM(D217:D233)</f>
        <v>1127230375.5</v>
      </c>
      <c r="E216" s="8">
        <f t="shared" ref="E216" si="78">SUM(E217:E233)</f>
        <v>208784161.19</v>
      </c>
      <c r="F216" s="8">
        <f t="shared" si="65"/>
        <v>18.52</v>
      </c>
    </row>
    <row r="217" spans="1:6" ht="93.05" x14ac:dyDescent="0.25">
      <c r="A217" s="3" t="s">
        <v>198</v>
      </c>
      <c r="B217" s="3" t="s">
        <v>248</v>
      </c>
      <c r="C217" s="11" t="s">
        <v>307</v>
      </c>
      <c r="D217" s="10">
        <v>1553900</v>
      </c>
      <c r="E217" s="10">
        <v>465000</v>
      </c>
      <c r="F217" s="10">
        <f t="shared" si="65"/>
        <v>29.92</v>
      </c>
    </row>
    <row r="218" spans="1:6" ht="209.95" customHeight="1" x14ac:dyDescent="0.25">
      <c r="A218" s="3" t="s">
        <v>198</v>
      </c>
      <c r="B218" s="3" t="s">
        <v>249</v>
      </c>
      <c r="C218" s="11" t="s">
        <v>315</v>
      </c>
      <c r="D218" s="10">
        <v>137268100</v>
      </c>
      <c r="E218" s="10">
        <v>26322400</v>
      </c>
      <c r="F218" s="10">
        <f t="shared" si="65"/>
        <v>19.18</v>
      </c>
    </row>
    <row r="219" spans="1:6" ht="228.05" customHeight="1" x14ac:dyDescent="0.25">
      <c r="A219" s="3" t="s">
        <v>198</v>
      </c>
      <c r="B219" s="3" t="s">
        <v>250</v>
      </c>
      <c r="C219" s="18" t="s">
        <v>344</v>
      </c>
      <c r="D219" s="10">
        <v>121369500</v>
      </c>
      <c r="E219" s="10">
        <v>23311000</v>
      </c>
      <c r="F219" s="10">
        <f t="shared" si="65"/>
        <v>19.21</v>
      </c>
    </row>
    <row r="220" spans="1:6" ht="79.75" customHeight="1" x14ac:dyDescent="0.25">
      <c r="A220" s="3" t="s">
        <v>198</v>
      </c>
      <c r="B220" s="3" t="s">
        <v>251</v>
      </c>
      <c r="C220" s="11" t="s">
        <v>332</v>
      </c>
      <c r="D220" s="10">
        <v>303000</v>
      </c>
      <c r="E220" s="10">
        <v>51800</v>
      </c>
      <c r="F220" s="10">
        <f t="shared" si="65"/>
        <v>17.100000000000001</v>
      </c>
    </row>
    <row r="221" spans="1:6" ht="69.8" customHeight="1" x14ac:dyDescent="0.25">
      <c r="A221" s="3" t="s">
        <v>198</v>
      </c>
      <c r="B221" s="3" t="s">
        <v>252</v>
      </c>
      <c r="C221" s="11" t="s">
        <v>253</v>
      </c>
      <c r="D221" s="10">
        <v>1562100</v>
      </c>
      <c r="E221" s="10">
        <v>455200</v>
      </c>
      <c r="F221" s="10">
        <f t="shared" si="65"/>
        <v>29.14</v>
      </c>
    </row>
    <row r="222" spans="1:6" ht="117.45" customHeight="1" x14ac:dyDescent="0.25">
      <c r="A222" s="3" t="s">
        <v>198</v>
      </c>
      <c r="B222" s="3" t="s">
        <v>254</v>
      </c>
      <c r="C222" s="11" t="s">
        <v>333</v>
      </c>
      <c r="D222" s="10">
        <v>3578875.5</v>
      </c>
      <c r="E222" s="10">
        <v>690022.2</v>
      </c>
      <c r="F222" s="10">
        <f t="shared" si="65"/>
        <v>19.28</v>
      </c>
    </row>
    <row r="223" spans="1:6" ht="93.05" x14ac:dyDescent="0.25">
      <c r="A223" s="3" t="s">
        <v>198</v>
      </c>
      <c r="B223" s="3" t="s">
        <v>255</v>
      </c>
      <c r="C223" s="11" t="s">
        <v>308</v>
      </c>
      <c r="D223" s="10">
        <v>18300</v>
      </c>
      <c r="E223" s="10">
        <v>16300</v>
      </c>
      <c r="F223" s="10">
        <f t="shared" si="65"/>
        <v>89.07</v>
      </c>
    </row>
    <row r="224" spans="1:6" ht="124.1" x14ac:dyDescent="0.25">
      <c r="A224" s="3" t="s">
        <v>198</v>
      </c>
      <c r="B224" s="3" t="s">
        <v>256</v>
      </c>
      <c r="C224" s="11" t="s">
        <v>309</v>
      </c>
      <c r="D224" s="10">
        <v>11312600</v>
      </c>
      <c r="E224" s="10">
        <v>2830000</v>
      </c>
      <c r="F224" s="10">
        <f t="shared" si="65"/>
        <v>25.02</v>
      </c>
    </row>
    <row r="225" spans="1:6" ht="178.5" customHeight="1" x14ac:dyDescent="0.25">
      <c r="A225" s="3" t="s">
        <v>198</v>
      </c>
      <c r="B225" s="3" t="s">
        <v>257</v>
      </c>
      <c r="C225" s="11" t="s">
        <v>310</v>
      </c>
      <c r="D225" s="10">
        <v>1760100</v>
      </c>
      <c r="E225" s="10">
        <v>265400</v>
      </c>
      <c r="F225" s="10">
        <f t="shared" si="65"/>
        <v>15.08</v>
      </c>
    </row>
    <row r="226" spans="1:6" ht="209.95" customHeight="1" x14ac:dyDescent="0.25">
      <c r="A226" s="3" t="s">
        <v>198</v>
      </c>
      <c r="B226" s="3" t="s">
        <v>258</v>
      </c>
      <c r="C226" s="11" t="s">
        <v>311</v>
      </c>
      <c r="D226" s="10">
        <v>483263500</v>
      </c>
      <c r="E226" s="10">
        <v>90490600</v>
      </c>
      <c r="F226" s="10">
        <f t="shared" si="65"/>
        <v>18.72</v>
      </c>
    </row>
    <row r="227" spans="1:6" ht="145.55000000000001" customHeight="1" x14ac:dyDescent="0.25">
      <c r="A227" s="3" t="s">
        <v>198</v>
      </c>
      <c r="B227" s="3" t="s">
        <v>259</v>
      </c>
      <c r="C227" s="11" t="s">
        <v>312</v>
      </c>
      <c r="D227" s="10">
        <v>1308500</v>
      </c>
      <c r="E227" s="10">
        <v>146200</v>
      </c>
      <c r="F227" s="8">
        <f t="shared" si="65"/>
        <v>11.17</v>
      </c>
    </row>
    <row r="228" spans="1:6" ht="93.05" x14ac:dyDescent="0.25">
      <c r="A228" s="3" t="s">
        <v>198</v>
      </c>
      <c r="B228" s="3" t="s">
        <v>260</v>
      </c>
      <c r="C228" s="11" t="s">
        <v>334</v>
      </c>
      <c r="D228" s="10">
        <v>1310100</v>
      </c>
      <c r="E228" s="10">
        <v>0</v>
      </c>
      <c r="F228" s="10">
        <f t="shared" si="65"/>
        <v>0</v>
      </c>
    </row>
    <row r="229" spans="1:6" ht="164.5" customHeight="1" x14ac:dyDescent="0.25">
      <c r="A229" s="3" t="s">
        <v>198</v>
      </c>
      <c r="B229" s="3" t="s">
        <v>261</v>
      </c>
      <c r="C229" s="11" t="s">
        <v>335</v>
      </c>
      <c r="D229" s="10">
        <v>5951200</v>
      </c>
      <c r="E229" s="10">
        <v>171864</v>
      </c>
      <c r="F229" s="10">
        <f t="shared" si="65"/>
        <v>2.89</v>
      </c>
    </row>
    <row r="230" spans="1:6" ht="208.8" customHeight="1" x14ac:dyDescent="0.25">
      <c r="A230" s="3" t="s">
        <v>198</v>
      </c>
      <c r="B230" s="3" t="s">
        <v>262</v>
      </c>
      <c r="C230" s="11" t="s">
        <v>313</v>
      </c>
      <c r="D230" s="10">
        <v>337096200</v>
      </c>
      <c r="E230" s="10">
        <v>62750200</v>
      </c>
      <c r="F230" s="10">
        <f t="shared" si="65"/>
        <v>18.61</v>
      </c>
    </row>
    <row r="231" spans="1:6" ht="77.55" x14ac:dyDescent="0.25">
      <c r="A231" s="3" t="s">
        <v>198</v>
      </c>
      <c r="B231" s="3" t="s">
        <v>263</v>
      </c>
      <c r="C231" s="11" t="s">
        <v>336</v>
      </c>
      <c r="D231" s="10">
        <v>3033500</v>
      </c>
      <c r="E231" s="10">
        <v>785000</v>
      </c>
      <c r="F231" s="10">
        <f t="shared" si="65"/>
        <v>25.88</v>
      </c>
    </row>
    <row r="232" spans="1:6" ht="77.55" x14ac:dyDescent="0.25">
      <c r="A232" s="3" t="s">
        <v>198</v>
      </c>
      <c r="B232" s="3" t="s">
        <v>264</v>
      </c>
      <c r="C232" s="11" t="s">
        <v>314</v>
      </c>
      <c r="D232" s="10">
        <v>16387700</v>
      </c>
      <c r="E232" s="10">
        <v>0</v>
      </c>
      <c r="F232" s="10">
        <f t="shared" si="65"/>
        <v>0</v>
      </c>
    </row>
    <row r="233" spans="1:6" ht="163.4" customHeight="1" x14ac:dyDescent="0.25">
      <c r="A233" s="3" t="s">
        <v>198</v>
      </c>
      <c r="B233" s="3" t="s">
        <v>265</v>
      </c>
      <c r="C233" s="11" t="s">
        <v>337</v>
      </c>
      <c r="D233" s="10">
        <v>153200</v>
      </c>
      <c r="E233" s="10">
        <v>33174.99</v>
      </c>
      <c r="F233" s="10">
        <f t="shared" si="65"/>
        <v>21.65</v>
      </c>
    </row>
    <row r="234" spans="1:6" ht="62.05" x14ac:dyDescent="0.25">
      <c r="A234" s="5" t="s">
        <v>198</v>
      </c>
      <c r="B234" s="5" t="s">
        <v>266</v>
      </c>
      <c r="C234" s="7" t="s">
        <v>267</v>
      </c>
      <c r="D234" s="8">
        <f>D235</f>
        <v>3923000</v>
      </c>
      <c r="E234" s="8">
        <f t="shared" ref="E234" si="79">E235</f>
        <v>910000</v>
      </c>
      <c r="F234" s="8">
        <f t="shared" si="65"/>
        <v>23.2</v>
      </c>
    </row>
    <row r="235" spans="1:6" ht="62.05" x14ac:dyDescent="0.25">
      <c r="A235" s="3" t="s">
        <v>198</v>
      </c>
      <c r="B235" s="3" t="s">
        <v>268</v>
      </c>
      <c r="C235" s="9" t="s">
        <v>269</v>
      </c>
      <c r="D235" s="10">
        <v>3923000</v>
      </c>
      <c r="E235" s="10">
        <v>910000</v>
      </c>
      <c r="F235" s="10">
        <f t="shared" si="65"/>
        <v>23.2</v>
      </c>
    </row>
    <row r="236" spans="1:6" ht="46.55" x14ac:dyDescent="0.25">
      <c r="A236" s="19" t="s">
        <v>198</v>
      </c>
      <c r="B236" s="19" t="s">
        <v>361</v>
      </c>
      <c r="C236" s="7" t="s">
        <v>362</v>
      </c>
      <c r="D236" s="8">
        <f>D237</f>
        <v>20552000</v>
      </c>
      <c r="E236" s="8">
        <f>E237</f>
        <v>18496800</v>
      </c>
      <c r="F236" s="8">
        <f t="shared" si="65"/>
        <v>90</v>
      </c>
    </row>
    <row r="237" spans="1:6" ht="46.55" x14ac:dyDescent="0.25">
      <c r="A237" s="3" t="s">
        <v>198</v>
      </c>
      <c r="B237" s="3" t="s">
        <v>363</v>
      </c>
      <c r="C237" s="9" t="s">
        <v>364</v>
      </c>
      <c r="D237" s="10">
        <v>20552000</v>
      </c>
      <c r="E237" s="10">
        <v>18496800</v>
      </c>
      <c r="F237" s="10">
        <f t="shared" si="65"/>
        <v>90</v>
      </c>
    </row>
    <row r="238" spans="1:6" ht="46.55" x14ac:dyDescent="0.25">
      <c r="A238" s="5" t="s">
        <v>198</v>
      </c>
      <c r="B238" s="5" t="s">
        <v>270</v>
      </c>
      <c r="C238" s="7" t="s">
        <v>271</v>
      </c>
      <c r="D238" s="8">
        <f>D239</f>
        <v>4300</v>
      </c>
      <c r="E238" s="8">
        <f>E239</f>
        <v>0</v>
      </c>
      <c r="F238" s="8">
        <f t="shared" si="65"/>
        <v>0</v>
      </c>
    </row>
    <row r="239" spans="1:6" ht="46.55" x14ac:dyDescent="0.25">
      <c r="A239" s="3" t="s">
        <v>198</v>
      </c>
      <c r="B239" s="3" t="s">
        <v>272</v>
      </c>
      <c r="C239" s="9" t="s">
        <v>273</v>
      </c>
      <c r="D239" s="10">
        <v>4300</v>
      </c>
      <c r="E239" s="10">
        <v>0</v>
      </c>
      <c r="F239" s="10">
        <f t="shared" si="65"/>
        <v>0</v>
      </c>
    </row>
    <row r="240" spans="1:6" ht="15.55" x14ac:dyDescent="0.25">
      <c r="A240" s="19" t="s">
        <v>198</v>
      </c>
      <c r="B240" s="19" t="s">
        <v>365</v>
      </c>
      <c r="C240" s="7" t="s">
        <v>366</v>
      </c>
      <c r="D240" s="8">
        <f>D241+D243+D245+D247</f>
        <v>101607769.90000001</v>
      </c>
      <c r="E240" s="8">
        <f t="shared" ref="E240" si="80">E241+E243+E245+E247</f>
        <v>17315204</v>
      </c>
      <c r="F240" s="8">
        <f t="shared" si="65"/>
        <v>17.04</v>
      </c>
    </row>
    <row r="241" spans="1:6" ht="114.1" customHeight="1" x14ac:dyDescent="0.25">
      <c r="A241" s="19" t="s">
        <v>198</v>
      </c>
      <c r="B241" s="19" t="s">
        <v>367</v>
      </c>
      <c r="C241" s="7" t="s">
        <v>368</v>
      </c>
      <c r="D241" s="8">
        <f>D242</f>
        <v>1124900</v>
      </c>
      <c r="E241" s="8">
        <f>E242</f>
        <v>218790</v>
      </c>
      <c r="F241" s="8">
        <f t="shared" si="65"/>
        <v>19.45</v>
      </c>
    </row>
    <row r="242" spans="1:6" ht="113" customHeight="1" x14ac:dyDescent="0.25">
      <c r="A242" s="3" t="s">
        <v>198</v>
      </c>
      <c r="B242" s="3" t="s">
        <v>369</v>
      </c>
      <c r="C242" s="9" t="s">
        <v>370</v>
      </c>
      <c r="D242" s="10">
        <v>1124900</v>
      </c>
      <c r="E242" s="10">
        <v>218790</v>
      </c>
      <c r="F242" s="10">
        <f t="shared" ref="F242:F275" si="81">ROUND(E242/D242*100,2)</f>
        <v>19.45</v>
      </c>
    </row>
    <row r="243" spans="1:6" ht="62.05" x14ac:dyDescent="0.25">
      <c r="A243" s="19" t="s">
        <v>198</v>
      </c>
      <c r="B243" s="19" t="s">
        <v>371</v>
      </c>
      <c r="C243" s="7" t="s">
        <v>372</v>
      </c>
      <c r="D243" s="8">
        <f>D244</f>
        <v>3444900</v>
      </c>
      <c r="E243" s="8">
        <f>E244</f>
        <v>745606</v>
      </c>
      <c r="F243" s="8">
        <f t="shared" si="81"/>
        <v>21.64</v>
      </c>
    </row>
    <row r="244" spans="1:6" ht="62.05" x14ac:dyDescent="0.25">
      <c r="A244" s="3" t="s">
        <v>198</v>
      </c>
      <c r="B244" s="3" t="s">
        <v>373</v>
      </c>
      <c r="C244" s="9" t="s">
        <v>374</v>
      </c>
      <c r="D244" s="10">
        <v>3444900</v>
      </c>
      <c r="E244" s="10">
        <v>745606</v>
      </c>
      <c r="F244" s="10">
        <f t="shared" si="81"/>
        <v>21.64</v>
      </c>
    </row>
    <row r="245" spans="1:6" ht="93.05" x14ac:dyDescent="0.25">
      <c r="A245" s="19" t="s">
        <v>198</v>
      </c>
      <c r="B245" s="19" t="s">
        <v>375</v>
      </c>
      <c r="C245" s="7" t="s">
        <v>376</v>
      </c>
      <c r="D245" s="8">
        <f>D246</f>
        <v>63995900</v>
      </c>
      <c r="E245" s="8">
        <f>E246</f>
        <v>12338928</v>
      </c>
      <c r="F245" s="8">
        <f t="shared" si="81"/>
        <v>19.28</v>
      </c>
    </row>
    <row r="246" spans="1:6" ht="93.05" x14ac:dyDescent="0.25">
      <c r="A246" s="3" t="s">
        <v>198</v>
      </c>
      <c r="B246" s="3" t="s">
        <v>377</v>
      </c>
      <c r="C246" s="9" t="s">
        <v>378</v>
      </c>
      <c r="D246" s="10">
        <v>63995900</v>
      </c>
      <c r="E246" s="10">
        <v>12338928</v>
      </c>
      <c r="F246" s="10">
        <f t="shared" si="81"/>
        <v>19.28</v>
      </c>
    </row>
    <row r="247" spans="1:6" ht="18.3" customHeight="1" x14ac:dyDescent="0.25">
      <c r="A247" s="19" t="s">
        <v>198</v>
      </c>
      <c r="B247" s="19" t="s">
        <v>379</v>
      </c>
      <c r="C247" s="7" t="s">
        <v>380</v>
      </c>
      <c r="D247" s="8">
        <f>D248</f>
        <v>33042069.899999999</v>
      </c>
      <c r="E247" s="8">
        <f>E248</f>
        <v>4011880</v>
      </c>
      <c r="F247" s="8">
        <f t="shared" si="81"/>
        <v>12.14</v>
      </c>
    </row>
    <row r="248" spans="1:6" ht="18.850000000000001" customHeight="1" x14ac:dyDescent="0.25">
      <c r="A248" s="19" t="s">
        <v>198</v>
      </c>
      <c r="B248" s="19" t="s">
        <v>381</v>
      </c>
      <c r="C248" s="7" t="s">
        <v>382</v>
      </c>
      <c r="D248" s="8">
        <f>SUM(D249:D256)</f>
        <v>33042069.899999999</v>
      </c>
      <c r="E248" s="8">
        <f t="shared" ref="E248" si="82">SUM(E249:E255)</f>
        <v>4011880</v>
      </c>
      <c r="F248" s="8">
        <f t="shared" si="81"/>
        <v>12.14</v>
      </c>
    </row>
    <row r="249" spans="1:6" ht="84.2" customHeight="1" x14ac:dyDescent="0.25">
      <c r="A249" s="3" t="s">
        <v>198</v>
      </c>
      <c r="B249" s="3" t="s">
        <v>383</v>
      </c>
      <c r="C249" s="9" t="s">
        <v>384</v>
      </c>
      <c r="D249" s="10">
        <v>3518000</v>
      </c>
      <c r="E249" s="10">
        <v>806080</v>
      </c>
      <c r="F249" s="10">
        <f t="shared" si="81"/>
        <v>22.91</v>
      </c>
    </row>
    <row r="250" spans="1:6" ht="67.599999999999994" customHeight="1" x14ac:dyDescent="0.25">
      <c r="A250" s="3" t="s">
        <v>198</v>
      </c>
      <c r="B250" s="3" t="s">
        <v>385</v>
      </c>
      <c r="C250" s="9" t="s">
        <v>386</v>
      </c>
      <c r="D250" s="10">
        <v>12825000</v>
      </c>
      <c r="E250" s="10">
        <v>3205800</v>
      </c>
      <c r="F250" s="10">
        <f t="shared" si="81"/>
        <v>25</v>
      </c>
    </row>
    <row r="251" spans="1:6" ht="64.25" customHeight="1" x14ac:dyDescent="0.25">
      <c r="A251" s="3" t="s">
        <v>198</v>
      </c>
      <c r="B251" s="3" t="s">
        <v>387</v>
      </c>
      <c r="C251" s="9" t="s">
        <v>388</v>
      </c>
      <c r="D251" s="10">
        <v>613200</v>
      </c>
      <c r="E251" s="10">
        <v>0</v>
      </c>
      <c r="F251" s="10">
        <f t="shared" si="81"/>
        <v>0</v>
      </c>
    </row>
    <row r="252" spans="1:6" ht="77.55" x14ac:dyDescent="0.25">
      <c r="A252" s="3" t="s">
        <v>198</v>
      </c>
      <c r="B252" s="3" t="s">
        <v>476</v>
      </c>
      <c r="C252" s="9" t="s">
        <v>485</v>
      </c>
      <c r="D252" s="10">
        <v>962300</v>
      </c>
      <c r="E252" s="10">
        <v>0</v>
      </c>
      <c r="F252" s="10">
        <f t="shared" si="81"/>
        <v>0</v>
      </c>
    </row>
    <row r="253" spans="1:6" ht="124.1" x14ac:dyDescent="0.25">
      <c r="A253" s="3" t="s">
        <v>198</v>
      </c>
      <c r="B253" s="3" t="s">
        <v>389</v>
      </c>
      <c r="C253" s="9" t="s">
        <v>390</v>
      </c>
      <c r="D253" s="10">
        <v>72879.899999999994</v>
      </c>
      <c r="E253" s="10">
        <v>0</v>
      </c>
      <c r="F253" s="10">
        <f t="shared" si="81"/>
        <v>0</v>
      </c>
    </row>
    <row r="254" spans="1:6" ht="96.95" customHeight="1" x14ac:dyDescent="0.25">
      <c r="A254" s="3" t="s">
        <v>198</v>
      </c>
      <c r="B254" s="3" t="s">
        <v>477</v>
      </c>
      <c r="C254" s="9" t="s">
        <v>486</v>
      </c>
      <c r="D254" s="10">
        <v>7610000</v>
      </c>
      <c r="E254" s="10">
        <v>0</v>
      </c>
      <c r="F254" s="10">
        <f t="shared" si="81"/>
        <v>0</v>
      </c>
    </row>
    <row r="255" spans="1:6" ht="108.55" x14ac:dyDescent="0.25">
      <c r="A255" s="3" t="s">
        <v>198</v>
      </c>
      <c r="B255" s="3" t="s">
        <v>391</v>
      </c>
      <c r="C255" s="9" t="s">
        <v>392</v>
      </c>
      <c r="D255" s="10">
        <v>5219390</v>
      </c>
      <c r="E255" s="10">
        <v>0</v>
      </c>
      <c r="F255" s="10">
        <f t="shared" si="81"/>
        <v>0</v>
      </c>
    </row>
    <row r="256" spans="1:6" ht="83.1" customHeight="1" x14ac:dyDescent="0.25">
      <c r="A256" s="3" t="s">
        <v>198</v>
      </c>
      <c r="B256" s="3" t="s">
        <v>478</v>
      </c>
      <c r="C256" s="9" t="s">
        <v>487</v>
      </c>
      <c r="D256" s="10">
        <v>2221300</v>
      </c>
      <c r="E256" s="10">
        <v>0</v>
      </c>
      <c r="F256" s="10">
        <f t="shared" si="81"/>
        <v>0</v>
      </c>
    </row>
    <row r="257" spans="1:6" ht="23.85" customHeight="1" x14ac:dyDescent="0.25">
      <c r="A257" s="5" t="s">
        <v>3</v>
      </c>
      <c r="B257" s="5" t="s">
        <v>274</v>
      </c>
      <c r="C257" s="7" t="s">
        <v>275</v>
      </c>
      <c r="D257" s="8">
        <f>D258</f>
        <v>635738.12</v>
      </c>
      <c r="E257" s="8">
        <f t="shared" ref="E257" si="83">E258</f>
        <v>635738.12</v>
      </c>
      <c r="F257" s="8">
        <f t="shared" si="81"/>
        <v>100</v>
      </c>
    </row>
    <row r="258" spans="1:6" ht="24.95" customHeight="1" x14ac:dyDescent="0.25">
      <c r="A258" s="5" t="s">
        <v>3</v>
      </c>
      <c r="B258" s="5" t="s">
        <v>276</v>
      </c>
      <c r="C258" s="7" t="s">
        <v>277</v>
      </c>
      <c r="D258" s="8">
        <f>D259</f>
        <v>635738.12</v>
      </c>
      <c r="E258" s="8">
        <f t="shared" ref="E258" si="84">E259</f>
        <v>635738.12</v>
      </c>
      <c r="F258" s="8">
        <f t="shared" si="81"/>
        <v>100</v>
      </c>
    </row>
    <row r="259" spans="1:6" ht="20.5" customHeight="1" x14ac:dyDescent="0.25">
      <c r="A259" s="5" t="s">
        <v>3</v>
      </c>
      <c r="B259" s="5" t="s">
        <v>278</v>
      </c>
      <c r="C259" s="7" t="s">
        <v>277</v>
      </c>
      <c r="D259" s="8">
        <f>D260+D261</f>
        <v>635738.12</v>
      </c>
      <c r="E259" s="8">
        <f t="shared" ref="E259" si="85">E260+E261</f>
        <v>635738.12</v>
      </c>
      <c r="F259" s="8">
        <f t="shared" si="81"/>
        <v>100</v>
      </c>
    </row>
    <row r="260" spans="1:6" ht="1.1499999999999999" hidden="1" customHeight="1" x14ac:dyDescent="0.25">
      <c r="A260" s="3" t="s">
        <v>198</v>
      </c>
      <c r="B260" s="3" t="s">
        <v>278</v>
      </c>
      <c r="C260" s="9" t="s">
        <v>277</v>
      </c>
      <c r="D260" s="10">
        <v>0</v>
      </c>
      <c r="E260" s="10"/>
      <c r="F260" s="8" t="e">
        <f t="shared" si="81"/>
        <v>#DIV/0!</v>
      </c>
    </row>
    <row r="261" spans="1:6" ht="21.6" customHeight="1" x14ac:dyDescent="0.25">
      <c r="A261" s="3" t="s">
        <v>80</v>
      </c>
      <c r="B261" s="3" t="s">
        <v>278</v>
      </c>
      <c r="C261" s="9" t="s">
        <v>277</v>
      </c>
      <c r="D261" s="10">
        <v>635738.12</v>
      </c>
      <c r="E261" s="10">
        <v>635738.12</v>
      </c>
      <c r="F261" s="10">
        <f t="shared" si="81"/>
        <v>100</v>
      </c>
    </row>
    <row r="262" spans="1:6" ht="62.05" x14ac:dyDescent="0.25">
      <c r="A262" s="19" t="s">
        <v>3</v>
      </c>
      <c r="B262" s="19" t="s">
        <v>394</v>
      </c>
      <c r="C262" s="7" t="s">
        <v>395</v>
      </c>
      <c r="D262" s="8">
        <f>D263</f>
        <v>272.66000000000003</v>
      </c>
      <c r="E262" s="8">
        <f t="shared" ref="E262:E264" si="86">E263</f>
        <v>52236.280000000006</v>
      </c>
      <c r="F262" s="8">
        <f t="shared" si="81"/>
        <v>19158.03</v>
      </c>
    </row>
    <row r="263" spans="1:6" ht="77.55" x14ac:dyDescent="0.25">
      <c r="A263" s="19" t="s">
        <v>3</v>
      </c>
      <c r="B263" s="19" t="s">
        <v>396</v>
      </c>
      <c r="C263" s="7" t="s">
        <v>397</v>
      </c>
      <c r="D263" s="8">
        <f>D264</f>
        <v>272.66000000000003</v>
      </c>
      <c r="E263" s="8">
        <f t="shared" si="86"/>
        <v>52236.280000000006</v>
      </c>
      <c r="F263" s="8">
        <f t="shared" si="81"/>
        <v>19158.03</v>
      </c>
    </row>
    <row r="264" spans="1:6" ht="69.8" customHeight="1" x14ac:dyDescent="0.25">
      <c r="A264" s="19" t="s">
        <v>3</v>
      </c>
      <c r="B264" s="19" t="s">
        <v>398</v>
      </c>
      <c r="C264" s="7" t="s">
        <v>399</v>
      </c>
      <c r="D264" s="8">
        <f>D265</f>
        <v>272.66000000000003</v>
      </c>
      <c r="E264" s="8">
        <f t="shared" si="86"/>
        <v>52236.280000000006</v>
      </c>
      <c r="F264" s="8">
        <f t="shared" si="81"/>
        <v>19158.03</v>
      </c>
    </row>
    <row r="265" spans="1:6" ht="36.549999999999997" customHeight="1" x14ac:dyDescent="0.25">
      <c r="A265" s="19" t="s">
        <v>3</v>
      </c>
      <c r="B265" s="19" t="s">
        <v>400</v>
      </c>
      <c r="C265" s="7" t="s">
        <v>401</v>
      </c>
      <c r="D265" s="8">
        <f>D267+D266</f>
        <v>272.66000000000003</v>
      </c>
      <c r="E265" s="8">
        <f>E267+E266</f>
        <v>52236.280000000006</v>
      </c>
      <c r="F265" s="8">
        <f t="shared" si="81"/>
        <v>19158.03</v>
      </c>
    </row>
    <row r="266" spans="1:6" ht="37.15" customHeight="1" x14ac:dyDescent="0.25">
      <c r="A266" s="3" t="s">
        <v>80</v>
      </c>
      <c r="B266" s="3" t="s">
        <v>402</v>
      </c>
      <c r="C266" s="9" t="s">
        <v>403</v>
      </c>
      <c r="D266" s="10">
        <v>0</v>
      </c>
      <c r="E266" s="10">
        <v>51437.120000000003</v>
      </c>
      <c r="F266" s="10" t="s">
        <v>426</v>
      </c>
    </row>
    <row r="267" spans="1:6" ht="36" customHeight="1" x14ac:dyDescent="0.25">
      <c r="A267" s="3" t="s">
        <v>393</v>
      </c>
      <c r="B267" s="3" t="s">
        <v>402</v>
      </c>
      <c r="C267" s="9" t="s">
        <v>403</v>
      </c>
      <c r="D267" s="10">
        <v>272.66000000000003</v>
      </c>
      <c r="E267" s="10">
        <v>799.16</v>
      </c>
      <c r="F267" s="10">
        <f t="shared" si="81"/>
        <v>293.10000000000002</v>
      </c>
    </row>
    <row r="268" spans="1:6" ht="46.55" x14ac:dyDescent="0.25">
      <c r="A268" s="19" t="s">
        <v>198</v>
      </c>
      <c r="B268" s="19" t="s">
        <v>404</v>
      </c>
      <c r="C268" s="7" t="s">
        <v>405</v>
      </c>
      <c r="D268" s="8">
        <f>D269</f>
        <v>-4620967.8</v>
      </c>
      <c r="E268" s="8">
        <f t="shared" ref="E268" si="87">E269</f>
        <v>-4824220.63</v>
      </c>
      <c r="F268" s="8">
        <f t="shared" si="81"/>
        <v>104.4</v>
      </c>
    </row>
    <row r="269" spans="1:6" ht="31.05" x14ac:dyDescent="0.25">
      <c r="A269" s="19" t="s">
        <v>198</v>
      </c>
      <c r="B269" s="19" t="s">
        <v>406</v>
      </c>
      <c r="C269" s="7" t="s">
        <v>407</v>
      </c>
      <c r="D269" s="8">
        <f>SUM(D270:D274)</f>
        <v>-4620967.8</v>
      </c>
      <c r="E269" s="8">
        <f t="shared" ref="E269" si="88">SUM(E270:E274)</f>
        <v>-4824220.63</v>
      </c>
      <c r="F269" s="8">
        <f t="shared" si="81"/>
        <v>104.4</v>
      </c>
    </row>
    <row r="270" spans="1:6" ht="51.55" customHeight="1" x14ac:dyDescent="0.25">
      <c r="A270" s="3" t="s">
        <v>198</v>
      </c>
      <c r="B270" s="3" t="s">
        <v>408</v>
      </c>
      <c r="C270" s="9" t="s">
        <v>409</v>
      </c>
      <c r="D270" s="10">
        <v>-654840.68999999994</v>
      </c>
      <c r="E270" s="10">
        <v>-654840.68999999994</v>
      </c>
      <c r="F270" s="10">
        <f t="shared" si="81"/>
        <v>100</v>
      </c>
    </row>
    <row r="271" spans="1:6" ht="109.7" customHeight="1" x14ac:dyDescent="0.25">
      <c r="A271" s="3" t="s">
        <v>198</v>
      </c>
      <c r="B271" s="3" t="s">
        <v>410</v>
      </c>
      <c r="C271" s="9" t="s">
        <v>411</v>
      </c>
      <c r="D271" s="10">
        <v>-6450.21</v>
      </c>
      <c r="E271" s="10">
        <v>-6450.21</v>
      </c>
      <c r="F271" s="10">
        <f t="shared" si="81"/>
        <v>100</v>
      </c>
    </row>
    <row r="272" spans="1:6" ht="67.05" customHeight="1" x14ac:dyDescent="0.25">
      <c r="A272" s="3" t="s">
        <v>198</v>
      </c>
      <c r="B272" s="3" t="s">
        <v>412</v>
      </c>
      <c r="C272" s="9" t="s">
        <v>413</v>
      </c>
      <c r="D272" s="10">
        <v>-60015.69</v>
      </c>
      <c r="E272" s="10">
        <v>-60015.69</v>
      </c>
      <c r="F272" s="10">
        <f t="shared" si="81"/>
        <v>100</v>
      </c>
    </row>
    <row r="273" spans="1:6" ht="95.85" customHeight="1" x14ac:dyDescent="0.25">
      <c r="A273" s="3" t="s">
        <v>198</v>
      </c>
      <c r="B273" s="3" t="s">
        <v>414</v>
      </c>
      <c r="C273" s="9" t="s">
        <v>415</v>
      </c>
      <c r="D273" s="10">
        <v>-66.13</v>
      </c>
      <c r="E273" s="10">
        <v>-66.13</v>
      </c>
      <c r="F273" s="10">
        <f t="shared" si="81"/>
        <v>100</v>
      </c>
    </row>
    <row r="274" spans="1:6" ht="36" customHeight="1" x14ac:dyDescent="0.25">
      <c r="A274" s="3" t="s">
        <v>198</v>
      </c>
      <c r="B274" s="3" t="s">
        <v>416</v>
      </c>
      <c r="C274" s="9" t="s">
        <v>417</v>
      </c>
      <c r="D274" s="10">
        <v>-3899595.08</v>
      </c>
      <c r="E274" s="10">
        <v>-4102847.91</v>
      </c>
      <c r="F274" s="10">
        <f t="shared" si="81"/>
        <v>105.21</v>
      </c>
    </row>
    <row r="275" spans="1:6" ht="31.05" customHeight="1" x14ac:dyDescent="0.25">
      <c r="A275" s="21" t="s">
        <v>279</v>
      </c>
      <c r="B275" s="21"/>
      <c r="C275" s="7"/>
      <c r="D275" s="8">
        <f>D12+D178</f>
        <v>3767752218.6999998</v>
      </c>
      <c r="E275" s="8">
        <f>E12+E178</f>
        <v>726670292.25999987</v>
      </c>
      <c r="F275" s="8">
        <f t="shared" si="81"/>
        <v>19.29</v>
      </c>
    </row>
  </sheetData>
  <mergeCells count="11">
    <mergeCell ref="A1:F1"/>
    <mergeCell ref="A2:F2"/>
    <mergeCell ref="A3:F3"/>
    <mergeCell ref="A4:F4"/>
    <mergeCell ref="B10:B11"/>
    <mergeCell ref="E10:E11"/>
    <mergeCell ref="C10:C11"/>
    <mergeCell ref="F10:F11"/>
    <mergeCell ref="D10:D11"/>
    <mergeCell ref="A8:F8"/>
    <mergeCell ref="A10:A11"/>
  </mergeCells>
  <pageMargins left="0.59055118110236227" right="0.59055118110236227" top="0.59055118110236227" bottom="0.59055118110236227" header="0.51181102362204722" footer="0.51181102362204722"/>
  <pageSetup paperSize="9" scale="51" fitToHeight="11" orientation="portrait" useFirstPageNumber="1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Оружило Наталья Валерьевна</cp:lastModifiedBy>
  <cp:lastPrinted>2025-04-14T02:17:16Z</cp:lastPrinted>
  <dcterms:created xsi:type="dcterms:W3CDTF">2022-10-12T01:52:14Z</dcterms:created>
  <dcterms:modified xsi:type="dcterms:W3CDTF">2025-04-18T03:46:39Z</dcterms:modified>
</cp:coreProperties>
</file>