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rotasevichAR\Desktop\Динамика\"/>
    </mc:Choice>
  </mc:AlternateContent>
  <bookViews>
    <workbookView xWindow="0" yWindow="0" windowWidth="28770" windowHeight="12330"/>
  </bookViews>
  <sheets>
    <sheet name="на 01.04.2024" sheetId="4" r:id="rId1"/>
  </sheets>
  <definedNames>
    <definedName name="_xlnm.Print_Titles" localSheetId="0">'на 01.04.2024'!$8:$8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3" i="4" l="1"/>
  <c r="C33" i="4"/>
  <c r="C52" i="4" l="1"/>
  <c r="D52" i="4"/>
  <c r="H53" i="4"/>
  <c r="E58" i="4"/>
  <c r="E56" i="4"/>
  <c r="E54" i="4"/>
  <c r="E53" i="4"/>
  <c r="E51" i="4"/>
  <c r="E50" i="4"/>
  <c r="E49" i="4"/>
  <c r="E47" i="4"/>
  <c r="E45" i="4"/>
  <c r="E44" i="4"/>
  <c r="E41" i="4"/>
  <c r="E42" i="4"/>
  <c r="E38" i="4"/>
  <c r="E40" i="4"/>
  <c r="E39" i="4"/>
  <c r="E35" i="4"/>
  <c r="G52" i="4"/>
  <c r="F52" i="4"/>
  <c r="D57" i="4"/>
  <c r="C57" i="4"/>
  <c r="D46" i="4"/>
  <c r="C46" i="4"/>
  <c r="D43" i="4"/>
  <c r="C43" i="4"/>
  <c r="D37" i="4"/>
  <c r="C37" i="4"/>
  <c r="E32" i="4"/>
  <c r="E31" i="4"/>
  <c r="E30" i="4"/>
  <c r="E29" i="4"/>
  <c r="D28" i="4"/>
  <c r="C28" i="4"/>
  <c r="E27" i="4"/>
  <c r="E26" i="4"/>
  <c r="E25" i="4"/>
  <c r="E24" i="4"/>
  <c r="D23" i="4"/>
  <c r="C23" i="4"/>
  <c r="E22" i="4"/>
  <c r="E21" i="4"/>
  <c r="E20" i="4"/>
  <c r="D19" i="4"/>
  <c r="C19" i="4"/>
  <c r="E18" i="4"/>
  <c r="E17" i="4"/>
  <c r="E15" i="4"/>
  <c r="E14" i="4"/>
  <c r="E13" i="4"/>
  <c r="E12" i="4"/>
  <c r="E11" i="4"/>
  <c r="D10" i="4"/>
  <c r="C10" i="4"/>
  <c r="E46" i="4" l="1"/>
  <c r="E37" i="4"/>
  <c r="E10" i="4"/>
  <c r="E33" i="4"/>
  <c r="E43" i="4"/>
  <c r="E57" i="4"/>
  <c r="E52" i="4"/>
  <c r="C59" i="4"/>
  <c r="E19" i="4"/>
  <c r="E23" i="4"/>
  <c r="E28" i="4"/>
  <c r="I56" i="4"/>
  <c r="H58" i="4"/>
  <c r="G57" i="4"/>
  <c r="F57" i="4"/>
  <c r="H55" i="4"/>
  <c r="H56" i="4"/>
  <c r="H54" i="4"/>
  <c r="H51" i="4"/>
  <c r="H50" i="4"/>
  <c r="H49" i="4"/>
  <c r="H47" i="4"/>
  <c r="G46" i="4"/>
  <c r="F46" i="4"/>
  <c r="H45" i="4"/>
  <c r="H44" i="4"/>
  <c r="G43" i="4"/>
  <c r="F43" i="4"/>
  <c r="H42" i="4"/>
  <c r="H41" i="4"/>
  <c r="H40" i="4"/>
  <c r="H39" i="4"/>
  <c r="H38" i="4"/>
  <c r="G37" i="4"/>
  <c r="F37" i="4"/>
  <c r="I36" i="4"/>
  <c r="H36" i="4"/>
  <c r="H35" i="4"/>
  <c r="G33" i="4"/>
  <c r="F33" i="4"/>
  <c r="H32" i="4"/>
  <c r="H31" i="4"/>
  <c r="H30" i="4"/>
  <c r="H29" i="4"/>
  <c r="G28" i="4"/>
  <c r="F28" i="4"/>
  <c r="H27" i="4"/>
  <c r="H26" i="4"/>
  <c r="H25" i="4"/>
  <c r="H24" i="4"/>
  <c r="G23" i="4"/>
  <c r="F23" i="4"/>
  <c r="H22" i="4"/>
  <c r="H21" i="4"/>
  <c r="H20" i="4"/>
  <c r="G19" i="4"/>
  <c r="F19" i="4"/>
  <c r="H18" i="4"/>
  <c r="H17" i="4"/>
  <c r="H15" i="4"/>
  <c r="H14" i="4"/>
  <c r="H13" i="4"/>
  <c r="H12" i="4"/>
  <c r="H11" i="4"/>
  <c r="G10" i="4"/>
  <c r="F10" i="4"/>
  <c r="H10" i="4" l="1"/>
  <c r="H23" i="4"/>
  <c r="H28" i="4"/>
  <c r="H33" i="4"/>
  <c r="H43" i="4"/>
  <c r="H46" i="4"/>
  <c r="H57" i="4"/>
  <c r="H19" i="4"/>
  <c r="H37" i="4"/>
  <c r="H52" i="4"/>
  <c r="I58" i="4" l="1"/>
  <c r="I55" i="4"/>
  <c r="I54" i="4"/>
  <c r="I53" i="4"/>
  <c r="I51" i="4"/>
  <c r="I50" i="4"/>
  <c r="I49" i="4"/>
  <c r="I48" i="4"/>
  <c r="I47" i="4"/>
  <c r="I45" i="4"/>
  <c r="I44" i="4"/>
  <c r="I42" i="4"/>
  <c r="I41" i="4"/>
  <c r="I40" i="4"/>
  <c r="I39" i="4"/>
  <c r="I38" i="4"/>
  <c r="I35" i="4"/>
  <c r="I34" i="4"/>
  <c r="I32" i="4"/>
  <c r="I31" i="4"/>
  <c r="I30" i="4"/>
  <c r="I29" i="4"/>
  <c r="I28" i="4"/>
  <c r="I27" i="4"/>
  <c r="I26" i="4"/>
  <c r="I25" i="4"/>
  <c r="I24" i="4"/>
  <c r="I22" i="4"/>
  <c r="I21" i="4"/>
  <c r="I20" i="4"/>
  <c r="I18" i="4"/>
  <c r="I17" i="4"/>
  <c r="I16" i="4"/>
  <c r="I15" i="4"/>
  <c r="I14" i="4"/>
  <c r="I13" i="4"/>
  <c r="I12" i="4"/>
  <c r="I11" i="4"/>
  <c r="G59" i="4"/>
  <c r="F59" i="4"/>
  <c r="D59" i="4"/>
  <c r="I59" i="4" l="1"/>
  <c r="E59" i="4"/>
  <c r="H59" i="4"/>
  <c r="I19" i="4"/>
  <c r="I23" i="4"/>
  <c r="I33" i="4"/>
  <c r="I46" i="4"/>
  <c r="I52" i="4"/>
  <c r="I10" i="4"/>
  <c r="I37" i="4"/>
  <c r="I43" i="4"/>
  <c r="I57" i="4"/>
</calcChain>
</file>

<file path=xl/sharedStrings.xml><?xml version="1.0" encoding="utf-8"?>
<sst xmlns="http://schemas.openxmlformats.org/spreadsheetml/2006/main" count="101" uniqueCount="99">
  <si>
    <t>Код</t>
  </si>
  <si>
    <t>Наименование показателей бюджетной классификации</t>
  </si>
  <si>
    <t>СВЕДЕНИЯ</t>
  </si>
  <si>
    <t>о ходе исполнения местного бюджета г. Зеленогорска</t>
  </si>
  <si>
    <t xml:space="preserve">РАСХОДЫ </t>
  </si>
  <si>
    <t>Функционирование высшего должностного лица субъекта Российской Федерации и муниципального образования</t>
  </si>
  <si>
    <t xml:space="preserve">Функционирование законодательных (представительных) органов государственной власти и представительных органов муниципальных образований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</si>
  <si>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</si>
  <si>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Обеспечение деятельности финансовых, налоговых и таможенных органов и органов финансового (финансово-бюджетного) надзора </t>
  </si>
  <si>
    <t xml:space="preserve">Резервные фонды </t>
  </si>
  <si>
    <t>Другие общегосударственные вопросы</t>
  </si>
  <si>
    <t>НАЦИОНАЛЬНАЯ БЕЗОПАСНОСТЬ И ПРАВООХРАНИТЕЛЬНАЯ ДЕЯТЕЛЬНОСТЬ</t>
  </si>
  <si>
    <t xml:space="preserve">Защита населения и территории от последствий чрезвычайных ситуаций природного и техногенного характера, гражданская оборона </t>
  </si>
  <si>
    <t>НАЦИОНАЛЬНАЯ ЭКОНОМИКА</t>
  </si>
  <si>
    <t>Лесное хозяйство</t>
  </si>
  <si>
    <t xml:space="preserve">Транспорт </t>
  </si>
  <si>
    <t>Дорожное хозяйство (дорожные фонды)</t>
  </si>
  <si>
    <t xml:space="preserve">Другие вопросы в области национальной экономики </t>
  </si>
  <si>
    <t>ЖИЛИЩНО-КОММУНАЛЬНОЕ ХОЗЯЙСТВО</t>
  </si>
  <si>
    <t xml:space="preserve">Жилищное хозяйство </t>
  </si>
  <si>
    <t xml:space="preserve">Коммунальное хозяйство </t>
  </si>
  <si>
    <t>Благоустройство</t>
  </si>
  <si>
    <t xml:space="preserve">Другие вопросы в области жилищно-коммунального хозяйства </t>
  </si>
  <si>
    <t>ОХРАНА ОКРУЖАЮЩЕЙ СРЕДЫ</t>
  </si>
  <si>
    <t>Охрана объектов растительного и животного мира и среды их обитания</t>
  </si>
  <si>
    <t xml:space="preserve">ОБРАЗОВАНИЕ </t>
  </si>
  <si>
    <t>Дошкольное образование</t>
  </si>
  <si>
    <t>Общее образование</t>
  </si>
  <si>
    <t xml:space="preserve">Молодежная политика и оздоровление детей </t>
  </si>
  <si>
    <t xml:space="preserve">Другие вопросы в области образования </t>
  </si>
  <si>
    <t xml:space="preserve">КУЛЬТУРА, КИНЕМАТОГРАФИЯ, СРЕДСТВА МАССОВОЙ ИНФОРМАЦИИ </t>
  </si>
  <si>
    <t xml:space="preserve">Культура </t>
  </si>
  <si>
    <t>Другие вопросы в области культуры, кинематографии</t>
  </si>
  <si>
    <t xml:space="preserve">СОЦИАЛЬНАЯ ПОЛИТИКА </t>
  </si>
  <si>
    <t xml:space="preserve">Пенсионное обеспечение </t>
  </si>
  <si>
    <t>Социальное обслуживание населения</t>
  </si>
  <si>
    <t xml:space="preserve">Социальное обеспечение населения </t>
  </si>
  <si>
    <t>Охрана семьи и детства</t>
  </si>
  <si>
    <t xml:space="preserve">Другие вопросы в области социальной политики </t>
  </si>
  <si>
    <t>ФИЗИЧЕСКАЯ КУЛЬТУРА И СПОРТ</t>
  </si>
  <si>
    <t>Физическая культура</t>
  </si>
  <si>
    <t>Массовый спорт</t>
  </si>
  <si>
    <t>Другие вопросы в области физической культуры и спорта</t>
  </si>
  <si>
    <t>ОБСЛУЖИВАНИЕ ГОСУДАРСТВЕННОГО И МУНИЦИПАЛЬНОГО ДОЛГА</t>
  </si>
  <si>
    <t>Обслуживание государственного внутреннего и муниципального долга</t>
  </si>
  <si>
    <t xml:space="preserve">ИТОГО РАСХОДОВ </t>
  </si>
  <si>
    <t>0100</t>
  </si>
  <si>
    <t>0102</t>
  </si>
  <si>
    <t>0103</t>
  </si>
  <si>
    <t>0106</t>
  </si>
  <si>
    <t>0111</t>
  </si>
  <si>
    <t>0113</t>
  </si>
  <si>
    <t>0300</t>
  </si>
  <si>
    <t>0309</t>
  </si>
  <si>
    <t>0400</t>
  </si>
  <si>
    <t>0407</t>
  </si>
  <si>
    <t>0408</t>
  </si>
  <si>
    <t>0409</t>
  </si>
  <si>
    <t>0412</t>
  </si>
  <si>
    <t>0500</t>
  </si>
  <si>
    <t>0501</t>
  </si>
  <si>
    <t>0502</t>
  </si>
  <si>
    <t>0503</t>
  </si>
  <si>
    <t>0505</t>
  </si>
  <si>
    <t>0600</t>
  </si>
  <si>
    <t>0603</t>
  </si>
  <si>
    <t>0700</t>
  </si>
  <si>
    <t>0701</t>
  </si>
  <si>
    <t>0702</t>
  </si>
  <si>
    <t>0707</t>
  </si>
  <si>
    <t>0709</t>
  </si>
  <si>
    <t>0800</t>
  </si>
  <si>
    <t>0801</t>
  </si>
  <si>
    <t>0804</t>
  </si>
  <si>
    <t>ОБЩЕГОСУДАРСТВЕННЫЕ  ВОПРОСЫ</t>
  </si>
  <si>
    <t>0104</t>
  </si>
  <si>
    <t>Утвержденные годовые бюджетные назначения (тыс.руб)</t>
  </si>
  <si>
    <t>Процент исполнения (%)</t>
  </si>
  <si>
    <t>Обеспечение проведения выборов и референдумов</t>
  </si>
  <si>
    <t>0107</t>
  </si>
  <si>
    <t>0703</t>
  </si>
  <si>
    <t>Дополнительное образование</t>
  </si>
  <si>
    <t>Судебная система</t>
  </si>
  <si>
    <t>0105</t>
  </si>
  <si>
    <t>0314</t>
  </si>
  <si>
    <t>Другие вопросы в области национальной безопасности и правоохранительной деятельности</t>
  </si>
  <si>
    <t>0602</t>
  </si>
  <si>
    <t>Сбор, удаление отходов и очистка сточных вод</t>
  </si>
  <si>
    <t>0310</t>
  </si>
  <si>
    <t>Защита населения и территории от чрезвычайных ситуаций природного и техногенного характера, пожарная безопасеость</t>
  </si>
  <si>
    <r>
      <t xml:space="preserve">Отклонения по исполнению бюджета (тыс.руб.)    </t>
    </r>
    <r>
      <rPr>
        <sz val="11"/>
        <color theme="1"/>
        <rFont val="Times New Roman"/>
        <family val="1"/>
        <charset val="204"/>
      </rPr>
      <t>(гр.7-гр.4)</t>
    </r>
  </si>
  <si>
    <t>Другие вопросы в области охраны окружающей среды</t>
  </si>
  <si>
    <t>Спорт высших достижений</t>
  </si>
  <si>
    <t>0605</t>
  </si>
  <si>
    <t>на 01.04.2024</t>
  </si>
  <si>
    <t>Исполнено   по состоянию на 01.04.2024      (тыс.руб.)</t>
  </si>
  <si>
    <t>на 01.04.2025</t>
  </si>
  <si>
    <t>Исполнено   по состоянию на 01.04.2025      (тыс.руб.)</t>
  </si>
  <si>
    <t>по состоянию на 01.04.2025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</si>
</sst>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0"/>
      <color rgb="FF000000"/>
      <name val="Arial Cyr"/>
      <family val="2"/>
    </font>
    <font>
      <sz val="10"/>
      <color rgb="FF000000"/>
      <name val="Arial Cyr"/>
      <family val="2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99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DEFE7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" fontId="3" fillId="2" borderId="3">
      <alignment horizontal="right" vertical="top" shrinkToFit="1"/>
    </xf>
    <xf numFmtId="0" fontId="3" fillId="0" borderId="3">
      <alignment vertical="top" wrapText="1"/>
    </xf>
    <xf numFmtId="49" fontId="4" fillId="0" borderId="3">
      <alignment horizontal="center" vertical="top" shrinkToFit="1"/>
    </xf>
    <xf numFmtId="4" fontId="3" fillId="2" borderId="4">
      <alignment horizontal="right" vertical="top" shrinkToFit="1"/>
    </xf>
  </cellStyleXfs>
  <cellXfs count="50">
    <xf numFmtId="0" fontId="0" fillId="0" borderId="0" xfId="0"/>
    <xf numFmtId="0" fontId="5" fillId="0" borderId="0" xfId="0" applyFont="1" applyAlignment="1">
      <alignment horizontal="center" vertical="center"/>
    </xf>
    <xf numFmtId="0" fontId="0" fillId="3" borderId="1" xfId="0" applyFont="1" applyFill="1" applyBorder="1" applyAlignment="1">
      <alignment horizontal="right" vertical="center"/>
    </xf>
    <xf numFmtId="4" fontId="1" fillId="3" borderId="1" xfId="0" applyNumberFormat="1" applyFont="1" applyFill="1" applyBorder="1" applyAlignment="1">
      <alignment horizontal="right" vertical="center" wrapText="1"/>
    </xf>
    <xf numFmtId="4" fontId="6" fillId="3" borderId="1" xfId="4" applyNumberFormat="1" applyFont="1" applyFill="1" applyBorder="1" applyAlignment="1" applyProtection="1">
      <alignment horizontal="right" vertical="center" shrinkToFit="1"/>
      <protection locked="0"/>
    </xf>
    <xf numFmtId="0" fontId="0" fillId="4" borderId="1" xfId="0" applyFont="1" applyFill="1" applyBorder="1" applyAlignment="1">
      <alignment horizontal="right" vertical="center"/>
    </xf>
    <xf numFmtId="4" fontId="1" fillId="4" borderId="1" xfId="0" applyNumberFormat="1" applyFont="1" applyFill="1" applyBorder="1" applyAlignment="1">
      <alignment horizontal="right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0" fillId="5" borderId="1" xfId="0" applyFill="1" applyBorder="1" applyAlignment="1">
      <alignment horizontal="center"/>
    </xf>
    <xf numFmtId="0" fontId="0" fillId="5" borderId="1" xfId="0" applyFont="1" applyFill="1" applyBorder="1"/>
    <xf numFmtId="0" fontId="5" fillId="5" borderId="1" xfId="0" applyFont="1" applyFill="1" applyBorder="1"/>
    <xf numFmtId="4" fontId="1" fillId="5" borderId="1" xfId="0" applyNumberFormat="1" applyFont="1" applyFill="1" applyBorder="1" applyAlignment="1">
      <alignment horizontal="center" vertical="center" wrapText="1"/>
    </xf>
    <xf numFmtId="49" fontId="5" fillId="5" borderId="1" xfId="0" applyNumberFormat="1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vertical="center" wrapText="1"/>
    </xf>
    <xf numFmtId="4" fontId="5" fillId="4" borderId="1" xfId="0" applyNumberFormat="1" applyFont="1" applyFill="1" applyBorder="1" applyAlignment="1">
      <alignment horizontal="right" vertical="center" wrapText="1"/>
    </xf>
    <xf numFmtId="4" fontId="5" fillId="5" borderId="1" xfId="0" applyNumberFormat="1" applyFont="1" applyFill="1" applyBorder="1" applyAlignment="1">
      <alignment horizontal="center" vertical="center" wrapText="1"/>
    </xf>
    <xf numFmtId="49" fontId="1" fillId="5" borderId="1" xfId="0" applyNumberFormat="1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justify" vertical="center" wrapText="1"/>
    </xf>
    <xf numFmtId="0" fontId="1" fillId="5" borderId="1" xfId="0" applyFont="1" applyFill="1" applyBorder="1" applyAlignment="1">
      <alignment vertical="center" wrapText="1"/>
    </xf>
    <xf numFmtId="0" fontId="7" fillId="5" borderId="3" xfId="2" applyNumberFormat="1" applyFont="1" applyFill="1" applyProtection="1">
      <alignment vertical="top" wrapText="1"/>
      <protection locked="0"/>
    </xf>
    <xf numFmtId="0" fontId="5" fillId="5" borderId="1" xfId="0" applyFont="1" applyFill="1" applyBorder="1" applyAlignment="1">
      <alignment horizontal="justify" vertical="center" wrapText="1"/>
    </xf>
    <xf numFmtId="0" fontId="7" fillId="5" borderId="3" xfId="2" applyNumberFormat="1" applyFont="1" applyFill="1" applyAlignment="1" applyProtection="1">
      <alignment horizontal="left" vertical="top" wrapText="1"/>
      <protection locked="0"/>
    </xf>
    <xf numFmtId="0" fontId="5" fillId="5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4" fontId="6" fillId="4" borderId="3" xfId="1" applyNumberFormat="1" applyFont="1" applyFill="1" applyAlignment="1" applyProtection="1">
      <alignment horizontal="right" vertical="center" shrinkToFit="1"/>
      <protection locked="0"/>
    </xf>
    <xf numFmtId="4" fontId="7" fillId="4" borderId="3" xfId="1" applyNumberFormat="1" applyFont="1" applyFill="1" applyAlignment="1" applyProtection="1">
      <alignment horizontal="right" vertical="center" shrinkToFit="1"/>
      <protection locked="0"/>
    </xf>
    <xf numFmtId="0" fontId="0" fillId="0" borderId="0" xfId="0" applyFont="1"/>
    <xf numFmtId="0" fontId="5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0" fillId="3" borderId="1" xfId="0" applyFont="1" applyFill="1" applyBorder="1" applyAlignment="1">
      <alignment horizontal="center"/>
    </xf>
    <xf numFmtId="0" fontId="0" fillId="4" borderId="1" xfId="0" applyFont="1" applyFill="1" applyBorder="1" applyAlignment="1">
      <alignment horizontal="center"/>
    </xf>
    <xf numFmtId="0" fontId="0" fillId="5" borderId="1" xfId="0" applyFont="1" applyFill="1" applyBorder="1" applyAlignment="1">
      <alignment horizontal="center"/>
    </xf>
    <xf numFmtId="4" fontId="8" fillId="4" borderId="3" xfId="1" applyNumberFormat="1" applyFont="1" applyFill="1" applyAlignment="1" applyProtection="1">
      <alignment horizontal="right" vertical="center" shrinkToFit="1"/>
      <protection locked="0"/>
    </xf>
    <xf numFmtId="4" fontId="9" fillId="4" borderId="3" xfId="1" applyNumberFormat="1" applyFont="1" applyFill="1" applyAlignment="1" applyProtection="1">
      <alignment horizontal="right" vertical="center" shrinkToFit="1"/>
      <protection locked="0"/>
    </xf>
    <xf numFmtId="4" fontId="7" fillId="3" borderId="1" xfId="4" applyNumberFormat="1" applyFont="1" applyFill="1" applyBorder="1" applyAlignment="1" applyProtection="1">
      <alignment horizontal="right" vertical="center" shrinkToFit="1"/>
      <protection locked="0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5" fillId="5" borderId="2" xfId="0" applyFont="1" applyFill="1" applyBorder="1" applyAlignment="1">
      <alignment horizontal="center" vertical="center"/>
    </xf>
    <xf numFmtId="0" fontId="5" fillId="5" borderId="8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 wrapText="1"/>
    </xf>
    <xf numFmtId="0" fontId="5" fillId="5" borderId="8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/>
    </xf>
    <xf numFmtId="0" fontId="5" fillId="4" borderId="5" xfId="0" applyFont="1" applyFill="1" applyBorder="1" applyAlignment="1">
      <alignment horizontal="center"/>
    </xf>
    <xf numFmtId="0" fontId="5" fillId="4" borderId="6" xfId="0" applyFont="1" applyFill="1" applyBorder="1" applyAlignment="1">
      <alignment horizontal="center"/>
    </xf>
    <xf numFmtId="0" fontId="5" fillId="4" borderId="7" xfId="0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 vertical="center" wrapText="1"/>
    </xf>
  </cellXfs>
  <cellStyles count="5">
    <cellStyle name="xl31" xfId="4"/>
    <cellStyle name="xl34" xfId="2"/>
    <cellStyle name="xl35" xfId="3"/>
    <cellStyle name="xl36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9"/>
  <sheetViews>
    <sheetView tabSelected="1" view="pageBreakPreview" topLeftCell="A37" zoomScaleNormal="100" zoomScaleSheetLayoutView="100" workbookViewId="0">
      <selection activeCell="G36" sqref="G36"/>
    </sheetView>
  </sheetViews>
  <sheetFormatPr defaultRowHeight="15" x14ac:dyDescent="0.25"/>
  <cols>
    <col min="1" max="1" width="7.85546875" customWidth="1"/>
    <col min="2" max="2" width="45.28515625" customWidth="1"/>
    <col min="3" max="3" width="16.42578125" style="28" customWidth="1"/>
    <col min="4" max="4" width="13.28515625" style="28" customWidth="1"/>
    <col min="5" max="5" width="13.140625" style="28" customWidth="1"/>
    <col min="6" max="6" width="16.42578125" style="28" customWidth="1"/>
    <col min="7" max="7" width="13.28515625" style="28" customWidth="1"/>
    <col min="8" max="8" width="13.140625" style="28" customWidth="1"/>
    <col min="9" max="9" width="16.7109375" style="1" customWidth="1"/>
  </cols>
  <sheetData>
    <row r="1" spans="1:9" x14ac:dyDescent="0.25">
      <c r="D1" s="37"/>
      <c r="E1" s="37"/>
      <c r="G1" s="37"/>
      <c r="H1" s="37"/>
    </row>
    <row r="2" spans="1:9" ht="18.75" x14ac:dyDescent="0.3">
      <c r="A2" s="38" t="s">
        <v>2</v>
      </c>
      <c r="B2" s="38"/>
      <c r="C2" s="38"/>
      <c r="D2" s="38"/>
      <c r="E2" s="38"/>
      <c r="F2" s="38"/>
      <c r="G2" s="38"/>
      <c r="H2" s="38"/>
      <c r="I2" s="38"/>
    </row>
    <row r="3" spans="1:9" ht="18.75" x14ac:dyDescent="0.3">
      <c r="A3" s="38" t="s">
        <v>3</v>
      </c>
      <c r="B3" s="38"/>
      <c r="C3" s="38"/>
      <c r="D3" s="38"/>
      <c r="E3" s="38"/>
      <c r="F3" s="38"/>
      <c r="G3" s="38"/>
      <c r="H3" s="38"/>
      <c r="I3" s="38"/>
    </row>
    <row r="4" spans="1:9" ht="18.75" x14ac:dyDescent="0.3">
      <c r="A4" s="38" t="s">
        <v>98</v>
      </c>
      <c r="B4" s="38"/>
      <c r="C4" s="38"/>
      <c r="D4" s="38"/>
      <c r="E4" s="38"/>
      <c r="F4" s="38"/>
      <c r="G4" s="38"/>
      <c r="H4" s="38"/>
      <c r="I4" s="38"/>
    </row>
    <row r="5" spans="1:9" ht="18.75" x14ac:dyDescent="0.3">
      <c r="A5" s="9"/>
      <c r="B5" s="9"/>
      <c r="C5" s="29"/>
      <c r="D5" s="29"/>
      <c r="E5" s="29"/>
      <c r="F5" s="29"/>
      <c r="G5" s="29"/>
      <c r="H5" s="29"/>
      <c r="I5" s="30"/>
    </row>
    <row r="6" spans="1:9" ht="22.5" customHeight="1" x14ac:dyDescent="0.25">
      <c r="A6" s="39" t="s">
        <v>0</v>
      </c>
      <c r="B6" s="41" t="s">
        <v>1</v>
      </c>
      <c r="C6" s="43" t="s">
        <v>94</v>
      </c>
      <c r="D6" s="44"/>
      <c r="E6" s="45"/>
      <c r="F6" s="46" t="s">
        <v>96</v>
      </c>
      <c r="G6" s="47"/>
      <c r="H6" s="48"/>
      <c r="I6" s="49" t="s">
        <v>90</v>
      </c>
    </row>
    <row r="7" spans="1:9" ht="91.5" customHeight="1" x14ac:dyDescent="0.25">
      <c r="A7" s="40"/>
      <c r="B7" s="42"/>
      <c r="C7" s="8" t="s">
        <v>76</v>
      </c>
      <c r="D7" s="8" t="s">
        <v>95</v>
      </c>
      <c r="E7" s="8" t="s">
        <v>77</v>
      </c>
      <c r="F7" s="7" t="s">
        <v>76</v>
      </c>
      <c r="G7" s="7" t="s">
        <v>97</v>
      </c>
      <c r="H7" s="7" t="s">
        <v>77</v>
      </c>
      <c r="I7" s="49"/>
    </row>
    <row r="8" spans="1:9" x14ac:dyDescent="0.25">
      <c r="A8" s="10">
        <v>1</v>
      </c>
      <c r="B8" s="10">
        <v>2</v>
      </c>
      <c r="C8" s="31">
        <v>3</v>
      </c>
      <c r="D8" s="31">
        <v>4</v>
      </c>
      <c r="E8" s="31">
        <v>5</v>
      </c>
      <c r="F8" s="32">
        <v>6</v>
      </c>
      <c r="G8" s="32">
        <v>7</v>
      </c>
      <c r="H8" s="32">
        <v>8</v>
      </c>
      <c r="I8" s="33">
        <v>9</v>
      </c>
    </row>
    <row r="9" spans="1:9" x14ac:dyDescent="0.25">
      <c r="A9" s="11"/>
      <c r="B9" s="12" t="s">
        <v>4</v>
      </c>
      <c r="C9" s="2"/>
      <c r="D9" s="2"/>
      <c r="E9" s="3"/>
      <c r="F9" s="5"/>
      <c r="G9" s="5"/>
      <c r="H9" s="6"/>
      <c r="I9" s="13"/>
    </row>
    <row r="10" spans="1:9" ht="28.5" x14ac:dyDescent="0.25">
      <c r="A10" s="14" t="s">
        <v>46</v>
      </c>
      <c r="B10" s="15" t="s">
        <v>74</v>
      </c>
      <c r="C10" s="4">
        <f>C11+C12+C13+C15+C16+C17+C18+C14</f>
        <v>226797.78</v>
      </c>
      <c r="D10" s="4">
        <f>D11+D12+D13+D15+D16+D17+D18+D14</f>
        <v>39864.11</v>
      </c>
      <c r="E10" s="4">
        <f>ROUND(D10/C10*100,2)</f>
        <v>17.579999999999998</v>
      </c>
      <c r="F10" s="34">
        <f>F11+F12+F13+F15+F16+F17+F18+F14</f>
        <v>304519.89999999997</v>
      </c>
      <c r="G10" s="34">
        <f>G11+G12+G13+G15+G16+G17+G18+G14</f>
        <v>47956.89</v>
      </c>
      <c r="H10" s="16">
        <f>ROUND(G10/F10*100,2)</f>
        <v>15.75</v>
      </c>
      <c r="I10" s="17">
        <f>G10-D10</f>
        <v>8092.7799999999988</v>
      </c>
    </row>
    <row r="11" spans="1:9" ht="45" x14ac:dyDescent="0.25">
      <c r="A11" s="18" t="s">
        <v>47</v>
      </c>
      <c r="B11" s="19" t="s">
        <v>5</v>
      </c>
      <c r="C11" s="36">
        <v>3475.6</v>
      </c>
      <c r="D11" s="36">
        <v>671.49</v>
      </c>
      <c r="E11" s="36">
        <f t="shared" ref="E11:E32" si="0">ROUND(D11/C11*100,2)</f>
        <v>19.32</v>
      </c>
      <c r="F11" s="35">
        <v>3896.6</v>
      </c>
      <c r="G11" s="27">
        <v>769.45</v>
      </c>
      <c r="H11" s="6">
        <f t="shared" ref="H11:H59" si="1">ROUND(G11/F11*100,2)</f>
        <v>19.75</v>
      </c>
      <c r="I11" s="17">
        <f>G11-D11</f>
        <v>97.960000000000036</v>
      </c>
    </row>
    <row r="12" spans="1:9" ht="60" x14ac:dyDescent="0.25">
      <c r="A12" s="18" t="s">
        <v>48</v>
      </c>
      <c r="B12" s="19" t="s">
        <v>6</v>
      </c>
      <c r="C12" s="36">
        <v>2968.7</v>
      </c>
      <c r="D12" s="36">
        <v>0</v>
      </c>
      <c r="E12" s="36">
        <f t="shared" si="0"/>
        <v>0</v>
      </c>
      <c r="F12" s="35">
        <v>3561.9</v>
      </c>
      <c r="G12" s="27">
        <v>719.84</v>
      </c>
      <c r="H12" s="6">
        <f t="shared" si="1"/>
        <v>20.21</v>
      </c>
      <c r="I12" s="17">
        <f t="shared" ref="I12:I58" si="2">G12-D12</f>
        <v>719.84</v>
      </c>
    </row>
    <row r="13" spans="1:9" ht="60" x14ac:dyDescent="0.25">
      <c r="A13" s="18" t="s">
        <v>75</v>
      </c>
      <c r="B13" s="19" t="s">
        <v>7</v>
      </c>
      <c r="C13" s="36">
        <v>103131.4</v>
      </c>
      <c r="D13" s="36">
        <v>19492.080000000002</v>
      </c>
      <c r="E13" s="36">
        <f t="shared" si="0"/>
        <v>18.899999999999999</v>
      </c>
      <c r="F13" s="35">
        <v>113280.66</v>
      </c>
      <c r="G13" s="27">
        <v>21538.53</v>
      </c>
      <c r="H13" s="6">
        <f t="shared" si="1"/>
        <v>19.010000000000002</v>
      </c>
      <c r="I13" s="17">
        <f t="shared" si="2"/>
        <v>2046.4499999999971</v>
      </c>
    </row>
    <row r="14" spans="1:9" x14ac:dyDescent="0.25">
      <c r="A14" s="18" t="s">
        <v>83</v>
      </c>
      <c r="B14" s="19" t="s">
        <v>82</v>
      </c>
      <c r="C14" s="36">
        <v>12.2</v>
      </c>
      <c r="D14" s="36">
        <v>0</v>
      </c>
      <c r="E14" s="36">
        <f t="shared" si="0"/>
        <v>0</v>
      </c>
      <c r="F14" s="35">
        <v>4.3</v>
      </c>
      <c r="G14" s="27">
        <v>0</v>
      </c>
      <c r="H14" s="6">
        <f t="shared" si="1"/>
        <v>0</v>
      </c>
      <c r="I14" s="17">
        <f t="shared" si="2"/>
        <v>0</v>
      </c>
    </row>
    <row r="15" spans="1:9" ht="45" x14ac:dyDescent="0.25">
      <c r="A15" s="18" t="s">
        <v>49</v>
      </c>
      <c r="B15" s="20" t="s">
        <v>8</v>
      </c>
      <c r="C15" s="36">
        <v>24067.7</v>
      </c>
      <c r="D15" s="36">
        <v>4473.8</v>
      </c>
      <c r="E15" s="36">
        <f t="shared" si="0"/>
        <v>18.59</v>
      </c>
      <c r="F15" s="35">
        <v>27841.59</v>
      </c>
      <c r="G15" s="27">
        <v>5714.78</v>
      </c>
      <c r="H15" s="6">
        <f t="shared" si="1"/>
        <v>20.53</v>
      </c>
      <c r="I15" s="17">
        <f t="shared" si="2"/>
        <v>1240.9799999999996</v>
      </c>
    </row>
    <row r="16" spans="1:9" ht="30" x14ac:dyDescent="0.25">
      <c r="A16" s="18" t="s">
        <v>79</v>
      </c>
      <c r="B16" s="21" t="s">
        <v>78</v>
      </c>
      <c r="C16" s="36">
        <v>2189.08</v>
      </c>
      <c r="D16" s="36">
        <v>0</v>
      </c>
      <c r="E16" s="36">
        <v>0</v>
      </c>
      <c r="F16" s="35">
        <v>0</v>
      </c>
      <c r="G16" s="27">
        <v>0</v>
      </c>
      <c r="H16" s="6">
        <v>0</v>
      </c>
      <c r="I16" s="17">
        <f t="shared" si="2"/>
        <v>0</v>
      </c>
    </row>
    <row r="17" spans="1:9" x14ac:dyDescent="0.25">
      <c r="A17" s="18" t="s">
        <v>50</v>
      </c>
      <c r="B17" s="19" t="s">
        <v>9</v>
      </c>
      <c r="C17" s="36">
        <v>950</v>
      </c>
      <c r="D17" s="36">
        <v>0</v>
      </c>
      <c r="E17" s="36">
        <f t="shared" si="0"/>
        <v>0</v>
      </c>
      <c r="F17" s="35">
        <v>950</v>
      </c>
      <c r="G17" s="27">
        <v>0</v>
      </c>
      <c r="H17" s="6">
        <f t="shared" si="1"/>
        <v>0</v>
      </c>
      <c r="I17" s="17">
        <f t="shared" si="2"/>
        <v>0</v>
      </c>
    </row>
    <row r="18" spans="1:9" x14ac:dyDescent="0.25">
      <c r="A18" s="18" t="s">
        <v>51</v>
      </c>
      <c r="B18" s="19" t="s">
        <v>10</v>
      </c>
      <c r="C18" s="36">
        <v>90003.1</v>
      </c>
      <c r="D18" s="36">
        <v>15226.74</v>
      </c>
      <c r="E18" s="36">
        <f t="shared" si="0"/>
        <v>16.920000000000002</v>
      </c>
      <c r="F18" s="35">
        <v>154984.85</v>
      </c>
      <c r="G18" s="27">
        <v>19214.29</v>
      </c>
      <c r="H18" s="6">
        <f t="shared" si="1"/>
        <v>12.4</v>
      </c>
      <c r="I18" s="17">
        <f t="shared" si="2"/>
        <v>3987.5500000000011</v>
      </c>
    </row>
    <row r="19" spans="1:9" ht="42.75" x14ac:dyDescent="0.25">
      <c r="A19" s="14" t="s">
        <v>52</v>
      </c>
      <c r="B19" s="22" t="s">
        <v>11</v>
      </c>
      <c r="C19" s="4">
        <f>C20+C22+C21</f>
        <v>22745.46</v>
      </c>
      <c r="D19" s="4">
        <f>D20+D22+D21</f>
        <v>4670.46</v>
      </c>
      <c r="E19" s="4">
        <f t="shared" si="0"/>
        <v>20.53</v>
      </c>
      <c r="F19" s="34">
        <f>F20+F22+F21</f>
        <v>29213.200000000001</v>
      </c>
      <c r="G19" s="26">
        <f>G20+G22+G21</f>
        <v>4936.53</v>
      </c>
      <c r="H19" s="16">
        <f t="shared" si="1"/>
        <v>16.899999999999999</v>
      </c>
      <c r="I19" s="17">
        <f t="shared" si="2"/>
        <v>266.06999999999971</v>
      </c>
    </row>
    <row r="20" spans="1:9" ht="45" x14ac:dyDescent="0.25">
      <c r="A20" s="18" t="s">
        <v>53</v>
      </c>
      <c r="B20" s="19" t="s">
        <v>12</v>
      </c>
      <c r="C20" s="36">
        <v>693</v>
      </c>
      <c r="D20" s="36">
        <v>0</v>
      </c>
      <c r="E20" s="36">
        <f t="shared" si="0"/>
        <v>0</v>
      </c>
      <c r="F20" s="35">
        <v>778.6</v>
      </c>
      <c r="G20" s="27">
        <v>87.09</v>
      </c>
      <c r="H20" s="6">
        <f t="shared" si="1"/>
        <v>11.19</v>
      </c>
      <c r="I20" s="17">
        <f t="shared" si="2"/>
        <v>87.09</v>
      </c>
    </row>
    <row r="21" spans="1:9" ht="60" x14ac:dyDescent="0.25">
      <c r="A21" s="18" t="s">
        <v>88</v>
      </c>
      <c r="B21" s="19" t="s">
        <v>89</v>
      </c>
      <c r="C21" s="36">
        <v>22004.46</v>
      </c>
      <c r="D21" s="36">
        <v>4666.46</v>
      </c>
      <c r="E21" s="36">
        <f t="shared" si="0"/>
        <v>21.21</v>
      </c>
      <c r="F21" s="35">
        <v>27966</v>
      </c>
      <c r="G21" s="27">
        <v>4849.4399999999996</v>
      </c>
      <c r="H21" s="6">
        <f t="shared" si="1"/>
        <v>17.34</v>
      </c>
      <c r="I21" s="17">
        <f t="shared" si="2"/>
        <v>182.97999999999956</v>
      </c>
    </row>
    <row r="22" spans="1:9" ht="45" x14ac:dyDescent="0.25">
      <c r="A22" s="18" t="s">
        <v>84</v>
      </c>
      <c r="B22" s="19" t="s">
        <v>85</v>
      </c>
      <c r="C22" s="36">
        <v>48</v>
      </c>
      <c r="D22" s="36">
        <v>4</v>
      </c>
      <c r="E22" s="36">
        <f t="shared" si="0"/>
        <v>8.33</v>
      </c>
      <c r="F22" s="35">
        <v>468.6</v>
      </c>
      <c r="G22" s="27">
        <v>0</v>
      </c>
      <c r="H22" s="6">
        <f t="shared" si="1"/>
        <v>0</v>
      </c>
      <c r="I22" s="17">
        <f t="shared" si="2"/>
        <v>-4</v>
      </c>
    </row>
    <row r="23" spans="1:9" x14ac:dyDescent="0.25">
      <c r="A23" s="14" t="s">
        <v>54</v>
      </c>
      <c r="B23" s="22" t="s">
        <v>13</v>
      </c>
      <c r="C23" s="4">
        <f>SUM(C24:C27)</f>
        <v>372707.17000000004</v>
      </c>
      <c r="D23" s="4">
        <f>SUM(D24:D27)</f>
        <v>47582.54</v>
      </c>
      <c r="E23" s="4">
        <f t="shared" si="0"/>
        <v>12.77</v>
      </c>
      <c r="F23" s="34">
        <f>SUM(F24:F27)</f>
        <v>416204.95</v>
      </c>
      <c r="G23" s="26">
        <f>SUM(G24:G27)</f>
        <v>99982.3</v>
      </c>
      <c r="H23" s="16">
        <f t="shared" si="1"/>
        <v>24.02</v>
      </c>
      <c r="I23" s="17">
        <f t="shared" si="2"/>
        <v>52399.76</v>
      </c>
    </row>
    <row r="24" spans="1:9" x14ac:dyDescent="0.25">
      <c r="A24" s="18" t="s">
        <v>55</v>
      </c>
      <c r="B24" s="19" t="s">
        <v>14</v>
      </c>
      <c r="C24" s="36">
        <v>12307.5</v>
      </c>
      <c r="D24" s="36">
        <v>2634.1</v>
      </c>
      <c r="E24" s="36">
        <f t="shared" si="0"/>
        <v>21.4</v>
      </c>
      <c r="F24" s="35">
        <v>13866</v>
      </c>
      <c r="G24" s="27">
        <v>3061.31</v>
      </c>
      <c r="H24" s="6">
        <f t="shared" si="1"/>
        <v>22.08</v>
      </c>
      <c r="I24" s="17">
        <f t="shared" si="2"/>
        <v>427.21000000000004</v>
      </c>
    </row>
    <row r="25" spans="1:9" x14ac:dyDescent="0.25">
      <c r="A25" s="18" t="s">
        <v>56</v>
      </c>
      <c r="B25" s="19" t="s">
        <v>15</v>
      </c>
      <c r="C25" s="36">
        <v>98887.5</v>
      </c>
      <c r="D25" s="36">
        <v>13309.24</v>
      </c>
      <c r="E25" s="36">
        <f t="shared" si="0"/>
        <v>13.46</v>
      </c>
      <c r="F25" s="35">
        <v>103657.5</v>
      </c>
      <c r="G25" s="27">
        <v>13623.72</v>
      </c>
      <c r="H25" s="6">
        <f t="shared" si="1"/>
        <v>13.14</v>
      </c>
      <c r="I25" s="17">
        <f t="shared" si="2"/>
        <v>314.47999999999956</v>
      </c>
    </row>
    <row r="26" spans="1:9" x14ac:dyDescent="0.25">
      <c r="A26" s="18" t="s">
        <v>57</v>
      </c>
      <c r="B26" s="19" t="s">
        <v>16</v>
      </c>
      <c r="C26" s="36">
        <v>245699.67</v>
      </c>
      <c r="D26" s="36">
        <v>29663.200000000001</v>
      </c>
      <c r="E26" s="36">
        <f t="shared" si="0"/>
        <v>12.07</v>
      </c>
      <c r="F26" s="35">
        <v>276530.63</v>
      </c>
      <c r="G26" s="27">
        <v>80337.08</v>
      </c>
      <c r="H26" s="6">
        <f t="shared" si="1"/>
        <v>29.05</v>
      </c>
      <c r="I26" s="17">
        <f t="shared" si="2"/>
        <v>50673.880000000005</v>
      </c>
    </row>
    <row r="27" spans="1:9" ht="30" x14ac:dyDescent="0.25">
      <c r="A27" s="18" t="s">
        <v>58</v>
      </c>
      <c r="B27" s="19" t="s">
        <v>17</v>
      </c>
      <c r="C27" s="36">
        <v>15812.5</v>
      </c>
      <c r="D27" s="36">
        <v>1976</v>
      </c>
      <c r="E27" s="36">
        <f t="shared" si="0"/>
        <v>12.5</v>
      </c>
      <c r="F27" s="35">
        <v>22150.82</v>
      </c>
      <c r="G27" s="27">
        <v>2960.19</v>
      </c>
      <c r="H27" s="6">
        <f t="shared" si="1"/>
        <v>13.36</v>
      </c>
      <c r="I27" s="17">
        <f t="shared" si="2"/>
        <v>984.19</v>
      </c>
    </row>
    <row r="28" spans="1:9" ht="28.5" x14ac:dyDescent="0.25">
      <c r="A28" s="14" t="s">
        <v>59</v>
      </c>
      <c r="B28" s="22" t="s">
        <v>18</v>
      </c>
      <c r="C28" s="4">
        <f>SUM(C29:C32)</f>
        <v>248712.21000000002</v>
      </c>
      <c r="D28" s="4">
        <f>SUM(D29:D32)</f>
        <v>33282.6</v>
      </c>
      <c r="E28" s="4">
        <f t="shared" si="0"/>
        <v>13.38</v>
      </c>
      <c r="F28" s="34">
        <f>SUM(F29:F32)</f>
        <v>297429.73</v>
      </c>
      <c r="G28" s="26">
        <f>SUM(G29:G32)</f>
        <v>58893.100000000006</v>
      </c>
      <c r="H28" s="16">
        <f t="shared" si="1"/>
        <v>19.8</v>
      </c>
      <c r="I28" s="17">
        <f t="shared" si="2"/>
        <v>25610.500000000007</v>
      </c>
    </row>
    <row r="29" spans="1:9" x14ac:dyDescent="0.25">
      <c r="A29" s="18" t="s">
        <v>60</v>
      </c>
      <c r="B29" s="19" t="s">
        <v>19</v>
      </c>
      <c r="C29" s="36">
        <v>24631.040000000001</v>
      </c>
      <c r="D29" s="36">
        <v>2071.15</v>
      </c>
      <c r="E29" s="36">
        <f t="shared" si="0"/>
        <v>8.41</v>
      </c>
      <c r="F29" s="35">
        <v>28106.9</v>
      </c>
      <c r="G29" s="27">
        <v>813.87</v>
      </c>
      <c r="H29" s="6">
        <f t="shared" si="1"/>
        <v>2.9</v>
      </c>
      <c r="I29" s="17">
        <f t="shared" si="2"/>
        <v>-1257.2800000000002</v>
      </c>
    </row>
    <row r="30" spans="1:9" x14ac:dyDescent="0.25">
      <c r="A30" s="18" t="s">
        <v>61</v>
      </c>
      <c r="B30" s="19" t="s">
        <v>20</v>
      </c>
      <c r="C30" s="36">
        <v>5289.5</v>
      </c>
      <c r="D30" s="36">
        <v>0</v>
      </c>
      <c r="E30" s="36">
        <f t="shared" si="0"/>
        <v>0</v>
      </c>
      <c r="F30" s="35">
        <v>21227.57</v>
      </c>
      <c r="G30" s="27">
        <v>8787</v>
      </c>
      <c r="H30" s="6">
        <f t="shared" si="1"/>
        <v>41.39</v>
      </c>
      <c r="I30" s="17">
        <f t="shared" si="2"/>
        <v>8787</v>
      </c>
    </row>
    <row r="31" spans="1:9" x14ac:dyDescent="0.25">
      <c r="A31" s="18" t="s">
        <v>62</v>
      </c>
      <c r="B31" s="19" t="s">
        <v>21</v>
      </c>
      <c r="C31" s="36">
        <v>158174.17000000001</v>
      </c>
      <c r="D31" s="36">
        <v>19396.78</v>
      </c>
      <c r="E31" s="36">
        <f t="shared" si="0"/>
        <v>12.26</v>
      </c>
      <c r="F31" s="35">
        <v>179169.2</v>
      </c>
      <c r="G31" s="27">
        <v>35982.160000000003</v>
      </c>
      <c r="H31" s="6">
        <f t="shared" si="1"/>
        <v>20.079999999999998</v>
      </c>
      <c r="I31" s="17">
        <f t="shared" si="2"/>
        <v>16585.380000000005</v>
      </c>
    </row>
    <row r="32" spans="1:9" ht="30" x14ac:dyDescent="0.25">
      <c r="A32" s="18" t="s">
        <v>63</v>
      </c>
      <c r="B32" s="19" t="s">
        <v>22</v>
      </c>
      <c r="C32" s="36">
        <v>60617.5</v>
      </c>
      <c r="D32" s="36">
        <v>11814.67</v>
      </c>
      <c r="E32" s="36">
        <f t="shared" si="0"/>
        <v>19.489999999999998</v>
      </c>
      <c r="F32" s="35">
        <v>68926.06</v>
      </c>
      <c r="G32" s="27">
        <v>13310.07</v>
      </c>
      <c r="H32" s="6">
        <f t="shared" si="1"/>
        <v>19.309999999999999</v>
      </c>
      <c r="I32" s="17">
        <f t="shared" si="2"/>
        <v>1495.3999999999996</v>
      </c>
    </row>
    <row r="33" spans="1:9" x14ac:dyDescent="0.25">
      <c r="A33" s="14" t="s">
        <v>64</v>
      </c>
      <c r="B33" s="22" t="s">
        <v>23</v>
      </c>
      <c r="C33" s="4">
        <f>C34+C35+C36</f>
        <v>12425.51</v>
      </c>
      <c r="D33" s="4">
        <f>D34+D35+D36</f>
        <v>2074.0100000000002</v>
      </c>
      <c r="E33" s="4">
        <f>ROUND(D33/C33*100,2)</f>
        <v>16.690000000000001</v>
      </c>
      <c r="F33" s="34">
        <f>F34+F35+F36</f>
        <v>17383.02</v>
      </c>
      <c r="G33" s="26">
        <f>G34+G35+G36</f>
        <v>2256.34</v>
      </c>
      <c r="H33" s="16">
        <f t="shared" si="1"/>
        <v>12.98</v>
      </c>
      <c r="I33" s="17">
        <f t="shared" si="2"/>
        <v>182.32999999999993</v>
      </c>
    </row>
    <row r="34" spans="1:9" x14ac:dyDescent="0.25">
      <c r="A34" s="18" t="s">
        <v>86</v>
      </c>
      <c r="B34" s="19" t="s">
        <v>87</v>
      </c>
      <c r="C34" s="36">
        <v>0</v>
      </c>
      <c r="D34" s="36">
        <v>0</v>
      </c>
      <c r="E34" s="36">
        <v>0</v>
      </c>
      <c r="F34" s="35">
        <v>0</v>
      </c>
      <c r="G34" s="27">
        <v>0</v>
      </c>
      <c r="H34" s="6">
        <v>0</v>
      </c>
      <c r="I34" s="17">
        <f t="shared" si="2"/>
        <v>0</v>
      </c>
    </row>
    <row r="35" spans="1:9" ht="30" x14ac:dyDescent="0.25">
      <c r="A35" s="18" t="s">
        <v>65</v>
      </c>
      <c r="B35" s="19" t="s">
        <v>24</v>
      </c>
      <c r="C35" s="36">
        <v>11075.54</v>
      </c>
      <c r="D35" s="36">
        <v>1918.44</v>
      </c>
      <c r="E35" s="36">
        <f>ROUND(D35/C35*100,2)</f>
        <v>17.32</v>
      </c>
      <c r="F35" s="35">
        <v>13448.22</v>
      </c>
      <c r="G35" s="27">
        <v>1980.47</v>
      </c>
      <c r="H35" s="6">
        <f t="shared" si="1"/>
        <v>14.73</v>
      </c>
      <c r="I35" s="17">
        <f t="shared" si="2"/>
        <v>62.029999999999973</v>
      </c>
    </row>
    <row r="36" spans="1:9" ht="30" x14ac:dyDescent="0.25">
      <c r="A36" s="18" t="s">
        <v>93</v>
      </c>
      <c r="B36" s="19" t="s">
        <v>91</v>
      </c>
      <c r="C36" s="36">
        <v>1349.97</v>
      </c>
      <c r="D36" s="36">
        <v>155.57</v>
      </c>
      <c r="E36" s="36">
        <v>0</v>
      </c>
      <c r="F36" s="35">
        <v>3934.8</v>
      </c>
      <c r="G36" s="27">
        <v>275.87</v>
      </c>
      <c r="H36" s="6">
        <f t="shared" si="1"/>
        <v>7.01</v>
      </c>
      <c r="I36" s="17">
        <f t="shared" si="2"/>
        <v>120.30000000000001</v>
      </c>
    </row>
    <row r="37" spans="1:9" x14ac:dyDescent="0.25">
      <c r="A37" s="14" t="s">
        <v>66</v>
      </c>
      <c r="B37" s="22" t="s">
        <v>25</v>
      </c>
      <c r="C37" s="4">
        <f>SUM(C38:C42)</f>
        <v>1797704.62</v>
      </c>
      <c r="D37" s="4">
        <f>SUM(D38:D42)</f>
        <v>358740.53000000009</v>
      </c>
      <c r="E37" s="4">
        <f t="shared" ref="E37:E45" si="3">ROUND(D37/C37*100,2)</f>
        <v>19.96</v>
      </c>
      <c r="F37" s="34">
        <f>SUM(F38:F42)</f>
        <v>2049290.9000000001</v>
      </c>
      <c r="G37" s="26">
        <f>SUM(G38:G42)</f>
        <v>406154.43</v>
      </c>
      <c r="H37" s="16">
        <f t="shared" si="1"/>
        <v>19.82</v>
      </c>
      <c r="I37" s="17">
        <f t="shared" si="2"/>
        <v>47413.899999999907</v>
      </c>
    </row>
    <row r="38" spans="1:9" x14ac:dyDescent="0.25">
      <c r="A38" s="18" t="s">
        <v>67</v>
      </c>
      <c r="B38" s="19" t="s">
        <v>26</v>
      </c>
      <c r="C38" s="36">
        <v>701858.7</v>
      </c>
      <c r="D38" s="36">
        <v>137820.57</v>
      </c>
      <c r="E38" s="36">
        <f t="shared" si="3"/>
        <v>19.64</v>
      </c>
      <c r="F38" s="35">
        <v>756739.53</v>
      </c>
      <c r="G38" s="27">
        <v>144919.32999999999</v>
      </c>
      <c r="H38" s="6">
        <f t="shared" si="1"/>
        <v>19.149999999999999</v>
      </c>
      <c r="I38" s="17">
        <f t="shared" si="2"/>
        <v>7098.7599999999802</v>
      </c>
    </row>
    <row r="39" spans="1:9" x14ac:dyDescent="0.25">
      <c r="A39" s="18" t="s">
        <v>68</v>
      </c>
      <c r="B39" s="19" t="s">
        <v>27</v>
      </c>
      <c r="C39" s="36">
        <v>740043.88</v>
      </c>
      <c r="D39" s="36">
        <v>153833.72</v>
      </c>
      <c r="E39" s="36">
        <f t="shared" si="3"/>
        <v>20.79</v>
      </c>
      <c r="F39" s="35">
        <v>871116.80000000005</v>
      </c>
      <c r="G39" s="27">
        <v>178317.48</v>
      </c>
      <c r="H39" s="6">
        <f t="shared" si="1"/>
        <v>20.47</v>
      </c>
      <c r="I39" s="17">
        <f t="shared" si="2"/>
        <v>24483.760000000009</v>
      </c>
    </row>
    <row r="40" spans="1:9" x14ac:dyDescent="0.25">
      <c r="A40" s="18" t="s">
        <v>80</v>
      </c>
      <c r="B40" s="23" t="s">
        <v>81</v>
      </c>
      <c r="C40" s="36">
        <v>210242</v>
      </c>
      <c r="D40" s="36">
        <v>44341.4</v>
      </c>
      <c r="E40" s="36">
        <f t="shared" si="3"/>
        <v>21.09</v>
      </c>
      <c r="F40" s="35">
        <v>251805.1</v>
      </c>
      <c r="G40" s="27">
        <v>53342.94</v>
      </c>
      <c r="H40" s="6">
        <f t="shared" si="1"/>
        <v>21.18</v>
      </c>
      <c r="I40" s="17">
        <f t="shared" si="2"/>
        <v>9001.5400000000009</v>
      </c>
    </row>
    <row r="41" spans="1:9" x14ac:dyDescent="0.25">
      <c r="A41" s="18" t="s">
        <v>69</v>
      </c>
      <c r="B41" s="19" t="s">
        <v>28</v>
      </c>
      <c r="C41" s="36">
        <v>23130.84</v>
      </c>
      <c r="D41" s="36">
        <v>4144.21</v>
      </c>
      <c r="E41" s="36">
        <f t="shared" si="3"/>
        <v>17.920000000000002</v>
      </c>
      <c r="F41" s="35">
        <v>28857.21</v>
      </c>
      <c r="G41" s="27">
        <v>5718.49</v>
      </c>
      <c r="H41" s="6">
        <f t="shared" si="1"/>
        <v>19.82</v>
      </c>
      <c r="I41" s="17">
        <f t="shared" si="2"/>
        <v>1574.2799999999997</v>
      </c>
    </row>
    <row r="42" spans="1:9" x14ac:dyDescent="0.25">
      <c r="A42" s="18" t="s">
        <v>70</v>
      </c>
      <c r="B42" s="19" t="s">
        <v>29</v>
      </c>
      <c r="C42" s="36">
        <v>122429.2</v>
      </c>
      <c r="D42" s="36">
        <v>18600.63</v>
      </c>
      <c r="E42" s="36">
        <f t="shared" si="3"/>
        <v>15.19</v>
      </c>
      <c r="F42" s="35">
        <v>140772.26</v>
      </c>
      <c r="G42" s="27">
        <v>23856.19</v>
      </c>
      <c r="H42" s="6">
        <f t="shared" si="1"/>
        <v>16.95</v>
      </c>
      <c r="I42" s="17">
        <f t="shared" si="2"/>
        <v>5255.5599999999977</v>
      </c>
    </row>
    <row r="43" spans="1:9" ht="42.75" x14ac:dyDescent="0.25">
      <c r="A43" s="14" t="s">
        <v>71</v>
      </c>
      <c r="B43" s="22" t="s">
        <v>30</v>
      </c>
      <c r="C43" s="4">
        <f>SUM(C44:C45)</f>
        <v>300639.74</v>
      </c>
      <c r="D43" s="4">
        <f>SUM(D44:D45)</f>
        <v>64615.65</v>
      </c>
      <c r="E43" s="4">
        <f t="shared" si="3"/>
        <v>21.49</v>
      </c>
      <c r="F43" s="34">
        <f>SUM(F44:F45)</f>
        <v>357002.94999999995</v>
      </c>
      <c r="G43" s="26">
        <f>SUM(G44:G45)</f>
        <v>84317.42</v>
      </c>
      <c r="H43" s="16">
        <f t="shared" si="1"/>
        <v>23.62</v>
      </c>
      <c r="I43" s="17">
        <f t="shared" si="2"/>
        <v>19701.769999999997</v>
      </c>
    </row>
    <row r="44" spans="1:9" x14ac:dyDescent="0.25">
      <c r="A44" s="18" t="s">
        <v>72</v>
      </c>
      <c r="B44" s="19" t="s">
        <v>31</v>
      </c>
      <c r="C44" s="36">
        <v>209373.84</v>
      </c>
      <c r="D44" s="36">
        <v>46077.55</v>
      </c>
      <c r="E44" s="36">
        <f t="shared" si="3"/>
        <v>22.01</v>
      </c>
      <c r="F44" s="35">
        <v>253302.77</v>
      </c>
      <c r="G44" s="27">
        <v>63137.51</v>
      </c>
      <c r="H44" s="6">
        <f t="shared" si="1"/>
        <v>24.93</v>
      </c>
      <c r="I44" s="17">
        <f t="shared" si="2"/>
        <v>17059.96</v>
      </c>
    </row>
    <row r="45" spans="1:9" ht="30" x14ac:dyDescent="0.25">
      <c r="A45" s="18" t="s">
        <v>73</v>
      </c>
      <c r="B45" s="19" t="s">
        <v>32</v>
      </c>
      <c r="C45" s="36">
        <v>91265.9</v>
      </c>
      <c r="D45" s="36">
        <v>18538.099999999999</v>
      </c>
      <c r="E45" s="36">
        <f t="shared" si="3"/>
        <v>20.309999999999999</v>
      </c>
      <c r="F45" s="35">
        <v>103700.18</v>
      </c>
      <c r="G45" s="27">
        <v>21179.91</v>
      </c>
      <c r="H45" s="6">
        <f t="shared" si="1"/>
        <v>20.420000000000002</v>
      </c>
      <c r="I45" s="17">
        <f t="shared" si="2"/>
        <v>2641.8100000000013</v>
      </c>
    </row>
    <row r="46" spans="1:9" x14ac:dyDescent="0.25">
      <c r="A46" s="24">
        <v>1000</v>
      </c>
      <c r="B46" s="22" t="s">
        <v>33</v>
      </c>
      <c r="C46" s="4">
        <f>SUM(C47:C51)</f>
        <v>93718.03</v>
      </c>
      <c r="D46" s="4">
        <f>SUM(D47:D51)</f>
        <v>26456.880000000001</v>
      </c>
      <c r="E46" s="4">
        <f t="shared" ref="E46:E58" si="4">ROUND(D46/C46*100,2)</f>
        <v>28.23</v>
      </c>
      <c r="F46" s="34">
        <f>SUM(F47:F51)</f>
        <v>96849.62</v>
      </c>
      <c r="G46" s="26">
        <f>SUM(G47:G51)</f>
        <v>34245.990000000005</v>
      </c>
      <c r="H46" s="16">
        <f t="shared" si="1"/>
        <v>35.36</v>
      </c>
      <c r="I46" s="17">
        <f t="shared" si="2"/>
        <v>7789.1100000000042</v>
      </c>
    </row>
    <row r="47" spans="1:9" x14ac:dyDescent="0.25">
      <c r="A47" s="25">
        <v>1001</v>
      </c>
      <c r="B47" s="19" t="s">
        <v>34</v>
      </c>
      <c r="C47" s="36">
        <v>12600</v>
      </c>
      <c r="D47" s="36">
        <v>3038.52</v>
      </c>
      <c r="E47" s="36">
        <f t="shared" si="4"/>
        <v>24.12</v>
      </c>
      <c r="F47" s="35">
        <v>12600</v>
      </c>
      <c r="G47" s="27">
        <v>3104.78</v>
      </c>
      <c r="H47" s="6">
        <f t="shared" si="1"/>
        <v>24.64</v>
      </c>
      <c r="I47" s="17">
        <f t="shared" si="2"/>
        <v>66.260000000000218</v>
      </c>
    </row>
    <row r="48" spans="1:9" x14ac:dyDescent="0.25">
      <c r="A48" s="25">
        <v>1002</v>
      </c>
      <c r="B48" s="19" t="s">
        <v>35</v>
      </c>
      <c r="C48" s="36">
        <v>0</v>
      </c>
      <c r="D48" s="36">
        <v>0</v>
      </c>
      <c r="E48" s="36">
        <v>0</v>
      </c>
      <c r="F48" s="35">
        <v>0</v>
      </c>
      <c r="G48" s="27">
        <v>0</v>
      </c>
      <c r="H48" s="6">
        <v>0</v>
      </c>
      <c r="I48" s="17">
        <f t="shared" si="2"/>
        <v>0</v>
      </c>
    </row>
    <row r="49" spans="1:9" x14ac:dyDescent="0.25">
      <c r="A49" s="25">
        <v>1003</v>
      </c>
      <c r="B49" s="19" t="s">
        <v>36</v>
      </c>
      <c r="C49" s="36">
        <v>76042.98</v>
      </c>
      <c r="D49" s="36">
        <v>22535.61</v>
      </c>
      <c r="E49" s="36">
        <f t="shared" si="4"/>
        <v>29.64</v>
      </c>
      <c r="F49" s="35">
        <v>78772.72</v>
      </c>
      <c r="G49" s="27">
        <v>30040.09</v>
      </c>
      <c r="H49" s="6">
        <f t="shared" si="1"/>
        <v>38.14</v>
      </c>
      <c r="I49" s="17">
        <f t="shared" si="2"/>
        <v>7504.48</v>
      </c>
    </row>
    <row r="50" spans="1:9" x14ac:dyDescent="0.25">
      <c r="A50" s="25">
        <v>1004</v>
      </c>
      <c r="B50" s="19" t="s">
        <v>37</v>
      </c>
      <c r="C50" s="36">
        <v>3022.8</v>
      </c>
      <c r="D50" s="36">
        <v>640.29</v>
      </c>
      <c r="E50" s="36">
        <f t="shared" si="4"/>
        <v>21.18</v>
      </c>
      <c r="F50" s="35">
        <v>3923</v>
      </c>
      <c r="G50" s="27">
        <v>813.21</v>
      </c>
      <c r="H50" s="6">
        <f t="shared" si="1"/>
        <v>20.73</v>
      </c>
      <c r="I50" s="17">
        <f t="shared" si="2"/>
        <v>172.92000000000007</v>
      </c>
    </row>
    <row r="51" spans="1:9" x14ac:dyDescent="0.25">
      <c r="A51" s="25">
        <v>1006</v>
      </c>
      <c r="B51" s="19" t="s">
        <v>38</v>
      </c>
      <c r="C51" s="36">
        <v>2052.25</v>
      </c>
      <c r="D51" s="36">
        <v>242.46</v>
      </c>
      <c r="E51" s="36">
        <f t="shared" si="4"/>
        <v>11.81</v>
      </c>
      <c r="F51" s="35">
        <v>1553.9</v>
      </c>
      <c r="G51" s="27">
        <v>287.91000000000003</v>
      </c>
      <c r="H51" s="6">
        <f t="shared" si="1"/>
        <v>18.53</v>
      </c>
      <c r="I51" s="17">
        <f t="shared" si="2"/>
        <v>45.450000000000017</v>
      </c>
    </row>
    <row r="52" spans="1:9" x14ac:dyDescent="0.25">
      <c r="A52" s="25">
        <v>1100</v>
      </c>
      <c r="B52" s="22" t="s">
        <v>39</v>
      </c>
      <c r="C52" s="4">
        <f>SUM(C53:C56)</f>
        <v>600349.49000000011</v>
      </c>
      <c r="D52" s="4">
        <f>SUM(D53:D56)</f>
        <v>77103.819999999992</v>
      </c>
      <c r="E52" s="4">
        <f>ROUND(D52/C52*100,2)</f>
        <v>12.84</v>
      </c>
      <c r="F52" s="26">
        <f t="shared" ref="F52:G52" si="5">SUM(F53:F56)</f>
        <v>529192.57999999996</v>
      </c>
      <c r="G52" s="26">
        <f t="shared" si="5"/>
        <v>83808.11</v>
      </c>
      <c r="H52" s="16">
        <f t="shared" si="1"/>
        <v>15.84</v>
      </c>
      <c r="I52" s="17">
        <f t="shared" si="2"/>
        <v>6704.2900000000081</v>
      </c>
    </row>
    <row r="53" spans="1:9" x14ac:dyDescent="0.25">
      <c r="A53" s="25">
        <v>1101</v>
      </c>
      <c r="B53" s="19" t="s">
        <v>40</v>
      </c>
      <c r="C53" s="36">
        <v>436389.14</v>
      </c>
      <c r="D53" s="36">
        <v>41541.440000000002</v>
      </c>
      <c r="E53" s="36">
        <f t="shared" si="4"/>
        <v>9.52</v>
      </c>
      <c r="F53" s="35">
        <v>335357.03999999998</v>
      </c>
      <c r="G53" s="27">
        <v>40969.839999999997</v>
      </c>
      <c r="H53" s="6">
        <f>ROUND(G53/F53*100,2)</f>
        <v>12.22</v>
      </c>
      <c r="I53" s="17">
        <f t="shared" si="2"/>
        <v>-571.60000000000582</v>
      </c>
    </row>
    <row r="54" spans="1:9" x14ac:dyDescent="0.25">
      <c r="A54" s="25">
        <v>1102</v>
      </c>
      <c r="B54" s="19" t="s">
        <v>41</v>
      </c>
      <c r="C54" s="36">
        <v>71969.399999999994</v>
      </c>
      <c r="D54" s="36">
        <v>14237.2</v>
      </c>
      <c r="E54" s="36">
        <f t="shared" si="4"/>
        <v>19.78</v>
      </c>
      <c r="F54" s="35">
        <v>80735.5</v>
      </c>
      <c r="G54" s="27">
        <v>15732.11</v>
      </c>
      <c r="H54" s="6">
        <f t="shared" si="1"/>
        <v>19.489999999999998</v>
      </c>
      <c r="I54" s="17">
        <f t="shared" si="2"/>
        <v>1494.9099999999999</v>
      </c>
    </row>
    <row r="55" spans="1:9" x14ac:dyDescent="0.25">
      <c r="A55" s="25">
        <v>1103</v>
      </c>
      <c r="B55" s="19" t="s">
        <v>92</v>
      </c>
      <c r="C55" s="36">
        <v>82601.05</v>
      </c>
      <c r="D55" s="36">
        <v>19496.37</v>
      </c>
      <c r="E55" s="36">
        <v>0</v>
      </c>
      <c r="F55" s="35">
        <v>102984.44</v>
      </c>
      <c r="G55" s="27">
        <v>24819.16</v>
      </c>
      <c r="H55" s="6">
        <f t="shared" si="1"/>
        <v>24.1</v>
      </c>
      <c r="I55" s="17">
        <f t="shared" si="2"/>
        <v>5322.7900000000009</v>
      </c>
    </row>
    <row r="56" spans="1:9" ht="30" x14ac:dyDescent="0.25">
      <c r="A56" s="25">
        <v>1105</v>
      </c>
      <c r="B56" s="19" t="s">
        <v>42</v>
      </c>
      <c r="C56" s="36">
        <v>9389.9</v>
      </c>
      <c r="D56" s="36">
        <v>1828.81</v>
      </c>
      <c r="E56" s="36">
        <f t="shared" si="4"/>
        <v>19.48</v>
      </c>
      <c r="F56" s="35">
        <v>10115.6</v>
      </c>
      <c r="G56" s="27">
        <v>2287</v>
      </c>
      <c r="H56" s="6">
        <f t="shared" si="1"/>
        <v>22.61</v>
      </c>
      <c r="I56" s="17">
        <f t="shared" si="2"/>
        <v>458.19000000000005</v>
      </c>
    </row>
    <row r="57" spans="1:9" ht="42.75" x14ac:dyDescent="0.25">
      <c r="A57" s="25">
        <v>1300</v>
      </c>
      <c r="B57" s="22" t="s">
        <v>43</v>
      </c>
      <c r="C57" s="4">
        <f>SUM(C58)</f>
        <v>4368</v>
      </c>
      <c r="D57" s="4">
        <f>SUM(D58)</f>
        <v>0</v>
      </c>
      <c r="E57" s="4">
        <f t="shared" si="4"/>
        <v>0</v>
      </c>
      <c r="F57" s="34">
        <f>SUM(F58)</f>
        <v>3</v>
      </c>
      <c r="G57" s="26">
        <f>SUM(G58)</f>
        <v>0</v>
      </c>
      <c r="H57" s="16">
        <f t="shared" si="1"/>
        <v>0</v>
      </c>
      <c r="I57" s="17">
        <f t="shared" si="2"/>
        <v>0</v>
      </c>
    </row>
    <row r="58" spans="1:9" ht="30" x14ac:dyDescent="0.25">
      <c r="A58" s="25">
        <v>1301</v>
      </c>
      <c r="B58" s="19" t="s">
        <v>44</v>
      </c>
      <c r="C58" s="36">
        <v>4368</v>
      </c>
      <c r="D58" s="36">
        <v>0</v>
      </c>
      <c r="E58" s="36">
        <f t="shared" si="4"/>
        <v>0</v>
      </c>
      <c r="F58" s="35">
        <v>3</v>
      </c>
      <c r="G58" s="27">
        <v>0</v>
      </c>
      <c r="H58" s="6">
        <f t="shared" si="1"/>
        <v>0</v>
      </c>
      <c r="I58" s="17">
        <f t="shared" si="2"/>
        <v>0</v>
      </c>
    </row>
    <row r="59" spans="1:9" x14ac:dyDescent="0.25">
      <c r="A59" s="25"/>
      <c r="B59" s="22" t="s">
        <v>45</v>
      </c>
      <c r="C59" s="4">
        <f>C10+C19+C23+C28+C33+C37+C43+C46+C52+C57</f>
        <v>3680168.0100000002</v>
      </c>
      <c r="D59" s="4">
        <f>D10+D19+D23+D28+D33+D37+D43+D46+D52+D57</f>
        <v>654390.6</v>
      </c>
      <c r="E59" s="4">
        <f>ROUND(D59/C59*100,2)</f>
        <v>17.78</v>
      </c>
      <c r="F59" s="34">
        <f>F10+F19+F23+F28+F33+F37+F43+F46+F52+F57</f>
        <v>4097089.8500000006</v>
      </c>
      <c r="G59" s="26">
        <f>G10+G19+G23+G28+G33+G37+G43+G46+G52+G57</f>
        <v>822551.11</v>
      </c>
      <c r="H59" s="16">
        <f t="shared" si="1"/>
        <v>20.079999999999998</v>
      </c>
      <c r="I59" s="17">
        <f>G59-D59</f>
        <v>168160.51</v>
      </c>
    </row>
  </sheetData>
  <mergeCells count="10">
    <mergeCell ref="A6:A7"/>
    <mergeCell ref="B6:B7"/>
    <mergeCell ref="C6:E6"/>
    <mergeCell ref="F6:H6"/>
    <mergeCell ref="I6:I7"/>
    <mergeCell ref="D1:E1"/>
    <mergeCell ref="G1:H1"/>
    <mergeCell ref="A2:I2"/>
    <mergeCell ref="A3:I3"/>
    <mergeCell ref="A4:I4"/>
  </mergeCells>
  <pageMargins left="0.70866141732283472" right="0.39370078740157483" top="0.35433070866141736" bottom="0.35433070866141736" header="0.31496062992125984" footer="0.31496062992125984"/>
  <pageSetup paperSize="9" scale="86" fitToHeight="0" orientation="landscape" r:id="rId1"/>
  <headerFooter differentFirst="1"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на 01.04.2024</vt:lpstr>
      <vt:lpstr>'на 01.04.2024'!Заголовки_для_печати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Полунина Людмила Ивановна</dc:creator>
  <cp:lastModifiedBy>Протасевич Анна Рудольфовна</cp:lastModifiedBy>
  <cp:lastPrinted>2024-05-16T05:20:35Z</cp:lastPrinted>
  <dcterms:created xsi:type="dcterms:W3CDTF">2016-12-06T08:29:05Z</dcterms:created>
  <dcterms:modified xsi:type="dcterms:W3CDTF">2025-04-08T08:49:24Z</dcterms:modified>
</cp:coreProperties>
</file>