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бюджета на 01.05.14" sheetId="1" r:id="rId1"/>
  </sheets>
  <definedNames>
    <definedName name="_xlnm.Print_Titles" localSheetId="0">'исполнение бюджета на 01.05.14'!$6:$7</definedName>
  </definedNames>
  <calcPr fullCalcOnLoad="1"/>
</workbook>
</file>

<file path=xl/sharedStrings.xml><?xml version="1.0" encoding="utf-8"?>
<sst xmlns="http://schemas.openxmlformats.org/spreadsheetml/2006/main" count="103" uniqueCount="84">
  <si>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</si>
  <si>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</si>
  <si>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</si>
  <si>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</si>
  <si>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</si>
  <si>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</si>
  <si>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</si>
  <si>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</si>
  <si>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</si>
  <si>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</si>
  <si>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 xml:space="preserve">      СРЕДСТВА МАССОВОЙ ИНФОРМАЦИИ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</si>
  <si>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</si>
  <si>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</si>
  <si>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</si>
  <si>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</si>
  <si>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</si>
  <si>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</si>
  <si>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</si>
  <si>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</si>
  <si>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</si>
  <si>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</si>
  <si>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</si>
  <si>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</si>
  <si>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</si>
  <si>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</si>
  <si>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</si>
  <si>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</si>
  <si>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</si>
  <si>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</si>
  <si>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</si>
  <si>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</si>
  <si>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</si>
  <si>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</si>
  <si>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</si>
  <si>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</si>
  <si>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</si>
  <si>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</si>
  <si>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</si>
  <si>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</si>
  <si>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</si>
  <si>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</si>
  <si>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</si>
  <si>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</si>
  <si>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</si>
  <si>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>Результат исполнени бюджета                                      (дефицит "-", профицит "+")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</si>
  <si>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</si>
  <si>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</si>
  <si>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</si>
  <si>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</si>
  <si>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</si>
  <si>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</si>
  <si>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</si>
  <si>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</si>
  <si>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</si>
  <si>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</si>
  <si>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</si>
  <si>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</si>
  <si>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</si>
  <si>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</si>
  <si>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</si>
  <si>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</si>
  <si>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</si>
  <si>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</si>
  <si>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</si>
  <si>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</si>
  <si>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</si>
  <si>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</si>
  <si>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</si>
  <si>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</si>
  <si>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</si>
  <si>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</si>
  <si>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</si>
  <si>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</si>
  <si>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</si>
  <si>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</si>
  <si>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Периодическая печать и издательства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</si>
  <si>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</si>
  <si>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</si>
  <si>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</si>
  <si>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</si>
  <si>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по состоянию на 01 сентября 2014 года</t>
  </si>
  <si>
    <t>План с учетом изменений на 01.09.2014 года</t>
  </si>
  <si>
    <t>Исполнено на 01.09.2014 года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</si>
  <si>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субаенций и иных межбюджетных трансфертов, имеющих целевое назначение, прошлых лет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</si>
</sst>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1"/>
      <color theme="1"/>
      <name val="Arial Cyr"/>
      <family val="0"/>
    </font>
    <font>
      <sz val="10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40" fillId="33" borderId="0" xfId="0" applyFont="1" applyFill="1" applyAlignment="1">
      <alignment horizontal="center" wrapText="1"/>
    </xf>
    <xf numFmtId="0" fontId="40" fillId="33" borderId="0" xfId="0" applyFont="1" applyFill="1" applyAlignment="1">
      <alignment horizontal="center"/>
    </xf>
    <xf numFmtId="0" fontId="41" fillId="33" borderId="10" xfId="0" applyFont="1" applyFill="1" applyBorder="1" applyAlignment="1">
      <alignment vertical="top" wrapText="1"/>
    </xf>
    <xf numFmtId="49" fontId="39" fillId="33" borderId="10" xfId="0" applyNumberFormat="1" applyFont="1" applyFill="1" applyBorder="1" applyAlignment="1">
      <alignment horizontal="center" vertical="top" shrinkToFit="1"/>
    </xf>
    <xf numFmtId="4" fontId="41" fillId="34" borderId="10" xfId="0" applyNumberFormat="1" applyFont="1" applyFill="1" applyBorder="1" applyAlignment="1">
      <alignment horizontal="right" vertical="top" shrinkToFit="1"/>
    </xf>
    <xf numFmtId="10" fontId="41" fillId="34" borderId="10" xfId="0" applyNumberFormat="1" applyFont="1" applyFill="1" applyBorder="1" applyAlignment="1">
      <alignment horizontal="right" vertical="top" shrinkToFit="1"/>
    </xf>
    <xf numFmtId="0" fontId="39" fillId="33" borderId="0" xfId="0" applyFont="1" applyFill="1" applyAlignment="1">
      <alignment horizontal="left" wrapText="1"/>
    </xf>
    <xf numFmtId="0" fontId="39" fillId="33" borderId="11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/>
    </xf>
    <xf numFmtId="0" fontId="39" fillId="33" borderId="10" xfId="0" applyFont="1" applyFill="1" applyBorder="1" applyAlignment="1">
      <alignment vertical="top" wrapText="1"/>
    </xf>
    <xf numFmtId="0" fontId="41" fillId="33" borderId="10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left" vertical="top" wrapText="1"/>
    </xf>
    <xf numFmtId="0" fontId="39" fillId="33" borderId="11" xfId="0" applyFont="1" applyFill="1" applyBorder="1" applyAlignment="1">
      <alignment horizontal="left" vertical="center" wrapText="1"/>
    </xf>
    <xf numFmtId="0" fontId="39" fillId="33" borderId="11" xfId="0" applyFont="1" applyFill="1" applyBorder="1" applyAlignment="1">
      <alignment horizontal="left" vertical="top" wrapText="1"/>
    </xf>
    <xf numFmtId="0" fontId="41" fillId="33" borderId="11" xfId="0" applyFont="1" applyFill="1" applyBorder="1" applyAlignment="1">
      <alignment horizontal="left" vertical="center" wrapText="1"/>
    </xf>
    <xf numFmtId="0" fontId="40" fillId="33" borderId="11" xfId="0" applyFont="1" applyFill="1" applyBorder="1" applyAlignment="1">
      <alignment horizontal="left" vertical="center" wrapText="1"/>
    </xf>
    <xf numFmtId="4" fontId="41" fillId="33" borderId="11" xfId="0" applyNumberFormat="1" applyFont="1" applyFill="1" applyBorder="1" applyAlignment="1">
      <alignment horizontal="right" vertical="center" wrapText="1"/>
    </xf>
    <xf numFmtId="4" fontId="41" fillId="35" borderId="10" xfId="0" applyNumberFormat="1" applyFont="1" applyFill="1" applyBorder="1" applyAlignment="1">
      <alignment horizontal="right" vertical="top" shrinkToFit="1"/>
    </xf>
    <xf numFmtId="4" fontId="39" fillId="33" borderId="11" xfId="0" applyNumberFormat="1" applyFont="1" applyFill="1" applyBorder="1" applyAlignment="1">
      <alignment horizontal="right" vertical="center" wrapText="1"/>
    </xf>
    <xf numFmtId="0" fontId="39" fillId="33" borderId="11" xfId="0" applyFont="1" applyFill="1" applyBorder="1" applyAlignment="1">
      <alignment horizontal="right" vertical="center" wrapText="1"/>
    </xf>
    <xf numFmtId="0" fontId="39" fillId="33" borderId="10" xfId="0" applyFont="1" applyFill="1" applyBorder="1" applyAlignment="1">
      <alignment/>
    </xf>
    <xf numFmtId="0" fontId="39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wrapText="1"/>
    </xf>
    <xf numFmtId="4" fontId="39" fillId="33" borderId="10" xfId="0" applyNumberFormat="1" applyFont="1" applyFill="1" applyBorder="1" applyAlignment="1">
      <alignment/>
    </xf>
    <xf numFmtId="4" fontId="39" fillId="33" borderId="10" xfId="0" applyNumberFormat="1" applyFont="1" applyFill="1" applyBorder="1" applyAlignment="1">
      <alignment wrapText="1"/>
    </xf>
    <xf numFmtId="4" fontId="41" fillId="34" borderId="0" xfId="0" applyNumberFormat="1" applyFont="1" applyFill="1" applyBorder="1" applyAlignment="1">
      <alignment horizontal="right" vertical="top" shrinkToFit="1"/>
    </xf>
    <xf numFmtId="10" fontId="41" fillId="34" borderId="0" xfId="0" applyNumberFormat="1" applyFont="1" applyFill="1" applyBorder="1" applyAlignment="1">
      <alignment horizontal="right" vertical="top" shrinkToFit="1"/>
    </xf>
    <xf numFmtId="4" fontId="43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0" fontId="42" fillId="33" borderId="10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 horizontal="center" vertical="center" wrapText="1"/>
    </xf>
    <xf numFmtId="2" fontId="41" fillId="33" borderId="11" xfId="0" applyNumberFormat="1" applyFont="1" applyFill="1" applyBorder="1" applyAlignment="1">
      <alignment horizontal="right" vertical="center" wrapText="1"/>
    </xf>
    <xf numFmtId="2" fontId="39" fillId="33" borderId="11" xfId="0" applyNumberFormat="1" applyFont="1" applyFill="1" applyBorder="1" applyAlignment="1">
      <alignment horizontal="right" vertical="center" wrapText="1"/>
    </xf>
    <xf numFmtId="4" fontId="39" fillId="35" borderId="10" xfId="0" applyNumberFormat="1" applyFont="1" applyFill="1" applyBorder="1" applyAlignment="1">
      <alignment horizontal="right" vertical="center" shrinkToFit="1"/>
    </xf>
    <xf numFmtId="4" fontId="41" fillId="35" borderId="10" xfId="0" applyNumberFormat="1" applyFont="1" applyFill="1" applyBorder="1" applyAlignment="1">
      <alignment horizontal="right" vertical="center" shrinkToFi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center"/>
    </xf>
    <xf numFmtId="0" fontId="40" fillId="33" borderId="0" xfId="0" applyFont="1" applyFill="1" applyAlignment="1">
      <alignment horizontal="center" wrapText="1"/>
    </xf>
    <xf numFmtId="0" fontId="39" fillId="33" borderId="0" xfId="0" applyFont="1" applyFill="1" applyAlignment="1">
      <alignment wrapText="1"/>
    </xf>
    <xf numFmtId="0" fontId="39" fillId="33" borderId="13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85"/>
  <sheetViews>
    <sheetView showGridLines="0" tabSelected="1" zoomScalePageLayoutView="0" workbookViewId="0" topLeftCell="A1">
      <selection activeCell="AF78" sqref="AF78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45"/>
      <c r="B1" s="45"/>
      <c r="C1" s="45"/>
      <c r="D1" s="45"/>
      <c r="E1" s="45"/>
      <c r="F1" s="4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0"/>
      <c r="W2" s="1"/>
      <c r="X2" s="1"/>
    </row>
    <row r="3" spans="1:24" ht="18" customHeight="1">
      <c r="A3" s="44" t="s">
        <v>80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2"/>
      <c r="X3" s="3"/>
    </row>
    <row r="4" spans="1:24" ht="15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3"/>
      <c r="X4" s="3"/>
    </row>
    <row r="5" spans="1:24" ht="15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</row>
    <row r="6" spans="1:24" ht="14.25" customHeight="1">
      <c r="A6" s="41" t="s">
        <v>1</v>
      </c>
      <c r="B6" s="41" t="s">
        <v>2</v>
      </c>
      <c r="C6" s="41" t="s">
        <v>2</v>
      </c>
      <c r="D6" s="41" t="s">
        <v>2</v>
      </c>
      <c r="E6" s="41" t="s">
        <v>2</v>
      </c>
      <c r="F6" s="41" t="s">
        <v>81</v>
      </c>
      <c r="G6" s="41" t="s">
        <v>2</v>
      </c>
      <c r="H6" s="41" t="s">
        <v>2</v>
      </c>
      <c r="I6" s="41" t="s">
        <v>2</v>
      </c>
      <c r="J6" s="41" t="s">
        <v>2</v>
      </c>
      <c r="K6" s="41" t="s">
        <v>2</v>
      </c>
      <c r="L6" s="41" t="s">
        <v>2</v>
      </c>
      <c r="M6" s="41" t="s">
        <v>2</v>
      </c>
      <c r="N6" s="41" t="s">
        <v>2</v>
      </c>
      <c r="O6" s="41" t="s">
        <v>2</v>
      </c>
      <c r="P6" s="41" t="s">
        <v>2</v>
      </c>
      <c r="Q6" s="41" t="s">
        <v>2</v>
      </c>
      <c r="R6" s="41" t="s">
        <v>2</v>
      </c>
      <c r="S6" s="41" t="s">
        <v>2</v>
      </c>
      <c r="T6" s="41" t="s">
        <v>82</v>
      </c>
      <c r="U6" s="41" t="s">
        <v>12</v>
      </c>
      <c r="V6" s="41" t="s">
        <v>2</v>
      </c>
      <c r="W6" s="41" t="s">
        <v>2</v>
      </c>
      <c r="X6" s="41" t="s">
        <v>2</v>
      </c>
    </row>
    <row r="7" spans="1:24" ht="30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</row>
    <row r="8" spans="1:24" ht="15.75">
      <c r="A8" s="18" t="s">
        <v>31</v>
      </c>
      <c r="B8" s="9"/>
      <c r="C8" s="9"/>
      <c r="D8" s="9"/>
      <c r="E8" s="9"/>
      <c r="F8" s="19">
        <f>F9+F25</f>
        <v>2329190464.15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>
        <f>T9+T25</f>
        <v>1528507955.94</v>
      </c>
      <c r="U8" s="36">
        <f>ROUND(T8/F8*100,2)</f>
        <v>65.62</v>
      </c>
      <c r="V8" s="9"/>
      <c r="W8" s="9"/>
      <c r="X8" s="9"/>
    </row>
    <row r="9" spans="1:24" ht="15">
      <c r="A9" s="17" t="s">
        <v>33</v>
      </c>
      <c r="B9" s="9"/>
      <c r="C9" s="9"/>
      <c r="D9" s="9"/>
      <c r="E9" s="9"/>
      <c r="F9" s="21">
        <f>F10+F13+F14+F15+F18+F19+F20+F21+F22+F23+F24</f>
        <v>603432727.59</v>
      </c>
      <c r="G9" s="21">
        <f aca="true" t="shared" si="0" ref="G9:T9">G10+G13+G14+G15+G18+G19+G20+G21+G22+G23+G24</f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1">
        <f t="shared" si="0"/>
        <v>0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1">
        <f t="shared" si="0"/>
        <v>0</v>
      </c>
      <c r="P9" s="21">
        <f t="shared" si="0"/>
        <v>0</v>
      </c>
      <c r="Q9" s="21">
        <f t="shared" si="0"/>
        <v>0</v>
      </c>
      <c r="R9" s="21">
        <f t="shared" si="0"/>
        <v>0</v>
      </c>
      <c r="S9" s="21">
        <f t="shared" si="0"/>
        <v>0</v>
      </c>
      <c r="T9" s="21">
        <f t="shared" si="0"/>
        <v>367933364.11</v>
      </c>
      <c r="U9" s="37">
        <f>ROUND(T9/F9*100,2)</f>
        <v>60.97</v>
      </c>
      <c r="V9" s="9"/>
      <c r="W9" s="9"/>
      <c r="X9" s="9"/>
    </row>
    <row r="10" spans="1:24" ht="15">
      <c r="A10" s="16" t="s">
        <v>13</v>
      </c>
      <c r="B10" s="9"/>
      <c r="C10" s="9"/>
      <c r="D10" s="9"/>
      <c r="E10" s="9"/>
      <c r="F10" s="21">
        <f>F11+F12</f>
        <v>422334800</v>
      </c>
      <c r="G10" s="21">
        <f aca="true" t="shared" si="1" ref="G10:T10">G11+G12</f>
        <v>0</v>
      </c>
      <c r="H10" s="21">
        <f t="shared" si="1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1">
        <f t="shared" si="1"/>
        <v>0</v>
      </c>
      <c r="M10" s="21">
        <f t="shared" si="1"/>
        <v>0</v>
      </c>
      <c r="N10" s="21">
        <f t="shared" si="1"/>
        <v>0</v>
      </c>
      <c r="O10" s="21">
        <f t="shared" si="1"/>
        <v>0</v>
      </c>
      <c r="P10" s="21">
        <f t="shared" si="1"/>
        <v>0</v>
      </c>
      <c r="Q10" s="21">
        <f t="shared" si="1"/>
        <v>0</v>
      </c>
      <c r="R10" s="21">
        <f t="shared" si="1"/>
        <v>0</v>
      </c>
      <c r="S10" s="21">
        <f t="shared" si="1"/>
        <v>0</v>
      </c>
      <c r="T10" s="21">
        <f t="shared" si="1"/>
        <v>244893359.65</v>
      </c>
      <c r="U10" s="37">
        <f>ROUND(T10/F10*100,2)</f>
        <v>57.99</v>
      </c>
      <c r="V10" s="9"/>
      <c r="W10" s="9"/>
      <c r="X10" s="9"/>
    </row>
    <row r="11" spans="1:24" ht="15">
      <c r="A11" s="16" t="s">
        <v>14</v>
      </c>
      <c r="B11" s="9"/>
      <c r="C11" s="9"/>
      <c r="D11" s="9"/>
      <c r="E11" s="9"/>
      <c r="F11" s="21">
        <v>90448100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>
        <v>47836974.31</v>
      </c>
      <c r="U11" s="37">
        <f aca="true" t="shared" si="2" ref="U11:U29">ROUND(T11/F11*100,2)</f>
        <v>52.89</v>
      </c>
      <c r="V11" s="9"/>
      <c r="W11" s="9"/>
      <c r="X11" s="9"/>
    </row>
    <row r="12" spans="1:24" ht="15">
      <c r="A12" s="15" t="s">
        <v>15</v>
      </c>
      <c r="B12" s="9"/>
      <c r="C12" s="9"/>
      <c r="D12" s="9"/>
      <c r="E12" s="9"/>
      <c r="F12" s="21">
        <v>331886700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>
        <v>197056385.34</v>
      </c>
      <c r="U12" s="37">
        <f t="shared" si="2"/>
        <v>59.37</v>
      </c>
      <c r="V12" s="9"/>
      <c r="W12" s="9"/>
      <c r="X12" s="9"/>
    </row>
    <row r="13" spans="1:24" ht="38.25">
      <c r="A13" s="15" t="s">
        <v>34</v>
      </c>
      <c r="B13" s="9"/>
      <c r="C13" s="9"/>
      <c r="D13" s="9"/>
      <c r="E13" s="9"/>
      <c r="F13" s="21">
        <v>20441200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>
        <v>10162771.57</v>
      </c>
      <c r="U13" s="37">
        <f t="shared" si="2"/>
        <v>49.72</v>
      </c>
      <c r="V13" s="9"/>
      <c r="W13" s="9"/>
      <c r="X13" s="9"/>
    </row>
    <row r="14" spans="1:24" ht="15">
      <c r="A14" s="15" t="s">
        <v>16</v>
      </c>
      <c r="B14" s="9"/>
      <c r="C14" s="9"/>
      <c r="D14" s="9"/>
      <c r="E14" s="9"/>
      <c r="F14" s="21">
        <v>29498500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>
        <v>20655343.13</v>
      </c>
      <c r="U14" s="37">
        <f t="shared" si="2"/>
        <v>70.02</v>
      </c>
      <c r="V14" s="9"/>
      <c r="W14" s="9"/>
      <c r="X14" s="9"/>
    </row>
    <row r="15" spans="1:24" ht="15">
      <c r="A15" s="15" t="s">
        <v>17</v>
      </c>
      <c r="B15" s="9"/>
      <c r="C15" s="9"/>
      <c r="D15" s="9"/>
      <c r="E15" s="9"/>
      <c r="F15" s="21">
        <f>F16+F17</f>
        <v>39057900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>
        <v>23936872.45</v>
      </c>
      <c r="U15" s="37">
        <f t="shared" si="2"/>
        <v>61.29</v>
      </c>
      <c r="V15" s="9"/>
      <c r="W15" s="9"/>
      <c r="X15" s="9"/>
    </row>
    <row r="16" spans="1:24" ht="15">
      <c r="A16" s="9" t="s">
        <v>18</v>
      </c>
      <c r="B16" s="9"/>
      <c r="C16" s="9"/>
      <c r="D16" s="9"/>
      <c r="E16" s="9"/>
      <c r="F16" s="21">
        <v>8608800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>
        <v>3916505.81</v>
      </c>
      <c r="U16" s="37">
        <f t="shared" si="2"/>
        <v>45.49</v>
      </c>
      <c r="V16" s="9"/>
      <c r="W16" s="9"/>
      <c r="X16" s="9"/>
    </row>
    <row r="17" spans="1:24" ht="15">
      <c r="A17" s="15" t="s">
        <v>19</v>
      </c>
      <c r="B17" s="9"/>
      <c r="C17" s="9"/>
      <c r="D17" s="9"/>
      <c r="E17" s="9"/>
      <c r="F17" s="21">
        <v>30449100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>
        <v>20020366.64</v>
      </c>
      <c r="U17" s="37">
        <f t="shared" si="2"/>
        <v>65.75</v>
      </c>
      <c r="V17" s="9"/>
      <c r="W17" s="9"/>
      <c r="X17" s="9"/>
    </row>
    <row r="18" spans="1:24" ht="15">
      <c r="A18" s="15" t="s">
        <v>20</v>
      </c>
      <c r="B18" s="9"/>
      <c r="C18" s="9"/>
      <c r="D18" s="9"/>
      <c r="E18" s="9"/>
      <c r="F18" s="21">
        <v>4685500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>
        <v>4483131.73</v>
      </c>
      <c r="U18" s="37">
        <f t="shared" si="2"/>
        <v>95.68</v>
      </c>
      <c r="V18" s="9"/>
      <c r="W18" s="9"/>
      <c r="X18" s="9"/>
    </row>
    <row r="19" spans="1:24" ht="38.25">
      <c r="A19" s="15" t="s">
        <v>21</v>
      </c>
      <c r="B19" s="9"/>
      <c r="C19" s="9"/>
      <c r="D19" s="9"/>
      <c r="E19" s="9"/>
      <c r="F19" s="21">
        <v>47533800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>
        <v>33972505.87</v>
      </c>
      <c r="U19" s="37">
        <f t="shared" si="2"/>
        <v>71.47</v>
      </c>
      <c r="V19" s="9"/>
      <c r="W19" s="9"/>
      <c r="X19" s="9"/>
    </row>
    <row r="20" spans="1:24" ht="25.5">
      <c r="A20" s="15" t="s">
        <v>22</v>
      </c>
      <c r="B20" s="9"/>
      <c r="C20" s="9"/>
      <c r="D20" s="9"/>
      <c r="E20" s="9"/>
      <c r="F20" s="21">
        <v>8341000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>
        <v>4477164.77</v>
      </c>
      <c r="U20" s="37">
        <f t="shared" si="2"/>
        <v>53.68</v>
      </c>
      <c r="V20" s="9"/>
      <c r="W20" s="9"/>
      <c r="X20" s="9"/>
    </row>
    <row r="21" spans="1:24" ht="25.5">
      <c r="A21" s="15" t="s">
        <v>23</v>
      </c>
      <c r="B21" s="9"/>
      <c r="C21" s="9"/>
      <c r="D21" s="9"/>
      <c r="E21" s="9"/>
      <c r="F21" s="21">
        <v>1519227.59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>
        <v>1212505.87</v>
      </c>
      <c r="U21" s="37">
        <f t="shared" si="2"/>
        <v>79.81</v>
      </c>
      <c r="V21" s="9"/>
      <c r="W21" s="9"/>
      <c r="X21" s="9"/>
    </row>
    <row r="22" spans="1:24" ht="25.5">
      <c r="A22" s="15" t="s">
        <v>24</v>
      </c>
      <c r="B22" s="9"/>
      <c r="C22" s="9"/>
      <c r="D22" s="9"/>
      <c r="E22" s="9"/>
      <c r="F22" s="21">
        <v>27300000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>
        <v>22776497.17</v>
      </c>
      <c r="U22" s="37">
        <f t="shared" si="2"/>
        <v>83.43</v>
      </c>
      <c r="V22" s="9"/>
      <c r="W22" s="9"/>
      <c r="X22" s="9"/>
    </row>
    <row r="23" spans="1:24" ht="15">
      <c r="A23" s="15" t="s">
        <v>25</v>
      </c>
      <c r="B23" s="9"/>
      <c r="C23" s="9"/>
      <c r="D23" s="9"/>
      <c r="E23" s="9"/>
      <c r="F23" s="21">
        <v>2720800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>
        <v>1275060.33</v>
      </c>
      <c r="U23" s="37">
        <f t="shared" si="2"/>
        <v>46.86</v>
      </c>
      <c r="V23" s="9"/>
      <c r="W23" s="9"/>
      <c r="X23" s="9"/>
    </row>
    <row r="24" spans="1:24" ht="15">
      <c r="A24" s="15" t="s">
        <v>26</v>
      </c>
      <c r="B24" s="9"/>
      <c r="C24" s="9"/>
      <c r="D24" s="9"/>
      <c r="E24" s="9"/>
      <c r="F24" s="21">
        <v>0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>
        <v>88151.57</v>
      </c>
      <c r="U24" s="37">
        <v>0</v>
      </c>
      <c r="V24" s="9"/>
      <c r="W24" s="9"/>
      <c r="X24" s="9"/>
    </row>
    <row r="25" spans="1:24" ht="15">
      <c r="A25" s="17" t="s">
        <v>27</v>
      </c>
      <c r="B25" s="9"/>
      <c r="C25" s="9"/>
      <c r="D25" s="9"/>
      <c r="E25" s="9"/>
      <c r="F25" s="21">
        <v>1725757736.56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>
        <v>1160574591.83</v>
      </c>
      <c r="U25" s="37">
        <f t="shared" si="2"/>
        <v>67.25</v>
      </c>
      <c r="V25" s="9"/>
      <c r="W25" s="9"/>
      <c r="X25" s="9"/>
    </row>
    <row r="26" spans="1:24" ht="38.25">
      <c r="A26" s="15" t="s">
        <v>28</v>
      </c>
      <c r="B26" s="9"/>
      <c r="C26" s="9"/>
      <c r="D26" s="9"/>
      <c r="E26" s="9"/>
      <c r="F26" s="21">
        <v>1727848307.22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>
        <v>1162827062.65</v>
      </c>
      <c r="U26" s="37">
        <f t="shared" si="2"/>
        <v>67.3</v>
      </c>
      <c r="V26" s="9"/>
      <c r="W26" s="9"/>
      <c r="X26" s="9"/>
    </row>
    <row r="27" spans="1:24" ht="89.25">
      <c r="A27" s="15" t="s">
        <v>83</v>
      </c>
      <c r="B27" s="40"/>
      <c r="C27" s="40"/>
      <c r="D27" s="40"/>
      <c r="E27" s="4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>
        <v>18917</v>
      </c>
      <c r="U27" s="37">
        <v>0</v>
      </c>
      <c r="V27" s="40"/>
      <c r="W27" s="40"/>
      <c r="X27" s="40"/>
    </row>
    <row r="28" spans="1:24" ht="15">
      <c r="A28" s="15" t="s">
        <v>29</v>
      </c>
      <c r="B28" s="9"/>
      <c r="C28" s="9"/>
      <c r="D28" s="9"/>
      <c r="E28" s="9"/>
      <c r="F28" s="21">
        <v>917591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>
        <v>931886.41</v>
      </c>
      <c r="U28" s="37">
        <v>0</v>
      </c>
      <c r="V28" s="9"/>
      <c r="W28" s="9"/>
      <c r="X28" s="9"/>
    </row>
    <row r="29" spans="1:24" ht="48" customHeight="1">
      <c r="A29" s="15" t="s">
        <v>30</v>
      </c>
      <c r="B29" s="9"/>
      <c r="C29" s="9"/>
      <c r="D29" s="9"/>
      <c r="E29" s="9"/>
      <c r="F29" s="21">
        <v>-3008161.66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>
        <v>-3203274.23</v>
      </c>
      <c r="U29" s="37">
        <f t="shared" si="2"/>
        <v>106.49</v>
      </c>
      <c r="V29" s="9"/>
      <c r="W29" s="9"/>
      <c r="X29" s="9"/>
    </row>
    <row r="30" spans="1:24" ht="15" hidden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5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24.75" customHeight="1">
      <c r="A32" s="18" t="s">
        <v>32</v>
      </c>
      <c r="B32" s="9"/>
      <c r="C32" s="9"/>
      <c r="D32" s="9"/>
      <c r="E32" s="9"/>
      <c r="F32" s="19">
        <f>SUM(F33+F41+F43+F48+F53+F55+F60+F62+F68+F72+F74)</f>
        <v>2432542056.3799996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>
        <f>SUM(T33+T41+T43+T48+T53+T55+T60+T62+T68+T72+T74)</f>
        <v>1454356177.29</v>
      </c>
      <c r="U32" s="37">
        <f aca="true" t="shared" si="3" ref="U32:U75">ROUND(T32/F32*100,2)</f>
        <v>59.79</v>
      </c>
      <c r="V32" s="9"/>
      <c r="W32" s="9"/>
      <c r="X32" s="9"/>
    </row>
    <row r="33" spans="1:24" ht="24" customHeight="1">
      <c r="A33" s="35" t="s">
        <v>79</v>
      </c>
      <c r="B33" s="5"/>
      <c r="C33" s="5"/>
      <c r="D33" s="5"/>
      <c r="E33" s="5"/>
      <c r="F33" s="20">
        <f>SUM(F34:F40)</f>
        <v>122577612.95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f>SUM(T34:T40)</f>
        <v>71515788.01</v>
      </c>
      <c r="U33" s="37">
        <f t="shared" si="3"/>
        <v>58.34</v>
      </c>
      <c r="V33" s="6">
        <v>0</v>
      </c>
      <c r="W33" s="7">
        <v>0</v>
      </c>
      <c r="X33" s="6">
        <v>0</v>
      </c>
    </row>
    <row r="34" spans="1:24" ht="38.25" outlineLevel="1">
      <c r="A34" s="11" t="s">
        <v>45</v>
      </c>
      <c r="B34" s="5"/>
      <c r="C34" s="5"/>
      <c r="D34" s="5"/>
      <c r="E34" s="5"/>
      <c r="F34" s="38">
        <v>1518000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979640.78</v>
      </c>
      <c r="U34" s="37">
        <f t="shared" si="3"/>
        <v>64.53</v>
      </c>
      <c r="V34" s="6">
        <v>0</v>
      </c>
      <c r="W34" s="7">
        <v>0</v>
      </c>
      <c r="X34" s="6">
        <v>0</v>
      </c>
    </row>
    <row r="35" spans="1:24" ht="63.75" outlineLevel="1">
      <c r="A35" s="11" t="s">
        <v>46</v>
      </c>
      <c r="B35" s="5"/>
      <c r="C35" s="5"/>
      <c r="D35" s="5"/>
      <c r="E35" s="5"/>
      <c r="F35" s="38">
        <v>2633700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1230762.88</v>
      </c>
      <c r="U35" s="37">
        <f t="shared" si="3"/>
        <v>46.73</v>
      </c>
      <c r="V35" s="6">
        <v>0</v>
      </c>
      <c r="W35" s="7">
        <v>0</v>
      </c>
      <c r="X35" s="6">
        <v>0</v>
      </c>
    </row>
    <row r="36" spans="1:24" ht="63.75" outlineLevel="1">
      <c r="A36" s="11" t="s">
        <v>47</v>
      </c>
      <c r="B36" s="5"/>
      <c r="C36" s="5"/>
      <c r="D36" s="5"/>
      <c r="E36" s="5"/>
      <c r="F36" s="38">
        <v>60080024.35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35641297.71</v>
      </c>
      <c r="U36" s="37">
        <f t="shared" si="3"/>
        <v>59.32</v>
      </c>
      <c r="V36" s="6">
        <v>0</v>
      </c>
      <c r="W36" s="7">
        <v>0</v>
      </c>
      <c r="X36" s="6">
        <v>0</v>
      </c>
    </row>
    <row r="37" spans="1:24" ht="51" outlineLevel="1">
      <c r="A37" s="11" t="s">
        <v>48</v>
      </c>
      <c r="B37" s="5"/>
      <c r="C37" s="5"/>
      <c r="D37" s="5"/>
      <c r="E37" s="5"/>
      <c r="F37" s="38">
        <v>13087888.3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7601746.86</v>
      </c>
      <c r="U37" s="37">
        <f t="shared" si="3"/>
        <v>58.08</v>
      </c>
      <c r="V37" s="6">
        <v>0</v>
      </c>
      <c r="W37" s="7">
        <v>0</v>
      </c>
      <c r="X37" s="6">
        <v>0</v>
      </c>
    </row>
    <row r="38" spans="1:24" ht="25.5" outlineLevel="1">
      <c r="A38" s="11" t="s">
        <v>49</v>
      </c>
      <c r="B38" s="5"/>
      <c r="C38" s="5"/>
      <c r="D38" s="5"/>
      <c r="E38" s="5"/>
      <c r="F38" s="38">
        <v>8223000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8223000</v>
      </c>
      <c r="U38" s="37">
        <f t="shared" si="3"/>
        <v>100</v>
      </c>
      <c r="V38" s="6">
        <v>0</v>
      </c>
      <c r="W38" s="7">
        <v>0</v>
      </c>
      <c r="X38" s="6">
        <v>0</v>
      </c>
    </row>
    <row r="39" spans="1:24" ht="15" outlineLevel="1">
      <c r="A39" s="11" t="s">
        <v>50</v>
      </c>
      <c r="B39" s="5"/>
      <c r="C39" s="5"/>
      <c r="D39" s="5"/>
      <c r="E39" s="5"/>
      <c r="F39" s="38">
        <v>921000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7">
        <f t="shared" si="3"/>
        <v>0</v>
      </c>
      <c r="V39" s="6">
        <v>0</v>
      </c>
      <c r="W39" s="7">
        <v>0</v>
      </c>
      <c r="X39" s="6">
        <v>0</v>
      </c>
    </row>
    <row r="40" spans="1:24" ht="15" outlineLevel="1">
      <c r="A40" s="11" t="s">
        <v>51</v>
      </c>
      <c r="B40" s="5"/>
      <c r="C40" s="5"/>
      <c r="D40" s="5"/>
      <c r="E40" s="5"/>
      <c r="F40" s="38">
        <v>36114000.3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17839339.78</v>
      </c>
      <c r="U40" s="37">
        <f t="shared" si="3"/>
        <v>49.4</v>
      </c>
      <c r="V40" s="6">
        <v>0</v>
      </c>
      <c r="W40" s="7">
        <v>0</v>
      </c>
      <c r="X40" s="6">
        <v>0</v>
      </c>
    </row>
    <row r="41" spans="1:24" ht="38.25">
      <c r="A41" s="35" t="s">
        <v>3</v>
      </c>
      <c r="B41" s="5"/>
      <c r="C41" s="5"/>
      <c r="D41" s="5"/>
      <c r="E41" s="5"/>
      <c r="F41" s="39">
        <f>SUM(F42)</f>
        <v>7363100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f>SUM(T42)</f>
        <v>4723022.39</v>
      </c>
      <c r="U41" s="37">
        <f t="shared" si="3"/>
        <v>64.14</v>
      </c>
      <c r="V41" s="6">
        <v>0</v>
      </c>
      <c r="W41" s="7">
        <v>0</v>
      </c>
      <c r="X41" s="6">
        <v>0</v>
      </c>
    </row>
    <row r="42" spans="1:24" ht="51" outlineLevel="1">
      <c r="A42" s="11" t="s">
        <v>52</v>
      </c>
      <c r="B42" s="5"/>
      <c r="C42" s="5"/>
      <c r="D42" s="5"/>
      <c r="E42" s="5"/>
      <c r="F42" s="38">
        <v>7363100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4723022.39</v>
      </c>
      <c r="U42" s="37">
        <f t="shared" si="3"/>
        <v>64.14</v>
      </c>
      <c r="V42" s="6">
        <v>0</v>
      </c>
      <c r="W42" s="7">
        <v>0</v>
      </c>
      <c r="X42" s="6">
        <v>0</v>
      </c>
    </row>
    <row r="43" spans="1:24" ht="15">
      <c r="A43" s="13" t="s">
        <v>4</v>
      </c>
      <c r="B43" s="5"/>
      <c r="C43" s="5"/>
      <c r="D43" s="5"/>
      <c r="E43" s="5"/>
      <c r="F43" s="39">
        <f>SUM(F44:F47)</f>
        <v>220431443.72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f>SUM(T44:T47)</f>
        <v>127052055.97999999</v>
      </c>
      <c r="U43" s="37">
        <f t="shared" si="3"/>
        <v>57.64</v>
      </c>
      <c r="V43" s="6">
        <v>0</v>
      </c>
      <c r="W43" s="7">
        <v>0</v>
      </c>
      <c r="X43" s="6">
        <v>0</v>
      </c>
    </row>
    <row r="44" spans="1:24" ht="15" outlineLevel="1">
      <c r="A44" s="14" t="s">
        <v>53</v>
      </c>
      <c r="B44" s="5"/>
      <c r="C44" s="5"/>
      <c r="D44" s="5"/>
      <c r="E44" s="5"/>
      <c r="F44" s="38">
        <v>6118100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4086274.33</v>
      </c>
      <c r="U44" s="37">
        <f t="shared" si="3"/>
        <v>66.79</v>
      </c>
      <c r="V44" s="6">
        <v>0</v>
      </c>
      <c r="W44" s="7">
        <v>0</v>
      </c>
      <c r="X44" s="6">
        <v>0</v>
      </c>
    </row>
    <row r="45" spans="1:24" ht="15" outlineLevel="1">
      <c r="A45" s="14" t="s">
        <v>54</v>
      </c>
      <c r="B45" s="5"/>
      <c r="C45" s="5"/>
      <c r="D45" s="5"/>
      <c r="E45" s="5"/>
      <c r="F45" s="38">
        <v>51370200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29728776.19</v>
      </c>
      <c r="U45" s="37">
        <f t="shared" si="3"/>
        <v>57.87</v>
      </c>
      <c r="V45" s="6">
        <v>0</v>
      </c>
      <c r="W45" s="7">
        <v>0</v>
      </c>
      <c r="X45" s="6">
        <v>0</v>
      </c>
    </row>
    <row r="46" spans="1:24" ht="15" outlineLevel="1">
      <c r="A46" s="14" t="s">
        <v>55</v>
      </c>
      <c r="B46" s="5"/>
      <c r="C46" s="5"/>
      <c r="D46" s="5"/>
      <c r="E46" s="5"/>
      <c r="F46" s="38">
        <v>150092843.72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88912506.14</v>
      </c>
      <c r="U46" s="37">
        <f t="shared" si="3"/>
        <v>59.24</v>
      </c>
      <c r="V46" s="6">
        <v>0</v>
      </c>
      <c r="W46" s="7">
        <v>0</v>
      </c>
      <c r="X46" s="6">
        <v>0</v>
      </c>
    </row>
    <row r="47" spans="1:24" ht="25.5" outlineLevel="1">
      <c r="A47" s="14" t="s">
        <v>56</v>
      </c>
      <c r="B47" s="5"/>
      <c r="C47" s="5"/>
      <c r="D47" s="5"/>
      <c r="E47" s="5"/>
      <c r="F47" s="38">
        <v>12850300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4324499.32</v>
      </c>
      <c r="U47" s="37">
        <f t="shared" si="3"/>
        <v>33.65</v>
      </c>
      <c r="V47" s="6">
        <v>0</v>
      </c>
      <c r="W47" s="7">
        <v>0</v>
      </c>
      <c r="X47" s="6">
        <v>0</v>
      </c>
    </row>
    <row r="48" spans="1:24" ht="25.5">
      <c r="A48" s="35" t="s">
        <v>78</v>
      </c>
      <c r="B48" s="5"/>
      <c r="C48" s="5"/>
      <c r="D48" s="5"/>
      <c r="E48" s="5"/>
      <c r="F48" s="39">
        <f>SUM(F49:F52)</f>
        <v>114845150.44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f>SUM(T49:T52)</f>
        <v>62812160.07000001</v>
      </c>
      <c r="U48" s="37">
        <f t="shared" si="3"/>
        <v>54.69</v>
      </c>
      <c r="V48" s="6">
        <v>0</v>
      </c>
      <c r="W48" s="7">
        <v>0</v>
      </c>
      <c r="X48" s="6">
        <v>0</v>
      </c>
    </row>
    <row r="49" spans="1:24" ht="15" outlineLevel="1">
      <c r="A49" s="11" t="s">
        <v>57</v>
      </c>
      <c r="B49" s="5"/>
      <c r="C49" s="5"/>
      <c r="D49" s="5"/>
      <c r="E49" s="5"/>
      <c r="F49" s="38">
        <v>8990000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3756720.92</v>
      </c>
      <c r="U49" s="37">
        <f t="shared" si="3"/>
        <v>41.79</v>
      </c>
      <c r="V49" s="6">
        <v>0</v>
      </c>
      <c r="W49" s="7">
        <v>0</v>
      </c>
      <c r="X49" s="6">
        <v>0</v>
      </c>
    </row>
    <row r="50" spans="1:24" ht="15" outlineLevel="1">
      <c r="A50" s="11" t="s">
        <v>58</v>
      </c>
      <c r="B50" s="5"/>
      <c r="C50" s="5"/>
      <c r="D50" s="5"/>
      <c r="E50" s="5"/>
      <c r="F50" s="38">
        <v>13270974.59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4682258.58</v>
      </c>
      <c r="U50" s="37">
        <f t="shared" si="3"/>
        <v>35.28</v>
      </c>
      <c r="V50" s="6">
        <v>0</v>
      </c>
      <c r="W50" s="7">
        <v>0</v>
      </c>
      <c r="X50" s="6">
        <v>0</v>
      </c>
    </row>
    <row r="51" spans="1:24" ht="15" outlineLevel="1">
      <c r="A51" s="11" t="s">
        <v>59</v>
      </c>
      <c r="B51" s="5"/>
      <c r="C51" s="5"/>
      <c r="D51" s="5"/>
      <c r="E51" s="5"/>
      <c r="F51" s="38">
        <v>61663080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35342543.13</v>
      </c>
      <c r="U51" s="37">
        <f t="shared" si="3"/>
        <v>57.32</v>
      </c>
      <c r="V51" s="6">
        <v>0</v>
      </c>
      <c r="W51" s="7">
        <v>0</v>
      </c>
      <c r="X51" s="6">
        <v>0</v>
      </c>
    </row>
    <row r="52" spans="1:24" ht="25.5" outlineLevel="1">
      <c r="A52" s="11" t="s">
        <v>60</v>
      </c>
      <c r="B52" s="5"/>
      <c r="C52" s="5"/>
      <c r="D52" s="5"/>
      <c r="E52" s="5"/>
      <c r="F52" s="38">
        <v>30921095.85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19030637.44</v>
      </c>
      <c r="U52" s="37">
        <f t="shared" si="3"/>
        <v>61.55</v>
      </c>
      <c r="V52" s="6">
        <v>0</v>
      </c>
      <c r="W52" s="7">
        <v>0</v>
      </c>
      <c r="X52" s="6">
        <v>0</v>
      </c>
    </row>
    <row r="53" spans="1:24" ht="15">
      <c r="A53" s="4" t="s">
        <v>5</v>
      </c>
      <c r="B53" s="5"/>
      <c r="C53" s="5"/>
      <c r="D53" s="5"/>
      <c r="E53" s="5"/>
      <c r="F53" s="39">
        <f>SUM(F54)</f>
        <v>5857300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f>SUM(T54)</f>
        <v>4339547.07</v>
      </c>
      <c r="U53" s="37">
        <f t="shared" si="3"/>
        <v>74.09</v>
      </c>
      <c r="V53" s="6">
        <v>0</v>
      </c>
      <c r="W53" s="7">
        <v>0</v>
      </c>
      <c r="X53" s="6">
        <v>0</v>
      </c>
    </row>
    <row r="54" spans="1:24" ht="25.5" outlineLevel="1">
      <c r="A54" s="11" t="s">
        <v>61</v>
      </c>
      <c r="B54" s="5"/>
      <c r="C54" s="5"/>
      <c r="D54" s="5"/>
      <c r="E54" s="5"/>
      <c r="F54" s="38">
        <v>5857300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4339547.07</v>
      </c>
      <c r="U54" s="37">
        <f t="shared" si="3"/>
        <v>74.09</v>
      </c>
      <c r="V54" s="6">
        <v>0</v>
      </c>
      <c r="W54" s="7">
        <v>0</v>
      </c>
      <c r="X54" s="6">
        <v>0</v>
      </c>
    </row>
    <row r="55" spans="1:24" ht="15">
      <c r="A55" s="4" t="s">
        <v>6</v>
      </c>
      <c r="B55" s="5"/>
      <c r="C55" s="5"/>
      <c r="D55" s="5"/>
      <c r="E55" s="5"/>
      <c r="F55" s="39">
        <f>SUM(F56:F59)</f>
        <v>1326166538.3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f>SUM(T56:T59)</f>
        <v>821010383.5</v>
      </c>
      <c r="U55" s="37">
        <f t="shared" si="3"/>
        <v>61.91</v>
      </c>
      <c r="V55" s="6">
        <v>0</v>
      </c>
      <c r="W55" s="7">
        <v>0</v>
      </c>
      <c r="X55" s="6">
        <v>0</v>
      </c>
    </row>
    <row r="56" spans="1:24" ht="15" outlineLevel="1">
      <c r="A56" s="11" t="s">
        <v>62</v>
      </c>
      <c r="B56" s="5"/>
      <c r="C56" s="5"/>
      <c r="D56" s="5"/>
      <c r="E56" s="5"/>
      <c r="F56" s="38">
        <v>537955150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302104139</v>
      </c>
      <c r="U56" s="37">
        <f t="shared" si="3"/>
        <v>56.16</v>
      </c>
      <c r="V56" s="6">
        <v>0</v>
      </c>
      <c r="W56" s="7">
        <v>0</v>
      </c>
      <c r="X56" s="6">
        <v>0</v>
      </c>
    </row>
    <row r="57" spans="1:24" ht="15" outlineLevel="1">
      <c r="A57" s="11" t="s">
        <v>63</v>
      </c>
      <c r="B57" s="5"/>
      <c r="C57" s="5"/>
      <c r="D57" s="5"/>
      <c r="E57" s="5"/>
      <c r="F57" s="38">
        <v>700515338.79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462406317.18</v>
      </c>
      <c r="U57" s="37">
        <f t="shared" si="3"/>
        <v>66.01</v>
      </c>
      <c r="V57" s="6">
        <v>0</v>
      </c>
      <c r="W57" s="7">
        <v>0</v>
      </c>
      <c r="X57" s="6">
        <v>0</v>
      </c>
    </row>
    <row r="58" spans="1:24" ht="25.5" outlineLevel="1">
      <c r="A58" s="11" t="s">
        <v>64</v>
      </c>
      <c r="B58" s="5"/>
      <c r="C58" s="5"/>
      <c r="D58" s="5"/>
      <c r="E58" s="5"/>
      <c r="F58" s="38">
        <v>33105556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28498135.91</v>
      </c>
      <c r="U58" s="37">
        <f t="shared" si="3"/>
        <v>86.08</v>
      </c>
      <c r="V58" s="6">
        <v>0</v>
      </c>
      <c r="W58" s="7">
        <v>0</v>
      </c>
      <c r="X58" s="6">
        <v>0</v>
      </c>
    </row>
    <row r="59" spans="1:24" ht="15" outlineLevel="1">
      <c r="A59" s="11" t="s">
        <v>65</v>
      </c>
      <c r="B59" s="5"/>
      <c r="C59" s="5"/>
      <c r="D59" s="5"/>
      <c r="E59" s="5"/>
      <c r="F59" s="38">
        <v>54590493.51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28001791.41</v>
      </c>
      <c r="U59" s="37">
        <f t="shared" si="3"/>
        <v>51.29</v>
      </c>
      <c r="V59" s="6">
        <v>0</v>
      </c>
      <c r="W59" s="7">
        <v>0</v>
      </c>
      <c r="X59" s="6">
        <v>0</v>
      </c>
    </row>
    <row r="60" spans="1:24" ht="15">
      <c r="A60" s="4" t="s">
        <v>7</v>
      </c>
      <c r="B60" s="5"/>
      <c r="C60" s="5"/>
      <c r="D60" s="5"/>
      <c r="E60" s="5"/>
      <c r="F60" s="39">
        <f>SUM(F61)</f>
        <v>135200999.45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f>SUM(T61)</f>
        <v>80243269.19</v>
      </c>
      <c r="U60" s="37">
        <f t="shared" si="3"/>
        <v>59.35</v>
      </c>
      <c r="V60" s="6">
        <v>0</v>
      </c>
      <c r="W60" s="7">
        <v>0</v>
      </c>
      <c r="X60" s="6">
        <v>0</v>
      </c>
    </row>
    <row r="61" spans="1:24" ht="15" outlineLevel="1">
      <c r="A61" s="11" t="s">
        <v>66</v>
      </c>
      <c r="B61" s="5"/>
      <c r="C61" s="5"/>
      <c r="D61" s="5"/>
      <c r="E61" s="5"/>
      <c r="F61" s="38">
        <v>135200999.45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80243269.19</v>
      </c>
      <c r="U61" s="37">
        <f t="shared" si="3"/>
        <v>59.35</v>
      </c>
      <c r="V61" s="6">
        <v>0</v>
      </c>
      <c r="W61" s="7">
        <v>0</v>
      </c>
      <c r="X61" s="6">
        <v>0</v>
      </c>
    </row>
    <row r="62" spans="1:24" ht="15">
      <c r="A62" s="4" t="s">
        <v>8</v>
      </c>
      <c r="B62" s="5"/>
      <c r="C62" s="5"/>
      <c r="D62" s="5"/>
      <c r="E62" s="5"/>
      <c r="F62" s="39">
        <f>SUM(F63:F67)</f>
        <v>351072483.07000005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f>SUM(T63:T67)</f>
        <v>223518791.85000002</v>
      </c>
      <c r="U62" s="37">
        <f t="shared" si="3"/>
        <v>63.67</v>
      </c>
      <c r="V62" s="6">
        <v>0</v>
      </c>
      <c r="W62" s="7">
        <v>0</v>
      </c>
      <c r="X62" s="6">
        <v>0</v>
      </c>
    </row>
    <row r="63" spans="1:24" ht="15" outlineLevel="1">
      <c r="A63" s="11" t="s">
        <v>67</v>
      </c>
      <c r="B63" s="5"/>
      <c r="C63" s="5"/>
      <c r="D63" s="5"/>
      <c r="E63" s="5"/>
      <c r="F63" s="38">
        <v>2603700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1663223.12</v>
      </c>
      <c r="U63" s="37">
        <f t="shared" si="3"/>
        <v>63.88</v>
      </c>
      <c r="V63" s="6">
        <v>0</v>
      </c>
      <c r="W63" s="7">
        <v>0</v>
      </c>
      <c r="X63" s="6">
        <v>0</v>
      </c>
    </row>
    <row r="64" spans="1:24" ht="15" outlineLevel="1">
      <c r="A64" s="11" t="s">
        <v>68</v>
      </c>
      <c r="B64" s="5"/>
      <c r="C64" s="5"/>
      <c r="D64" s="5"/>
      <c r="E64" s="5"/>
      <c r="F64" s="38">
        <v>38121200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24438968</v>
      </c>
      <c r="U64" s="37">
        <f t="shared" si="3"/>
        <v>64.11</v>
      </c>
      <c r="V64" s="6">
        <v>0</v>
      </c>
      <c r="W64" s="7">
        <v>0</v>
      </c>
      <c r="X64" s="6">
        <v>0</v>
      </c>
    </row>
    <row r="65" spans="1:24" ht="15" outlineLevel="1">
      <c r="A65" s="11" t="s">
        <v>69</v>
      </c>
      <c r="B65" s="5"/>
      <c r="C65" s="5"/>
      <c r="D65" s="5"/>
      <c r="E65" s="5"/>
      <c r="F65" s="38">
        <v>265962275.1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172925342.59</v>
      </c>
      <c r="U65" s="37">
        <f t="shared" si="3"/>
        <v>65.02</v>
      </c>
      <c r="V65" s="6">
        <v>0</v>
      </c>
      <c r="W65" s="7">
        <v>0</v>
      </c>
      <c r="X65" s="6">
        <v>0</v>
      </c>
    </row>
    <row r="66" spans="1:24" ht="15" outlineLevel="1">
      <c r="A66" s="11" t="s">
        <v>70</v>
      </c>
      <c r="B66" s="5"/>
      <c r="C66" s="5"/>
      <c r="D66" s="5"/>
      <c r="E66" s="5"/>
      <c r="F66" s="38">
        <v>12537000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6912774.18</v>
      </c>
      <c r="U66" s="37">
        <f t="shared" si="3"/>
        <v>55.14</v>
      </c>
      <c r="V66" s="6">
        <v>0</v>
      </c>
      <c r="W66" s="7">
        <v>0</v>
      </c>
      <c r="X66" s="6">
        <v>0</v>
      </c>
    </row>
    <row r="67" spans="1:24" ht="25.5" outlineLevel="1">
      <c r="A67" s="11" t="s">
        <v>71</v>
      </c>
      <c r="B67" s="5"/>
      <c r="C67" s="5"/>
      <c r="D67" s="5"/>
      <c r="E67" s="5"/>
      <c r="F67" s="38">
        <v>31848307.97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17578483.96</v>
      </c>
      <c r="U67" s="37">
        <f t="shared" si="3"/>
        <v>55.19</v>
      </c>
      <c r="V67" s="6">
        <v>0</v>
      </c>
      <c r="W67" s="7">
        <v>0</v>
      </c>
      <c r="X67" s="6">
        <v>0</v>
      </c>
    </row>
    <row r="68" spans="1:24" ht="15">
      <c r="A68" s="4" t="s">
        <v>9</v>
      </c>
      <c r="B68" s="5"/>
      <c r="C68" s="5"/>
      <c r="D68" s="5"/>
      <c r="E68" s="5"/>
      <c r="F68" s="39">
        <f>SUM(F69:F71)</f>
        <v>138197828.45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f>SUM(T69:T71)</f>
        <v>55890359.23</v>
      </c>
      <c r="U68" s="37">
        <f t="shared" si="3"/>
        <v>40.44</v>
      </c>
      <c r="V68" s="6">
        <v>0</v>
      </c>
      <c r="W68" s="7">
        <v>0</v>
      </c>
      <c r="X68" s="6">
        <v>0</v>
      </c>
    </row>
    <row r="69" spans="1:24" ht="15" outlineLevel="1">
      <c r="A69" s="11" t="s">
        <v>72</v>
      </c>
      <c r="B69" s="5"/>
      <c r="C69" s="5"/>
      <c r="D69" s="5"/>
      <c r="E69" s="5"/>
      <c r="F69" s="38">
        <v>87965980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27022482.88</v>
      </c>
      <c r="U69" s="37">
        <f t="shared" si="3"/>
        <v>30.72</v>
      </c>
      <c r="V69" s="6">
        <v>0</v>
      </c>
      <c r="W69" s="7">
        <v>0</v>
      </c>
      <c r="X69" s="6">
        <v>0</v>
      </c>
    </row>
    <row r="70" spans="1:24" ht="15" outlineLevel="1">
      <c r="A70" s="11" t="s">
        <v>73</v>
      </c>
      <c r="B70" s="5"/>
      <c r="C70" s="5"/>
      <c r="D70" s="5"/>
      <c r="E70" s="5"/>
      <c r="F70" s="38">
        <v>44163400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25329911.89</v>
      </c>
      <c r="U70" s="37">
        <f t="shared" si="3"/>
        <v>57.35</v>
      </c>
      <c r="V70" s="6">
        <v>0</v>
      </c>
      <c r="W70" s="7">
        <v>0</v>
      </c>
      <c r="X70" s="6">
        <v>0</v>
      </c>
    </row>
    <row r="71" spans="1:24" ht="25.5" outlineLevel="1">
      <c r="A71" s="11" t="s">
        <v>74</v>
      </c>
      <c r="B71" s="5"/>
      <c r="C71" s="5"/>
      <c r="D71" s="5"/>
      <c r="E71" s="5"/>
      <c r="F71" s="38">
        <v>6068448.45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3537964.46</v>
      </c>
      <c r="U71" s="37">
        <f t="shared" si="3"/>
        <v>58.3</v>
      </c>
      <c r="V71" s="6">
        <v>0</v>
      </c>
      <c r="W71" s="7">
        <v>0</v>
      </c>
      <c r="X71" s="6">
        <v>0</v>
      </c>
    </row>
    <row r="72" spans="1:24" ht="25.5">
      <c r="A72" s="4" t="s">
        <v>10</v>
      </c>
      <c r="B72" s="5"/>
      <c r="C72" s="5"/>
      <c r="D72" s="5"/>
      <c r="E72" s="5"/>
      <c r="F72" s="39">
        <f>SUM(F73)</f>
        <v>4829600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39">
        <f>SUM(T73)</f>
        <v>3250800</v>
      </c>
      <c r="U72" s="37">
        <f t="shared" si="3"/>
        <v>67.31</v>
      </c>
      <c r="V72" s="6">
        <v>0</v>
      </c>
      <c r="W72" s="7">
        <v>0</v>
      </c>
      <c r="X72" s="6">
        <v>0</v>
      </c>
    </row>
    <row r="73" spans="1:24" ht="15" outlineLevel="1">
      <c r="A73" s="11" t="s">
        <v>75</v>
      </c>
      <c r="B73" s="5"/>
      <c r="C73" s="5"/>
      <c r="D73" s="5"/>
      <c r="E73" s="5"/>
      <c r="F73" s="38">
        <v>4829600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3250800</v>
      </c>
      <c r="U73" s="37">
        <f t="shared" si="3"/>
        <v>67.31</v>
      </c>
      <c r="V73" s="6">
        <v>0</v>
      </c>
      <c r="W73" s="7">
        <v>0</v>
      </c>
      <c r="X73" s="6">
        <v>0</v>
      </c>
    </row>
    <row r="74" spans="1:24" ht="25.5">
      <c r="A74" s="12" t="s">
        <v>77</v>
      </c>
      <c r="B74" s="5"/>
      <c r="C74" s="5"/>
      <c r="D74" s="5"/>
      <c r="E74" s="5"/>
      <c r="F74" s="39">
        <f>SUM(F75)</f>
        <v>6000000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39">
        <v>0</v>
      </c>
      <c r="Q74" s="39">
        <v>0</v>
      </c>
      <c r="R74" s="39">
        <v>0</v>
      </c>
      <c r="S74" s="39">
        <v>0</v>
      </c>
      <c r="T74" s="39">
        <f>SUM(T75)</f>
        <v>0</v>
      </c>
      <c r="U74" s="37">
        <f t="shared" si="3"/>
        <v>0</v>
      </c>
      <c r="V74" s="6">
        <v>0</v>
      </c>
      <c r="W74" s="7">
        <v>0</v>
      </c>
      <c r="X74" s="6">
        <v>0</v>
      </c>
    </row>
    <row r="75" spans="1:24" ht="25.5" outlineLevel="1">
      <c r="A75" s="11" t="s">
        <v>76</v>
      </c>
      <c r="B75" s="5"/>
      <c r="C75" s="5"/>
      <c r="D75" s="5"/>
      <c r="E75" s="5"/>
      <c r="F75" s="38">
        <v>6000000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7">
        <f t="shared" si="3"/>
        <v>0</v>
      </c>
      <c r="V75" s="6">
        <v>0</v>
      </c>
      <c r="W75" s="7">
        <v>0</v>
      </c>
      <c r="X75" s="6">
        <v>0</v>
      </c>
    </row>
    <row r="76" spans="1:24" ht="39.75" customHeight="1" outlineLevel="1">
      <c r="A76" s="34" t="s">
        <v>44</v>
      </c>
      <c r="B76" s="5"/>
      <c r="C76" s="5"/>
      <c r="D76" s="5"/>
      <c r="E76" s="5"/>
      <c r="F76" s="38">
        <f>F8-F32</f>
        <v>-103351592.22999954</v>
      </c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>
        <f>T8-T32</f>
        <v>74151778.6500001</v>
      </c>
      <c r="U76" s="22"/>
      <c r="V76" s="28"/>
      <c r="W76" s="29"/>
      <c r="X76" s="28"/>
    </row>
    <row r="77" spans="1:24" ht="45" customHeight="1">
      <c r="A77" s="25" t="s">
        <v>35</v>
      </c>
      <c r="B77" s="23"/>
      <c r="C77" s="23"/>
      <c r="D77" s="23"/>
      <c r="E77" s="23"/>
      <c r="F77" s="26">
        <f>SUM(F78+F82+F84)</f>
        <v>103351592.23000002</v>
      </c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>
        <f>SUM(T78+T82+T84)</f>
        <v>-74151778.6500001</v>
      </c>
      <c r="U77" s="22"/>
      <c r="V77" s="1"/>
      <c r="W77" s="1"/>
      <c r="X77" s="1"/>
    </row>
    <row r="78" spans="1:24" ht="26.25">
      <c r="A78" s="24" t="s">
        <v>36</v>
      </c>
      <c r="B78" s="24"/>
      <c r="C78" s="24"/>
      <c r="D78" s="24"/>
      <c r="E78" s="24"/>
      <c r="F78" s="27">
        <v>15000000</v>
      </c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>
        <f>SUM(T79+T80)</f>
        <v>0</v>
      </c>
      <c r="U78" s="22"/>
      <c r="V78" s="8"/>
      <c r="W78" s="8"/>
      <c r="X78" s="8"/>
    </row>
    <row r="79" spans="1:21" ht="39">
      <c r="A79" s="32" t="s">
        <v>37</v>
      </c>
      <c r="B79" s="33"/>
      <c r="C79" s="33"/>
      <c r="D79" s="33"/>
      <c r="E79" s="33"/>
      <c r="F79" s="31">
        <v>80000000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1">
        <v>0</v>
      </c>
      <c r="U79" s="22"/>
    </row>
    <row r="80" spans="1:21" ht="39">
      <c r="A80" s="32" t="s">
        <v>38</v>
      </c>
      <c r="B80" s="33"/>
      <c r="C80" s="33"/>
      <c r="D80" s="33"/>
      <c r="E80" s="33"/>
      <c r="F80" s="31">
        <v>-65000000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>
        <v>0</v>
      </c>
      <c r="U80" s="22"/>
    </row>
    <row r="81" spans="1:21" ht="26.25">
      <c r="A81" s="32" t="s">
        <v>39</v>
      </c>
      <c r="B81" s="33"/>
      <c r="C81" s="33"/>
      <c r="D81" s="33"/>
      <c r="E81" s="33"/>
      <c r="F81" s="31">
        <f>SUM(F82+F84)</f>
        <v>88351592.23000002</v>
      </c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>
        <f>SUM(T82+T84)</f>
        <v>-74151778.6500001</v>
      </c>
      <c r="U81" s="22"/>
    </row>
    <row r="82" spans="1:21" ht="15">
      <c r="A82" s="33" t="s">
        <v>40</v>
      </c>
      <c r="B82" s="33"/>
      <c r="C82" s="33"/>
      <c r="D82" s="33"/>
      <c r="E82" s="33"/>
      <c r="F82" s="31">
        <v>-2409190464.15</v>
      </c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>
        <v>-1548459534.16</v>
      </c>
      <c r="U82" s="22"/>
    </row>
    <row r="83" spans="1:21" ht="26.25">
      <c r="A83" s="32" t="s">
        <v>41</v>
      </c>
      <c r="B83" s="33"/>
      <c r="C83" s="33"/>
      <c r="D83" s="33"/>
      <c r="E83" s="33"/>
      <c r="F83" s="31">
        <v>-2409190464.15</v>
      </c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>
        <v>-1548459534.16</v>
      </c>
      <c r="U83" s="22"/>
    </row>
    <row r="84" spans="1:21" ht="15">
      <c r="A84" s="32" t="s">
        <v>42</v>
      </c>
      <c r="B84" s="33"/>
      <c r="C84" s="33"/>
      <c r="D84" s="33"/>
      <c r="E84" s="33"/>
      <c r="F84" s="31">
        <v>2497542056.38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>
        <v>1474307755.51</v>
      </c>
      <c r="U84" s="22"/>
    </row>
    <row r="85" spans="1:21" ht="26.25">
      <c r="A85" s="32" t="s">
        <v>43</v>
      </c>
      <c r="B85" s="33"/>
      <c r="C85" s="33"/>
      <c r="D85" s="33"/>
      <c r="E85" s="33"/>
      <c r="F85" s="31">
        <v>2497542056.38</v>
      </c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>
        <v>1474307755.51</v>
      </c>
      <c r="U85" s="22"/>
    </row>
  </sheetData>
  <sheetProtection/>
  <mergeCells count="29">
    <mergeCell ref="X6:X7"/>
    <mergeCell ref="R6:R7"/>
    <mergeCell ref="S6:S7"/>
    <mergeCell ref="T6:T7"/>
    <mergeCell ref="K6:K7"/>
    <mergeCell ref="L6:L7"/>
    <mergeCell ref="M6:M7"/>
    <mergeCell ref="N6:N7"/>
    <mergeCell ref="O6:O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Сысоева Наталья Владимировна</cp:lastModifiedBy>
  <cp:lastPrinted>2014-03-03T09:35:57Z</cp:lastPrinted>
  <dcterms:created xsi:type="dcterms:W3CDTF">2014-03-03T02:48:43Z</dcterms:created>
  <dcterms:modified xsi:type="dcterms:W3CDTF">2015-03-30T10:34:37Z</dcterms:modified>
  <cp:category/>
  <cp:version/>
  <cp:contentType/>
  <cp:contentStatus/>
</cp:coreProperties>
</file>