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8" sheetId="1" r:id="rId1"/>
  </sheets>
  <definedNames>
    <definedName name="_xlnm.Print_Titles" localSheetId="0">'Доходы 2018'!$9:$11</definedName>
    <definedName name="_xlnm.Print_Area" localSheetId="0">'Доходы 2018'!$A$1:$L$200</definedName>
  </definedNames>
  <calcPr fullCalcOnLoad="1"/>
</workbook>
</file>

<file path=xl/sharedStrings.xml><?xml version="1.0" encoding="utf-8"?>
<sst xmlns="http://schemas.openxmlformats.org/spreadsheetml/2006/main" count="230" uniqueCount="186">
  <si>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</si>
  <si>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</si>
  <si>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</si>
  <si>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</si>
  <si>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</si>
  <si>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</si>
  <si>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</si>
  <si>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</si>
  <si>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</si>
  <si>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</si>
  <si>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</si>
  <si>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</si>
  <si>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</si>
  <si>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</si>
  <si>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</si>
  <si>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</si>
  <si>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</si>
  <si>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</si>
  <si>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</si>
  <si>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</si>
  <si>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</si>
  <si>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</si>
  <si>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</si>
  <si>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</si>
  <si>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</si>
  <si>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</si>
  <si>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</si>
  <si>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</si>
  <si>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</si>
  <si>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</si>
  <si>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</si>
  <si>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</si>
  <si>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</si>
  <si>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</si>
  <si>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</si>
  <si>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</si>
  <si>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</si>
  <si>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</si>
  <si>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</si>
  <si>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</si>
  <si>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</si>
  <si>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</si>
  <si>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</si>
  <si>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</si>
  <si>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</si>
  <si>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</si>
  <si>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</si>
  <si>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</si>
  <si>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</si>
  <si>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</si>
  <si>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</si>
  <si>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</si>
  <si>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</si>
  <si>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</si>
  <si>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</si>
  <si>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</si>
  <si>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</si>
  <si>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</si>
  <si>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</si>
  <si>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</si>
  <si>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</si>
  <si>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</si>
  <si>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</si>
  <si>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</si>
  <si>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</si>
  <si>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</si>
  <si>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</si>
  <si>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</si>
  <si>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Дотации бюджетам на поддержку мер по  обеспечению сбалансированности  бюджетов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</si>
  <si>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</si>
  <si>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</si>
  <si>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</si>
  <si>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</si>
  <si>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Дотации бюджетам городских округов на поддержку мер по обеспечению сбалансированности бюджетов 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</si>
  <si>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</si>
  <si>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</si>
  <si>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</si>
  <si>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</si>
  <si>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</si>
  <si>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</si>
  <si>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</si>
  <si>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</si>
  <si>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</si>
  <si>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</si>
  <si>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</si>
  <si>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</si>
  <si>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</si>
  <si>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</si>
  <si>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</si>
  <si>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</si>
  <si>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</si>
  <si>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</si>
  <si>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</si>
  <si>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</si>
  <si>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</si>
  <si>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</si>
  <si>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</si>
  <si>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</si>
  <si>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</si>
  <si>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</si>
  <si>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</si>
  <si>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</si>
  <si>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</si>
  <si>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</si>
  <si>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</si>
  <si>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</si>
  <si>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Единый сельскохозяйственный налог</t>
  </si>
  <si>
    <t>Доходы от сдачи в аренду имущества, составляющего казну городских округов (за исключением земельных участков)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</si>
  <si>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</si>
  <si>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</si>
  <si>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</si>
  <si>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</si>
  <si>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</si>
  <si>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</si>
  <si>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</si>
  <si>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</si>
  <si>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</si>
  <si>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</si>
  <si>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</si>
  <si>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</si>
  <si>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</si>
  <si>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</si>
  <si>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</si>
  <si>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</si>
  <si>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</si>
  <si>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</si>
  <si>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</si>
  <si>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</si>
  <si>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</si>
  <si>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</si>
  <si>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</si>
  <si>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</si>
  <si>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</si>
  <si>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</si>
  <si>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</si>
  <si>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</si>
  <si>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</si>
  <si>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</si>
  <si>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</si>
  <si>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</si>
  <si>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</si>
  <si>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</si>
  <si>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</si>
  <si>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</si>
  <si>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
</t>
  </si>
  <si>
    <t>Исполнено</t>
  </si>
  <si>
    <t>% исполнения</t>
  </si>
  <si>
    <t>Невыясненные поступления</t>
  </si>
  <si>
    <t>Невыясненные поступления, зачисляемые в бюджеты городских округов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</si>
  <si>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</si>
  <si>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"Развитие физической культуры и спорта"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</si>
  <si>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</si>
  <si>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</si>
  <si>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Денежные взыскания (штрафы) за  нарушение законодательства о налогах и сборах, предусмотренных статьями 116, 1191, 1192, пунктами 1 и 2 статьи 120, статьями 125, 126, 1261, 128, 129, 1291, 1294, 132 133, 134, 135, 1351, 1352 Налогового кодекса Российской Федерации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</si>
  <si>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</si>
  <si>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</si>
  <si>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ДОХОДЫ МЕСТНОГО БЮДЖЕТА                                     </t>
  </si>
  <si>
    <t>(руб.)</t>
  </si>
  <si>
    <t>Приложение № 1</t>
  </si>
  <si>
    <t>к постановлению Администрации</t>
  </si>
  <si>
    <t>Единый налог на вмененный доход для отдельных видов деятельности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</si>
  <si>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</si>
  <si>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</si>
  <si>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</si>
  <si>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</si>
  <si>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</si>
  <si>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</si>
  <si>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</si>
  <si>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государсивенными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</si>
  <si>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</si>
  <si>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</si>
  <si>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Субсидии бюджетам муниципальных образований на предоставление социальных выплат молодым семьям на приобретение (строительство)жилья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</si>
  <si>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«Открытость власти и информирование населения о деятельности и решениях органов государственной власти Красноярского края и информационно-разъяснительная работа по актуальным социально значимым вопросам» государственной программы Красноярского края «Содействие развитию гражданского общества»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</si>
  <si>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</si>
  <si>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</si>
  <si>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</si>
  <si>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</si>
  <si>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</si>
  <si>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</si>
  <si>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</si>
  <si>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</si>
  <si>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</si>
  <si>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-</t>
  </si>
  <si>
    <t>за 1 полугодие 2018 года</t>
  </si>
  <si>
    <t>План на                 2018 год</t>
  </si>
  <si>
    <t>от 18.07.2018 № 134-п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</si>
</sst>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_р_."/>
    <numFmt numFmtId="184" formatCode="#,##0.00&quot;р.&quot;"/>
    <numFmt numFmtId="185" formatCode="#,##0.000_р_."/>
    <numFmt numFmtId="186" formatCode="0.000"/>
    <numFmt numFmtId="187" formatCode="0000"/>
    <numFmt numFmtId="188" formatCode="000"/>
    <numFmt numFmtId="189" formatCode="00"/>
    <numFmt numFmtId="190" formatCode="#,##0.000"/>
    <numFmt numFmtId="191" formatCode="#,##0.0000"/>
    <numFmt numFmtId="192" formatCode="#,##0.00000"/>
    <numFmt numFmtId="193" formatCode="[$€-2]\ ###,000_);[Red]\([$€-2]\ ###,000\)"/>
    <numFmt numFmtId="194" formatCode="#,##0.0_р_."/>
    <numFmt numFmtId="195" formatCode="#,##0_р_."/>
    <numFmt numFmtId="196" formatCode="0.0000"/>
    <numFmt numFmtId="197" formatCode="#,##0.0000_р_."/>
    <numFmt numFmtId="198" formatCode="0.00000"/>
    <numFmt numFmtId="199" formatCode="#,##0.00000_р_."/>
    <numFmt numFmtId="200" formatCode="#,##0.000000"/>
    <numFmt numFmtId="201" formatCode="0.000000"/>
    <numFmt numFmtId="202" formatCode="0.0"/>
    <numFmt numFmtId="203" formatCode="#,##0.0"/>
    <numFmt numFmtId="204" formatCode="#,##0.0000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203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9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justify" vertical="justify" wrapText="1"/>
    </xf>
    <xf numFmtId="187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justify" vertical="top" wrapText="1"/>
    </xf>
    <xf numFmtId="189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justify" vertical="justify" wrapText="1"/>
    </xf>
    <xf numFmtId="187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189" fontId="5" fillId="0" borderId="13" xfId="0" applyNumberFormat="1" applyFont="1" applyFill="1" applyBorder="1" applyAlignment="1">
      <alignment horizontal="justify" vertical="justify" wrapText="1"/>
    </xf>
    <xf numFmtId="188" fontId="5" fillId="0" borderId="13" xfId="0" applyNumberFormat="1" applyFont="1" applyFill="1" applyBorder="1" applyAlignment="1">
      <alignment horizontal="justify" vertical="justify" wrapText="1"/>
    </xf>
    <xf numFmtId="187" fontId="5" fillId="0" borderId="13" xfId="0" applyNumberFormat="1" applyFont="1" applyFill="1" applyBorder="1" applyAlignment="1">
      <alignment horizontal="justify" vertical="justify" wrapText="1"/>
    </xf>
    <xf numFmtId="188" fontId="5" fillId="0" borderId="13" xfId="0" applyNumberFormat="1" applyFont="1" applyFill="1" applyBorder="1" applyAlignment="1">
      <alignment horizontal="left" vertical="justify" wrapText="1"/>
    </xf>
    <xf numFmtId="188" fontId="13" fillId="0" borderId="10" xfId="0" applyNumberFormat="1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justify" vertical="justify" wrapText="1"/>
    </xf>
    <xf numFmtId="189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justify" vertical="justify" wrapText="1"/>
    </xf>
    <xf numFmtId="187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justify" wrapText="1"/>
    </xf>
    <xf numFmtId="189" fontId="5" fillId="0" borderId="10" xfId="0" applyNumberFormat="1" applyFont="1" applyFill="1" applyBorder="1" applyAlignment="1">
      <alignment horizontal="justify" vertical="justify" wrapText="1"/>
    </xf>
    <xf numFmtId="187" fontId="5" fillId="0" borderId="10" xfId="0" applyNumberFormat="1" applyFont="1" applyFill="1" applyBorder="1" applyAlignment="1">
      <alignment horizontal="justify" vertical="justify" wrapText="1"/>
    </xf>
    <xf numFmtId="188" fontId="5" fillId="0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188" fontId="13" fillId="0" borderId="14" xfId="0" applyNumberFormat="1" applyFont="1" applyFill="1" applyBorder="1" applyAlignment="1">
      <alignment horizontal="justify" vertical="justify" wrapText="1"/>
    </xf>
    <xf numFmtId="0" fontId="13" fillId="0" borderId="14" xfId="0" applyFont="1" applyFill="1" applyBorder="1" applyAlignment="1">
      <alignment horizontal="justify" vertical="justify" wrapText="1"/>
    </xf>
    <xf numFmtId="189" fontId="13" fillId="0" borderId="14" xfId="0" applyNumberFormat="1" applyFont="1" applyFill="1" applyBorder="1" applyAlignment="1">
      <alignment horizontal="justify" vertical="justify" wrapText="1"/>
    </xf>
    <xf numFmtId="187" fontId="13" fillId="0" borderId="14" xfId="0" applyNumberFormat="1" applyFont="1" applyFill="1" applyBorder="1" applyAlignment="1">
      <alignment horizontal="justify" vertical="justify" wrapText="1"/>
    </xf>
    <xf numFmtId="188" fontId="13" fillId="0" borderId="14" xfId="0" applyNumberFormat="1" applyFont="1" applyFill="1" applyBorder="1" applyAlignment="1">
      <alignment horizontal="left" vertical="justify" wrapText="1"/>
    </xf>
    <xf numFmtId="0" fontId="13" fillId="0" borderId="14" xfId="0" applyFont="1" applyFill="1" applyBorder="1" applyAlignment="1">
      <alignment horizontal="justify" vertical="top" wrapText="1"/>
    </xf>
    <xf numFmtId="188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9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justify" vertical="justify" wrapText="1"/>
    </xf>
    <xf numFmtId="187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left" vertical="justify" wrapText="1"/>
    </xf>
    <xf numFmtId="188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7" fontId="5" fillId="0" borderId="14" xfId="0" applyNumberFormat="1" applyFont="1" applyFill="1" applyBorder="1" applyAlignment="1">
      <alignment horizontal="justify" vertical="justify" wrapText="1"/>
    </xf>
    <xf numFmtId="188" fontId="5" fillId="0" borderId="14" xfId="0" applyNumberFormat="1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top" wrapText="1"/>
    </xf>
    <xf numFmtId="188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7" fontId="5" fillId="0" borderId="14" xfId="0" applyNumberFormat="1" applyFont="1" applyFill="1" applyBorder="1" applyAlignment="1">
      <alignment horizontal="justify" vertical="justify" wrapText="1"/>
    </xf>
    <xf numFmtId="188" fontId="5" fillId="0" borderId="14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justify" vertical="top" wrapText="1"/>
    </xf>
    <xf numFmtId="188" fontId="13" fillId="0" borderId="14" xfId="0" applyNumberFormat="1" applyFont="1" applyFill="1" applyBorder="1" applyAlignment="1">
      <alignment horizontal="justify" vertical="justify" wrapText="1"/>
    </xf>
    <xf numFmtId="0" fontId="13" fillId="0" borderId="14" xfId="0" applyFont="1" applyFill="1" applyBorder="1" applyAlignment="1">
      <alignment horizontal="justify" vertical="justify" wrapText="1"/>
    </xf>
    <xf numFmtId="189" fontId="13" fillId="0" borderId="14" xfId="0" applyNumberFormat="1" applyFont="1" applyFill="1" applyBorder="1" applyAlignment="1">
      <alignment horizontal="justify" vertical="justify" wrapText="1"/>
    </xf>
    <xf numFmtId="187" fontId="13" fillId="0" borderId="14" xfId="0" applyNumberFormat="1" applyFont="1" applyFill="1" applyBorder="1" applyAlignment="1">
      <alignment horizontal="justify" vertical="justify" wrapText="1"/>
    </xf>
    <xf numFmtId="188" fontId="13" fillId="0" borderId="14" xfId="0" applyNumberFormat="1" applyFont="1" applyFill="1" applyBorder="1" applyAlignment="1">
      <alignment horizontal="left" vertical="justify" wrapText="1"/>
    </xf>
    <xf numFmtId="0" fontId="13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13" fillId="0" borderId="12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188" fontId="13" fillId="0" borderId="10" xfId="0" applyNumberFormat="1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justify" vertical="justify" wrapText="1"/>
    </xf>
    <xf numFmtId="189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justify" vertical="justify" wrapText="1"/>
    </xf>
    <xf numFmtId="187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left" vertical="justify" wrapText="1"/>
    </xf>
    <xf numFmtId="0" fontId="13" fillId="0" borderId="1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88" fontId="5" fillId="0" borderId="15" xfId="0" applyNumberFormat="1" applyFont="1" applyFill="1" applyBorder="1" applyAlignment="1">
      <alignment horizontal="justify" vertical="justify" wrapText="1"/>
    </xf>
    <xf numFmtId="0" fontId="5" fillId="0" borderId="16" xfId="0" applyFont="1" applyFill="1" applyBorder="1" applyAlignment="1">
      <alignment horizontal="justify" vertical="justify" wrapText="1"/>
    </xf>
    <xf numFmtId="189" fontId="5" fillId="0" borderId="16" xfId="0" applyNumberFormat="1" applyFont="1" applyFill="1" applyBorder="1" applyAlignment="1">
      <alignment horizontal="justify" vertical="justify" wrapText="1"/>
    </xf>
    <xf numFmtId="188" fontId="5" fillId="0" borderId="16" xfId="0" applyNumberFormat="1" applyFont="1" applyFill="1" applyBorder="1" applyAlignment="1">
      <alignment horizontal="justify" vertical="justify" wrapText="1"/>
    </xf>
    <xf numFmtId="187" fontId="5" fillId="0" borderId="16" xfId="0" applyNumberFormat="1" applyFont="1" applyFill="1" applyBorder="1" applyAlignment="1">
      <alignment horizontal="justify" vertical="justify" wrapText="1"/>
    </xf>
    <xf numFmtId="188" fontId="5" fillId="0" borderId="16" xfId="0" applyNumberFormat="1" applyFont="1" applyFill="1" applyBorder="1" applyAlignment="1">
      <alignment horizontal="left" vertical="justify" wrapText="1"/>
    </xf>
    <xf numFmtId="0" fontId="5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88" fontId="5" fillId="33" borderId="10" xfId="0" applyNumberFormat="1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horizontal="justify" vertical="justify" wrapText="1"/>
    </xf>
    <xf numFmtId="189" fontId="5" fillId="33" borderId="10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justify" vertical="justify" wrapText="1"/>
    </xf>
    <xf numFmtId="187" fontId="5" fillId="33" borderId="10" xfId="0" applyNumberFormat="1" applyFont="1" applyFill="1" applyBorder="1" applyAlignment="1">
      <alignment horizontal="justify" vertical="justify" wrapText="1"/>
    </xf>
    <xf numFmtId="188" fontId="5" fillId="33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188" fontId="5" fillId="33" borderId="14" xfId="0" applyNumberFormat="1" applyFont="1" applyFill="1" applyBorder="1" applyAlignment="1">
      <alignment horizontal="justify" vertical="justify" wrapText="1"/>
    </xf>
    <xf numFmtId="0" fontId="5" fillId="33" borderId="14" xfId="0" applyFont="1" applyFill="1" applyBorder="1" applyAlignment="1">
      <alignment horizontal="justify" vertical="justify" wrapText="1"/>
    </xf>
    <xf numFmtId="189" fontId="5" fillId="33" borderId="14" xfId="0" applyNumberFormat="1" applyFont="1" applyFill="1" applyBorder="1" applyAlignment="1">
      <alignment horizontal="justify" vertical="justify" wrapText="1"/>
    </xf>
    <xf numFmtId="187" fontId="5" fillId="33" borderId="14" xfId="0" applyNumberFormat="1" applyFont="1" applyFill="1" applyBorder="1" applyAlignment="1">
      <alignment horizontal="justify" vertical="justify" wrapText="1"/>
    </xf>
    <xf numFmtId="188" fontId="5" fillId="33" borderId="14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justify" wrapText="1"/>
    </xf>
    <xf numFmtId="189" fontId="5" fillId="33" borderId="11" xfId="0" applyNumberFormat="1" applyFont="1" applyFill="1" applyBorder="1" applyAlignment="1">
      <alignment horizontal="justify" vertical="justify" wrapText="1"/>
    </xf>
    <xf numFmtId="187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justify" vertical="top" wrapText="1"/>
    </xf>
    <xf numFmtId="188" fontId="4" fillId="33" borderId="10" xfId="0" applyNumberFormat="1" applyFont="1" applyFill="1" applyBorder="1" applyAlignment="1">
      <alignment horizontal="justify" vertical="justify" wrapText="1"/>
    </xf>
    <xf numFmtId="0" fontId="4" fillId="33" borderId="11" xfId="0" applyFont="1" applyFill="1" applyBorder="1" applyAlignment="1">
      <alignment horizontal="justify" vertical="justify" wrapText="1"/>
    </xf>
    <xf numFmtId="189" fontId="4" fillId="33" borderId="11" xfId="0" applyNumberFormat="1" applyFont="1" applyFill="1" applyBorder="1" applyAlignment="1">
      <alignment horizontal="justify" vertical="justify" wrapText="1"/>
    </xf>
    <xf numFmtId="188" fontId="4" fillId="33" borderId="11" xfId="0" applyNumberFormat="1" applyFont="1" applyFill="1" applyBorder="1" applyAlignment="1">
      <alignment horizontal="justify" vertical="justify" wrapText="1"/>
    </xf>
    <xf numFmtId="187" fontId="4" fillId="33" borderId="11" xfId="0" applyNumberFormat="1" applyFont="1" applyFill="1" applyBorder="1" applyAlignment="1">
      <alignment horizontal="justify" vertical="justify" wrapText="1"/>
    </xf>
    <xf numFmtId="188" fontId="4" fillId="33" borderId="11" xfId="0" applyNumberFormat="1" applyFont="1" applyFill="1" applyBorder="1" applyAlignment="1">
      <alignment horizontal="left" vertical="justify" wrapText="1"/>
    </xf>
    <xf numFmtId="188" fontId="5" fillId="35" borderId="10" xfId="0" applyNumberFormat="1" applyFont="1" applyFill="1" applyBorder="1" applyAlignment="1">
      <alignment horizontal="justify" vertical="justify" wrapText="1"/>
    </xf>
    <xf numFmtId="0" fontId="5" fillId="35" borderId="11" xfId="0" applyFont="1" applyFill="1" applyBorder="1" applyAlignment="1">
      <alignment horizontal="justify" vertical="justify" wrapText="1"/>
    </xf>
    <xf numFmtId="189" fontId="5" fillId="35" borderId="11" xfId="0" applyNumberFormat="1" applyFont="1" applyFill="1" applyBorder="1" applyAlignment="1">
      <alignment horizontal="justify" vertical="justify" wrapText="1"/>
    </xf>
    <xf numFmtId="188" fontId="5" fillId="35" borderId="11" xfId="0" applyNumberFormat="1" applyFont="1" applyFill="1" applyBorder="1" applyAlignment="1">
      <alignment horizontal="justify" vertical="justify" wrapText="1"/>
    </xf>
    <xf numFmtId="187" fontId="5" fillId="35" borderId="11" xfId="0" applyNumberFormat="1" applyFont="1" applyFill="1" applyBorder="1" applyAlignment="1">
      <alignment horizontal="justify" vertical="justify" wrapText="1"/>
    </xf>
    <xf numFmtId="188" fontId="5" fillId="35" borderId="11" xfId="0" applyNumberFormat="1" applyFont="1" applyFill="1" applyBorder="1" applyAlignment="1">
      <alignment horizontal="left" vertical="justify" wrapText="1"/>
    </xf>
    <xf numFmtId="0" fontId="5" fillId="35" borderId="11" xfId="0" applyFont="1" applyFill="1" applyBorder="1" applyAlignment="1">
      <alignment horizontal="justify" vertical="top" wrapText="1"/>
    </xf>
    <xf numFmtId="185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3" fillId="33" borderId="1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 horizontal="justify" vertical="justify" wrapText="1"/>
    </xf>
    <xf numFmtId="189" fontId="4" fillId="0" borderId="11" xfId="0" applyNumberFormat="1" applyFont="1" applyFill="1" applyBorder="1" applyAlignment="1">
      <alignment horizontal="justify" vertical="justify" wrapText="1"/>
    </xf>
    <xf numFmtId="188" fontId="4" fillId="0" borderId="11" xfId="0" applyNumberFormat="1" applyFont="1" applyFill="1" applyBorder="1" applyAlignment="1">
      <alignment horizontal="justify" vertical="justify" wrapText="1"/>
    </xf>
    <xf numFmtId="187" fontId="4" fillId="0" borderId="11" xfId="0" applyNumberFormat="1" applyFont="1" applyFill="1" applyBorder="1" applyAlignment="1">
      <alignment horizontal="justify" vertical="justify" wrapText="1"/>
    </xf>
    <xf numFmtId="188" fontId="4" fillId="0" borderId="11" xfId="0" applyNumberFormat="1" applyFont="1" applyFill="1" applyBorder="1" applyAlignment="1">
      <alignment horizontal="left" vertical="justify" wrapText="1"/>
    </xf>
    <xf numFmtId="0" fontId="13" fillId="0" borderId="12" xfId="0" applyFont="1" applyFill="1" applyBorder="1" applyAlignment="1">
      <alignment horizontal="justify" vertical="justify" wrapText="1"/>
    </xf>
    <xf numFmtId="189" fontId="13" fillId="0" borderId="12" xfId="0" applyNumberFormat="1" applyFont="1" applyFill="1" applyBorder="1" applyAlignment="1">
      <alignment horizontal="justify" vertical="justify" wrapText="1"/>
    </xf>
    <xf numFmtId="188" fontId="13" fillId="0" borderId="12" xfId="0" applyNumberFormat="1" applyFont="1" applyFill="1" applyBorder="1" applyAlignment="1">
      <alignment horizontal="justify" vertical="justify" wrapText="1"/>
    </xf>
    <xf numFmtId="187" fontId="13" fillId="0" borderId="12" xfId="0" applyNumberFormat="1" applyFont="1" applyFill="1" applyBorder="1" applyAlignment="1">
      <alignment horizontal="justify" vertical="justify" wrapText="1"/>
    </xf>
    <xf numFmtId="188" fontId="13" fillId="0" borderId="12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justify" vertical="justify" wrapText="1"/>
    </xf>
    <xf numFmtId="189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justify" vertical="justify" wrapText="1"/>
    </xf>
    <xf numFmtId="187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left" vertical="justify" wrapText="1"/>
    </xf>
    <xf numFmtId="0" fontId="5" fillId="0" borderId="14" xfId="0" applyFont="1" applyFill="1" applyBorder="1" applyAlignment="1">
      <alignment horizontal="justify" vertical="top" wrapText="1"/>
    </xf>
    <xf numFmtId="185" fontId="5" fillId="0" borderId="0" xfId="0" applyNumberFormat="1" applyFont="1" applyBorder="1" applyAlignment="1">
      <alignment horizontal="right"/>
    </xf>
    <xf numFmtId="188" fontId="5" fillId="33" borderId="10" xfId="0" applyNumberFormat="1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justify" vertical="justify" wrapText="1"/>
    </xf>
    <xf numFmtId="189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justify" vertical="justify" wrapText="1"/>
    </xf>
    <xf numFmtId="187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justify" vertical="justify" wrapText="1"/>
    </xf>
    <xf numFmtId="189" fontId="13" fillId="0" borderId="10" xfId="0" applyNumberFormat="1" applyFont="1" applyFill="1" applyBorder="1" applyAlignment="1">
      <alignment horizontal="justify" vertical="justify" wrapText="1"/>
    </xf>
    <xf numFmtId="187" fontId="13" fillId="0" borderId="10" xfId="0" applyNumberFormat="1" applyFont="1" applyFill="1" applyBorder="1" applyAlignment="1">
      <alignment horizontal="justify" vertical="justify" wrapText="1"/>
    </xf>
    <xf numFmtId="188" fontId="13" fillId="0" borderId="10" xfId="0" applyNumberFormat="1" applyFont="1" applyFill="1" applyBorder="1" applyAlignment="1">
      <alignment horizontal="left" vertical="justify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9" fontId="5" fillId="0" borderId="10" xfId="0" applyNumberFormat="1" applyFont="1" applyFill="1" applyBorder="1" applyAlignment="1">
      <alignment horizontal="justify" vertical="justify" wrapText="1"/>
    </xf>
    <xf numFmtId="187" fontId="5" fillId="0" borderId="10" xfId="0" applyNumberFormat="1" applyFont="1" applyFill="1" applyBorder="1" applyAlignment="1">
      <alignment horizontal="justify" vertical="justify" wrapText="1"/>
    </xf>
    <xf numFmtId="188" fontId="5" fillId="0" borderId="10" xfId="0" applyNumberFormat="1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justify" wrapText="1"/>
    </xf>
    <xf numFmtId="0" fontId="5" fillId="0" borderId="15" xfId="0" applyFont="1" applyFill="1" applyBorder="1" applyAlignment="1">
      <alignment horizontal="justify" vertical="justify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88" fontId="5" fillId="0" borderId="14" xfId="0" applyNumberFormat="1" applyFont="1" applyFill="1" applyBorder="1" applyAlignment="1">
      <alignment horizontal="justify" vertical="justify" wrapText="1"/>
    </xf>
    <xf numFmtId="188" fontId="5" fillId="0" borderId="15" xfId="0" applyNumberFormat="1" applyFont="1" applyFill="1" applyBorder="1" applyAlignment="1">
      <alignment horizontal="justify" vertical="justify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9" fontId="5" fillId="0" borderId="15" xfId="0" applyNumberFormat="1" applyFont="1" applyFill="1" applyBorder="1" applyAlignment="1">
      <alignment horizontal="justify" vertical="justify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88" fontId="5" fillId="0" borderId="14" xfId="0" applyNumberFormat="1" applyFont="1" applyFill="1" applyBorder="1" applyAlignment="1">
      <alignment horizontal="left" vertical="justify" wrapText="1"/>
    </xf>
    <xf numFmtId="188" fontId="5" fillId="0" borderId="15" xfId="0" applyNumberFormat="1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right"/>
    </xf>
    <xf numFmtId="187" fontId="5" fillId="0" borderId="14" xfId="0" applyNumberFormat="1" applyFont="1" applyFill="1" applyBorder="1" applyAlignment="1">
      <alignment horizontal="justify" vertical="justify" wrapText="1"/>
    </xf>
    <xf numFmtId="187" fontId="5" fillId="0" borderId="15" xfId="0" applyNumberFormat="1" applyFont="1" applyFill="1" applyBorder="1" applyAlignment="1">
      <alignment horizontal="justify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view="pageBreakPreview" zoomScale="60" workbookViewId="0" topLeftCell="C197">
      <selection activeCell="J4" sqref="J4:L4"/>
    </sheetView>
  </sheetViews>
  <sheetFormatPr defaultColWidth="9.140625" defaultRowHeight="12.75"/>
  <cols>
    <col min="1" max="1" width="6.7109375" style="9" customWidth="1"/>
    <col min="2" max="2" width="4.140625" style="9" customWidth="1"/>
    <col min="3" max="3" width="5.140625" style="9" customWidth="1"/>
    <col min="4" max="4" width="5.57421875" style="9" customWidth="1"/>
    <col min="5" max="5" width="6.421875" style="9" customWidth="1"/>
    <col min="6" max="6" width="5.57421875" style="9" customWidth="1"/>
    <col min="7" max="7" width="7.57421875" style="9" customWidth="1"/>
    <col min="8" max="8" width="10.28125" style="9" customWidth="1"/>
    <col min="9" max="9" width="71.00390625" style="9" customWidth="1"/>
    <col min="10" max="10" width="23.57421875" style="9" customWidth="1"/>
    <col min="11" max="11" width="23.421875" style="9" customWidth="1"/>
    <col min="12" max="12" width="22.8515625" style="136" customWidth="1"/>
    <col min="13" max="13" width="44.57421875" style="9" customWidth="1"/>
    <col min="14" max="16384" width="9.140625" style="9" customWidth="1"/>
  </cols>
  <sheetData>
    <row r="1" spans="9:12" ht="24" customHeight="1">
      <c r="I1" s="4"/>
      <c r="J1" s="218" t="s">
        <v>158</v>
      </c>
      <c r="K1" s="218"/>
      <c r="L1" s="218"/>
    </row>
    <row r="2" spans="10:12" ht="24" customHeight="1">
      <c r="J2" s="218" t="s">
        <v>159</v>
      </c>
      <c r="K2" s="218"/>
      <c r="L2" s="218"/>
    </row>
    <row r="3" spans="9:12" ht="26.25" customHeight="1">
      <c r="I3" s="4"/>
      <c r="J3" s="218" t="s">
        <v>74</v>
      </c>
      <c r="K3" s="218"/>
      <c r="L3" s="218"/>
    </row>
    <row r="4" spans="9:12" ht="21" customHeight="1">
      <c r="I4" s="4"/>
      <c r="J4" s="218" t="s">
        <v>185</v>
      </c>
      <c r="K4" s="218"/>
      <c r="L4" s="218"/>
    </row>
    <row r="5" spans="1:12" ht="23.25" customHeight="1">
      <c r="A5" s="223"/>
      <c r="B5" s="223"/>
      <c r="C5" s="223"/>
      <c r="D5" s="223"/>
      <c r="E5" s="223"/>
      <c r="F5" s="223"/>
      <c r="G5" s="223"/>
      <c r="H5" s="223"/>
      <c r="I5" s="223"/>
      <c r="J5" s="10"/>
      <c r="K5" s="10"/>
      <c r="L5" s="11"/>
    </row>
    <row r="6" spans="1:12" s="1" customFormat="1" ht="41.25" customHeight="1">
      <c r="A6" s="2"/>
      <c r="B6" s="232" t="s">
        <v>156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s="1" customFormat="1" ht="21" customHeight="1">
      <c r="A7" s="2"/>
      <c r="B7" s="232" t="s">
        <v>183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80" t="s">
        <v>157</v>
      </c>
    </row>
    <row r="9" spans="1:12" ht="25.5" customHeight="1">
      <c r="A9" s="202" t="s">
        <v>91</v>
      </c>
      <c r="B9" s="203"/>
      <c r="C9" s="203"/>
      <c r="D9" s="203"/>
      <c r="E9" s="203"/>
      <c r="F9" s="203"/>
      <c r="G9" s="203"/>
      <c r="H9" s="204"/>
      <c r="I9" s="221" t="s">
        <v>90</v>
      </c>
      <c r="J9" s="211" t="s">
        <v>184</v>
      </c>
      <c r="K9" s="207" t="s">
        <v>145</v>
      </c>
      <c r="L9" s="211" t="s">
        <v>146</v>
      </c>
    </row>
    <row r="10" spans="1:12" ht="159" customHeight="1">
      <c r="A10" s="12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88</v>
      </c>
      <c r="H10" s="13" t="s">
        <v>89</v>
      </c>
      <c r="I10" s="222"/>
      <c r="J10" s="212"/>
      <c r="K10" s="208"/>
      <c r="L10" s="212"/>
    </row>
    <row r="11" spans="1:12" ht="18.7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6">
        <v>12</v>
      </c>
    </row>
    <row r="12" spans="1:12" ht="18.75">
      <c r="A12" s="17">
        <v>0</v>
      </c>
      <c r="B12" s="18">
        <v>1</v>
      </c>
      <c r="C12" s="19">
        <v>0</v>
      </c>
      <c r="D12" s="19">
        <v>0</v>
      </c>
      <c r="E12" s="20">
        <v>0</v>
      </c>
      <c r="F12" s="19">
        <v>0</v>
      </c>
      <c r="G12" s="21">
        <v>0</v>
      </c>
      <c r="H12" s="22">
        <v>0</v>
      </c>
      <c r="I12" s="23" t="s">
        <v>38</v>
      </c>
      <c r="J12" s="137">
        <f>J13+J22+J28+J36+J44+J55+J80+J98+J103+J87+J117+J50</f>
        <v>497171869.92</v>
      </c>
      <c r="K12" s="137">
        <f>K13+K22+K28+K36+K44+K55+K80+K98+K103+K87+K117+K50</f>
        <v>260721426.24999997</v>
      </c>
      <c r="L12" s="137">
        <f>ROUND(K12/J12*100,2)</f>
        <v>52.44</v>
      </c>
    </row>
    <row r="13" spans="1:12" ht="18.75">
      <c r="A13" s="17">
        <v>182</v>
      </c>
      <c r="B13" s="18">
        <v>1</v>
      </c>
      <c r="C13" s="19">
        <v>1</v>
      </c>
      <c r="D13" s="24">
        <v>0</v>
      </c>
      <c r="E13" s="25">
        <v>0</v>
      </c>
      <c r="F13" s="24">
        <v>0</v>
      </c>
      <c r="G13" s="26">
        <v>0</v>
      </c>
      <c r="H13" s="27">
        <v>0</v>
      </c>
      <c r="I13" s="23" t="s">
        <v>6</v>
      </c>
      <c r="J13" s="137">
        <f>J14+J18</f>
        <v>339573000</v>
      </c>
      <c r="K13" s="137">
        <f>K14+K18</f>
        <v>177952681.74999997</v>
      </c>
      <c r="L13" s="137">
        <f aca="true" t="shared" si="0" ref="L13:L86">ROUND(K13/J13*100,2)</f>
        <v>52.4</v>
      </c>
    </row>
    <row r="14" spans="1:12" ht="18.75">
      <c r="A14" s="17">
        <v>182</v>
      </c>
      <c r="B14" s="18">
        <v>1</v>
      </c>
      <c r="C14" s="19">
        <v>1</v>
      </c>
      <c r="D14" s="24">
        <v>1</v>
      </c>
      <c r="E14" s="25">
        <v>0</v>
      </c>
      <c r="F14" s="24">
        <v>0</v>
      </c>
      <c r="G14" s="26">
        <v>0</v>
      </c>
      <c r="H14" s="27">
        <v>110</v>
      </c>
      <c r="I14" s="23" t="s">
        <v>7</v>
      </c>
      <c r="J14" s="138">
        <f>J15</f>
        <v>22518400</v>
      </c>
      <c r="K14" s="138">
        <f>K15</f>
        <v>22085634.16</v>
      </c>
      <c r="L14" s="137">
        <f t="shared" si="0"/>
        <v>98.08</v>
      </c>
    </row>
    <row r="15" spans="1:12" ht="56.25">
      <c r="A15" s="17">
        <v>182</v>
      </c>
      <c r="B15" s="18">
        <v>1</v>
      </c>
      <c r="C15" s="19">
        <v>1</v>
      </c>
      <c r="D15" s="24">
        <v>1</v>
      </c>
      <c r="E15" s="25">
        <v>10</v>
      </c>
      <c r="F15" s="24">
        <v>0</v>
      </c>
      <c r="G15" s="26">
        <v>0</v>
      </c>
      <c r="H15" s="27">
        <v>110</v>
      </c>
      <c r="I15" s="28" t="s">
        <v>8</v>
      </c>
      <c r="J15" s="139">
        <f>J16+J17</f>
        <v>22518400</v>
      </c>
      <c r="K15" s="139">
        <v>22085634.16</v>
      </c>
      <c r="L15" s="158">
        <f t="shared" si="0"/>
        <v>98.08</v>
      </c>
    </row>
    <row r="16" spans="1:12" ht="75">
      <c r="A16" s="17">
        <v>182</v>
      </c>
      <c r="B16" s="18">
        <v>1</v>
      </c>
      <c r="C16" s="19">
        <v>1</v>
      </c>
      <c r="D16" s="24">
        <v>1</v>
      </c>
      <c r="E16" s="25">
        <v>12</v>
      </c>
      <c r="F16" s="24">
        <v>2</v>
      </c>
      <c r="G16" s="26">
        <v>0</v>
      </c>
      <c r="H16" s="27">
        <v>110</v>
      </c>
      <c r="I16" s="29" t="s">
        <v>75</v>
      </c>
      <c r="J16" s="139">
        <v>3971600</v>
      </c>
      <c r="K16" s="139">
        <v>890697.56</v>
      </c>
      <c r="L16" s="158">
        <f t="shared" si="0"/>
        <v>22.43</v>
      </c>
    </row>
    <row r="17" spans="1:12" ht="56.25">
      <c r="A17" s="17">
        <v>182</v>
      </c>
      <c r="B17" s="18">
        <v>1</v>
      </c>
      <c r="C17" s="19">
        <v>1</v>
      </c>
      <c r="D17" s="24">
        <v>1</v>
      </c>
      <c r="E17" s="25">
        <v>14</v>
      </c>
      <c r="F17" s="24">
        <v>2</v>
      </c>
      <c r="G17" s="26">
        <v>0</v>
      </c>
      <c r="H17" s="27">
        <v>110</v>
      </c>
      <c r="I17" s="29" t="s">
        <v>76</v>
      </c>
      <c r="J17" s="139">
        <v>18546800</v>
      </c>
      <c r="K17" s="139">
        <v>18086328.9</v>
      </c>
      <c r="L17" s="158">
        <f t="shared" si="0"/>
        <v>97.52</v>
      </c>
    </row>
    <row r="18" spans="1:12" ht="24" customHeight="1">
      <c r="A18" s="17">
        <v>182</v>
      </c>
      <c r="B18" s="18">
        <v>1</v>
      </c>
      <c r="C18" s="19">
        <v>1</v>
      </c>
      <c r="D18" s="24">
        <v>2</v>
      </c>
      <c r="E18" s="25">
        <v>0</v>
      </c>
      <c r="F18" s="24">
        <v>1</v>
      </c>
      <c r="G18" s="26">
        <v>0</v>
      </c>
      <c r="H18" s="27">
        <v>110</v>
      </c>
      <c r="I18" s="23" t="s">
        <v>9</v>
      </c>
      <c r="J18" s="138">
        <f>J19+J20+J21</f>
        <v>317054600</v>
      </c>
      <c r="K18" s="138">
        <f>K19+K20+K21</f>
        <v>155867047.58999997</v>
      </c>
      <c r="L18" s="149">
        <f t="shared" si="0"/>
        <v>49.16</v>
      </c>
    </row>
    <row r="19" spans="1:12" ht="97.5" customHeight="1">
      <c r="A19" s="17">
        <v>182</v>
      </c>
      <c r="B19" s="18">
        <v>1</v>
      </c>
      <c r="C19" s="19">
        <v>1</v>
      </c>
      <c r="D19" s="19">
        <v>2</v>
      </c>
      <c r="E19" s="20">
        <v>10</v>
      </c>
      <c r="F19" s="19">
        <v>1</v>
      </c>
      <c r="G19" s="21">
        <v>0</v>
      </c>
      <c r="H19" s="22">
        <v>110</v>
      </c>
      <c r="I19" s="28" t="s">
        <v>56</v>
      </c>
      <c r="J19" s="139">
        <v>315781400</v>
      </c>
      <c r="K19" s="139">
        <v>155408304.92</v>
      </c>
      <c r="L19" s="158">
        <f t="shared" si="0"/>
        <v>49.21</v>
      </c>
    </row>
    <row r="20" spans="1:12" ht="150">
      <c r="A20" s="17">
        <v>182</v>
      </c>
      <c r="B20" s="18">
        <v>1</v>
      </c>
      <c r="C20" s="19">
        <v>1</v>
      </c>
      <c r="D20" s="19">
        <v>2</v>
      </c>
      <c r="E20" s="20">
        <v>20</v>
      </c>
      <c r="F20" s="19">
        <v>1</v>
      </c>
      <c r="G20" s="21">
        <v>0</v>
      </c>
      <c r="H20" s="22">
        <v>110</v>
      </c>
      <c r="I20" s="28" t="s">
        <v>64</v>
      </c>
      <c r="J20" s="139">
        <v>639900</v>
      </c>
      <c r="K20" s="139">
        <v>281723.78</v>
      </c>
      <c r="L20" s="158">
        <f t="shared" si="0"/>
        <v>44.03</v>
      </c>
    </row>
    <row r="21" spans="1:12" ht="57.75" customHeight="1">
      <c r="A21" s="17">
        <v>182</v>
      </c>
      <c r="B21" s="18">
        <v>1</v>
      </c>
      <c r="C21" s="19">
        <v>1</v>
      </c>
      <c r="D21" s="19">
        <v>2</v>
      </c>
      <c r="E21" s="20">
        <v>30</v>
      </c>
      <c r="F21" s="19">
        <v>1</v>
      </c>
      <c r="G21" s="21">
        <v>0</v>
      </c>
      <c r="H21" s="22">
        <v>110</v>
      </c>
      <c r="I21" s="28" t="s">
        <v>60</v>
      </c>
      <c r="J21" s="139">
        <v>633300</v>
      </c>
      <c r="K21" s="139">
        <v>177018.89</v>
      </c>
      <c r="L21" s="158">
        <f t="shared" si="0"/>
        <v>27.95</v>
      </c>
    </row>
    <row r="22" spans="1:13" ht="57.75" customHeight="1">
      <c r="A22" s="17">
        <v>0</v>
      </c>
      <c r="B22" s="18">
        <v>1</v>
      </c>
      <c r="C22" s="19">
        <v>3</v>
      </c>
      <c r="D22" s="19">
        <v>0</v>
      </c>
      <c r="E22" s="20">
        <v>0</v>
      </c>
      <c r="F22" s="19">
        <v>0</v>
      </c>
      <c r="G22" s="21">
        <v>0</v>
      </c>
      <c r="H22" s="22">
        <v>0</v>
      </c>
      <c r="I22" s="30" t="s">
        <v>61</v>
      </c>
      <c r="J22" s="140">
        <f>J23</f>
        <v>17489000</v>
      </c>
      <c r="K22" s="140">
        <f>K23</f>
        <v>8587468.959999999</v>
      </c>
      <c r="L22" s="149">
        <f t="shared" si="0"/>
        <v>49.1</v>
      </c>
      <c r="M22" s="31"/>
    </row>
    <row r="23" spans="1:13" ht="44.25" customHeight="1">
      <c r="A23" s="17">
        <v>0</v>
      </c>
      <c r="B23" s="18">
        <v>1</v>
      </c>
      <c r="C23" s="19">
        <v>3</v>
      </c>
      <c r="D23" s="19">
        <v>2</v>
      </c>
      <c r="E23" s="20">
        <v>0</v>
      </c>
      <c r="F23" s="19">
        <v>1</v>
      </c>
      <c r="G23" s="21">
        <v>0</v>
      </c>
      <c r="H23" s="22">
        <v>110</v>
      </c>
      <c r="I23" s="28" t="s">
        <v>62</v>
      </c>
      <c r="J23" s="141">
        <f>J24+J25+J26+J27</f>
        <v>17489000</v>
      </c>
      <c r="K23" s="141">
        <f>K24+K25+K26+K27</f>
        <v>8587468.959999999</v>
      </c>
      <c r="L23" s="158">
        <f t="shared" si="0"/>
        <v>49.1</v>
      </c>
      <c r="M23" s="31"/>
    </row>
    <row r="24" spans="1:12" ht="95.25" customHeight="1">
      <c r="A24" s="17">
        <v>100</v>
      </c>
      <c r="B24" s="18">
        <v>1</v>
      </c>
      <c r="C24" s="19">
        <v>3</v>
      </c>
      <c r="D24" s="19">
        <v>2</v>
      </c>
      <c r="E24" s="20">
        <v>230</v>
      </c>
      <c r="F24" s="19">
        <v>1</v>
      </c>
      <c r="G24" s="21">
        <v>0</v>
      </c>
      <c r="H24" s="22">
        <v>110</v>
      </c>
      <c r="I24" s="28" t="s">
        <v>69</v>
      </c>
      <c r="J24" s="141">
        <v>6497900</v>
      </c>
      <c r="K24" s="141">
        <v>3721626.84</v>
      </c>
      <c r="L24" s="158">
        <f t="shared" si="0"/>
        <v>57.27</v>
      </c>
    </row>
    <row r="25" spans="1:12" ht="114" customHeight="1">
      <c r="A25" s="17">
        <v>100</v>
      </c>
      <c r="B25" s="18">
        <v>1</v>
      </c>
      <c r="C25" s="19">
        <v>3</v>
      </c>
      <c r="D25" s="19">
        <v>2</v>
      </c>
      <c r="E25" s="20">
        <v>240</v>
      </c>
      <c r="F25" s="19">
        <v>1</v>
      </c>
      <c r="G25" s="21">
        <v>0</v>
      </c>
      <c r="H25" s="22">
        <v>110</v>
      </c>
      <c r="I25" s="28" t="s">
        <v>70</v>
      </c>
      <c r="J25" s="141">
        <v>50900</v>
      </c>
      <c r="K25" s="141">
        <v>28213.03</v>
      </c>
      <c r="L25" s="158">
        <f t="shared" si="0"/>
        <v>55.43</v>
      </c>
    </row>
    <row r="26" spans="1:12" ht="104.25" customHeight="1">
      <c r="A26" s="17">
        <v>100</v>
      </c>
      <c r="B26" s="18">
        <v>1</v>
      </c>
      <c r="C26" s="19">
        <v>3</v>
      </c>
      <c r="D26" s="19">
        <v>2</v>
      </c>
      <c r="E26" s="20">
        <v>250</v>
      </c>
      <c r="F26" s="19">
        <v>1</v>
      </c>
      <c r="G26" s="21">
        <v>0</v>
      </c>
      <c r="H26" s="22">
        <v>110</v>
      </c>
      <c r="I26" s="28" t="s">
        <v>71</v>
      </c>
      <c r="J26" s="141">
        <v>11949500</v>
      </c>
      <c r="K26" s="141">
        <v>5610872.72</v>
      </c>
      <c r="L26" s="158">
        <f t="shared" si="0"/>
        <v>46.95</v>
      </c>
    </row>
    <row r="27" spans="1:12" ht="97.5" customHeight="1">
      <c r="A27" s="17">
        <v>100</v>
      </c>
      <c r="B27" s="18">
        <v>1</v>
      </c>
      <c r="C27" s="19">
        <v>3</v>
      </c>
      <c r="D27" s="19">
        <v>2</v>
      </c>
      <c r="E27" s="20">
        <v>260</v>
      </c>
      <c r="F27" s="19">
        <v>1</v>
      </c>
      <c r="G27" s="21">
        <v>0</v>
      </c>
      <c r="H27" s="22">
        <v>110</v>
      </c>
      <c r="I27" s="28" t="s">
        <v>72</v>
      </c>
      <c r="J27" s="141">
        <v>-1009300</v>
      </c>
      <c r="K27" s="141">
        <v>-773243.63</v>
      </c>
      <c r="L27" s="158">
        <f t="shared" si="0"/>
        <v>76.61</v>
      </c>
    </row>
    <row r="28" spans="1:12" ht="18.75">
      <c r="A28" s="17">
        <v>182</v>
      </c>
      <c r="B28" s="18">
        <v>1</v>
      </c>
      <c r="C28" s="19">
        <v>5</v>
      </c>
      <c r="D28" s="19">
        <v>0</v>
      </c>
      <c r="E28" s="20">
        <v>0</v>
      </c>
      <c r="F28" s="19">
        <v>0</v>
      </c>
      <c r="G28" s="21">
        <v>0</v>
      </c>
      <c r="H28" s="22">
        <v>0</v>
      </c>
      <c r="I28" s="23" t="s">
        <v>10</v>
      </c>
      <c r="J28" s="100">
        <f>J29+J32+J34</f>
        <v>25284700</v>
      </c>
      <c r="K28" s="100">
        <f>K29+K32+K34</f>
        <v>13632753.83</v>
      </c>
      <c r="L28" s="149">
        <f t="shared" si="0"/>
        <v>53.92</v>
      </c>
    </row>
    <row r="29" spans="1:12" ht="37.5">
      <c r="A29" s="17">
        <v>182</v>
      </c>
      <c r="B29" s="18">
        <v>1</v>
      </c>
      <c r="C29" s="19">
        <v>5</v>
      </c>
      <c r="D29" s="19">
        <v>2</v>
      </c>
      <c r="E29" s="20">
        <v>0</v>
      </c>
      <c r="F29" s="19">
        <v>2</v>
      </c>
      <c r="G29" s="21">
        <v>0</v>
      </c>
      <c r="H29" s="22">
        <v>110</v>
      </c>
      <c r="I29" s="30" t="s">
        <v>11</v>
      </c>
      <c r="J29" s="140">
        <f>J30+J31</f>
        <v>21449000</v>
      </c>
      <c r="K29" s="140">
        <f>K30+K31</f>
        <v>11626152.01</v>
      </c>
      <c r="L29" s="149">
        <f t="shared" si="0"/>
        <v>54.2</v>
      </c>
    </row>
    <row r="30" spans="1:12" ht="39" customHeight="1">
      <c r="A30" s="17">
        <v>182</v>
      </c>
      <c r="B30" s="18">
        <v>1</v>
      </c>
      <c r="C30" s="19">
        <v>5</v>
      </c>
      <c r="D30" s="19">
        <v>2</v>
      </c>
      <c r="E30" s="20">
        <v>10</v>
      </c>
      <c r="F30" s="19">
        <v>2</v>
      </c>
      <c r="G30" s="21">
        <v>0</v>
      </c>
      <c r="H30" s="22">
        <v>110</v>
      </c>
      <c r="I30" s="28" t="s">
        <v>11</v>
      </c>
      <c r="J30" s="139">
        <v>21449000</v>
      </c>
      <c r="K30" s="139">
        <v>11511532.68</v>
      </c>
      <c r="L30" s="158">
        <f t="shared" si="0"/>
        <v>53.67</v>
      </c>
    </row>
    <row r="31" spans="1:12" ht="56.25" customHeight="1">
      <c r="A31" s="17">
        <v>182</v>
      </c>
      <c r="B31" s="18">
        <v>1</v>
      </c>
      <c r="C31" s="19">
        <v>5</v>
      </c>
      <c r="D31" s="19">
        <v>2</v>
      </c>
      <c r="E31" s="20">
        <v>20</v>
      </c>
      <c r="F31" s="19">
        <v>2</v>
      </c>
      <c r="G31" s="21">
        <v>0</v>
      </c>
      <c r="H31" s="22">
        <v>110</v>
      </c>
      <c r="I31" s="28" t="s">
        <v>160</v>
      </c>
      <c r="J31" s="139">
        <v>0</v>
      </c>
      <c r="K31" s="139">
        <v>114619.33</v>
      </c>
      <c r="L31" s="158" t="s">
        <v>182</v>
      </c>
    </row>
    <row r="32" spans="1:12" ht="27" customHeight="1">
      <c r="A32" s="17">
        <v>182</v>
      </c>
      <c r="B32" s="18">
        <v>1</v>
      </c>
      <c r="C32" s="19">
        <v>5</v>
      </c>
      <c r="D32" s="19">
        <v>3</v>
      </c>
      <c r="E32" s="20">
        <v>0</v>
      </c>
      <c r="F32" s="19">
        <v>1</v>
      </c>
      <c r="G32" s="21">
        <v>0</v>
      </c>
      <c r="H32" s="22">
        <v>110</v>
      </c>
      <c r="I32" s="30" t="s">
        <v>106</v>
      </c>
      <c r="J32" s="140">
        <f>J33</f>
        <v>63500</v>
      </c>
      <c r="K32" s="140">
        <f>K33</f>
        <v>90498</v>
      </c>
      <c r="L32" s="149">
        <f t="shared" si="0"/>
        <v>142.52</v>
      </c>
    </row>
    <row r="33" spans="1:12" ht="29.25" customHeight="1">
      <c r="A33" s="17">
        <v>182</v>
      </c>
      <c r="B33" s="18">
        <v>1</v>
      </c>
      <c r="C33" s="19">
        <v>5</v>
      </c>
      <c r="D33" s="19">
        <v>3</v>
      </c>
      <c r="E33" s="20">
        <v>10</v>
      </c>
      <c r="F33" s="19">
        <v>1</v>
      </c>
      <c r="G33" s="21">
        <v>0</v>
      </c>
      <c r="H33" s="22">
        <v>110</v>
      </c>
      <c r="I33" s="32" t="s">
        <v>106</v>
      </c>
      <c r="J33" s="139">
        <v>63500</v>
      </c>
      <c r="K33" s="139">
        <v>90498</v>
      </c>
      <c r="L33" s="158">
        <f t="shared" si="0"/>
        <v>142.52</v>
      </c>
    </row>
    <row r="34" spans="1:12" ht="37.5">
      <c r="A34" s="17">
        <v>182</v>
      </c>
      <c r="B34" s="18">
        <v>1</v>
      </c>
      <c r="C34" s="19">
        <v>5</v>
      </c>
      <c r="D34" s="19">
        <v>4</v>
      </c>
      <c r="E34" s="20">
        <v>0</v>
      </c>
      <c r="F34" s="19">
        <v>2</v>
      </c>
      <c r="G34" s="21">
        <v>0</v>
      </c>
      <c r="H34" s="22">
        <v>110</v>
      </c>
      <c r="I34" s="30" t="s">
        <v>57</v>
      </c>
      <c r="J34" s="140">
        <f>J35</f>
        <v>3772200</v>
      </c>
      <c r="K34" s="140">
        <f>K35</f>
        <v>1916103.82</v>
      </c>
      <c r="L34" s="149">
        <f t="shared" si="0"/>
        <v>50.8</v>
      </c>
    </row>
    <row r="35" spans="1:12" ht="56.25">
      <c r="A35" s="17">
        <v>182</v>
      </c>
      <c r="B35" s="18">
        <v>1</v>
      </c>
      <c r="C35" s="19">
        <v>5</v>
      </c>
      <c r="D35" s="19">
        <v>4</v>
      </c>
      <c r="E35" s="20">
        <v>10</v>
      </c>
      <c r="F35" s="19">
        <v>2</v>
      </c>
      <c r="G35" s="21">
        <v>0</v>
      </c>
      <c r="H35" s="22">
        <v>110</v>
      </c>
      <c r="I35" s="28" t="s">
        <v>58</v>
      </c>
      <c r="J35" s="139">
        <v>3772200</v>
      </c>
      <c r="K35" s="139">
        <v>1916103.82</v>
      </c>
      <c r="L35" s="158">
        <f t="shared" si="0"/>
        <v>50.8</v>
      </c>
    </row>
    <row r="36" spans="1:12" ht="18.75">
      <c r="A36" s="17">
        <v>182</v>
      </c>
      <c r="B36" s="18">
        <v>1</v>
      </c>
      <c r="C36" s="19">
        <v>6</v>
      </c>
      <c r="D36" s="19">
        <v>0</v>
      </c>
      <c r="E36" s="20">
        <v>0</v>
      </c>
      <c r="F36" s="19">
        <v>0</v>
      </c>
      <c r="G36" s="21">
        <v>0</v>
      </c>
      <c r="H36" s="22">
        <v>0</v>
      </c>
      <c r="I36" s="23" t="s">
        <v>12</v>
      </c>
      <c r="J36" s="100">
        <f>J37+J39</f>
        <v>40521000</v>
      </c>
      <c r="K36" s="100">
        <f>K37+K39</f>
        <v>13109784.11</v>
      </c>
      <c r="L36" s="149">
        <f t="shared" si="0"/>
        <v>32.35</v>
      </c>
    </row>
    <row r="37" spans="1:12" ht="18.75">
      <c r="A37" s="17">
        <v>182</v>
      </c>
      <c r="B37" s="18">
        <v>1</v>
      </c>
      <c r="C37" s="19">
        <v>6</v>
      </c>
      <c r="D37" s="33">
        <v>1</v>
      </c>
      <c r="E37" s="34">
        <v>0</v>
      </c>
      <c r="F37" s="33">
        <v>0</v>
      </c>
      <c r="G37" s="35">
        <v>0</v>
      </c>
      <c r="H37" s="36">
        <v>110</v>
      </c>
      <c r="I37" s="23" t="s">
        <v>13</v>
      </c>
      <c r="J37" s="100">
        <f>J38</f>
        <v>13461900</v>
      </c>
      <c r="K37" s="100">
        <f>K38</f>
        <v>1675419.55</v>
      </c>
      <c r="L37" s="149">
        <f t="shared" si="0"/>
        <v>12.45</v>
      </c>
    </row>
    <row r="38" spans="1:12" ht="56.25">
      <c r="A38" s="17">
        <v>182</v>
      </c>
      <c r="B38" s="18">
        <v>1</v>
      </c>
      <c r="C38" s="19">
        <v>6</v>
      </c>
      <c r="D38" s="19">
        <v>1</v>
      </c>
      <c r="E38" s="20">
        <v>20</v>
      </c>
      <c r="F38" s="19">
        <v>4</v>
      </c>
      <c r="G38" s="21">
        <v>0</v>
      </c>
      <c r="H38" s="22">
        <v>110</v>
      </c>
      <c r="I38" s="28" t="s">
        <v>14</v>
      </c>
      <c r="J38" s="139">
        <v>13461900</v>
      </c>
      <c r="K38" s="139">
        <v>1675419.55</v>
      </c>
      <c r="L38" s="158">
        <f t="shared" si="0"/>
        <v>12.45</v>
      </c>
    </row>
    <row r="39" spans="1:12" ht="18.75">
      <c r="A39" s="17">
        <v>182</v>
      </c>
      <c r="B39" s="18">
        <v>1</v>
      </c>
      <c r="C39" s="19">
        <v>6</v>
      </c>
      <c r="D39" s="19">
        <v>6</v>
      </c>
      <c r="E39" s="20">
        <v>0</v>
      </c>
      <c r="F39" s="19">
        <v>0</v>
      </c>
      <c r="G39" s="21">
        <v>0</v>
      </c>
      <c r="H39" s="22">
        <v>110</v>
      </c>
      <c r="I39" s="23" t="s">
        <v>15</v>
      </c>
      <c r="J39" s="100">
        <f>J40+J42</f>
        <v>27059100</v>
      </c>
      <c r="K39" s="100">
        <f>K40+K42</f>
        <v>11434364.559999999</v>
      </c>
      <c r="L39" s="149">
        <f t="shared" si="0"/>
        <v>42.26</v>
      </c>
    </row>
    <row r="40" spans="1:12" ht="18.75">
      <c r="A40" s="17">
        <v>182</v>
      </c>
      <c r="B40" s="18">
        <v>1</v>
      </c>
      <c r="C40" s="19">
        <v>6</v>
      </c>
      <c r="D40" s="19">
        <v>6</v>
      </c>
      <c r="E40" s="20">
        <v>30</v>
      </c>
      <c r="F40" s="19">
        <v>0</v>
      </c>
      <c r="G40" s="21">
        <v>0</v>
      </c>
      <c r="H40" s="22">
        <v>110</v>
      </c>
      <c r="I40" s="28" t="s">
        <v>79</v>
      </c>
      <c r="J40" s="139">
        <f>J41</f>
        <v>25409100</v>
      </c>
      <c r="K40" s="139">
        <f>K41</f>
        <v>11291825.78</v>
      </c>
      <c r="L40" s="158">
        <f t="shared" si="0"/>
        <v>44.44</v>
      </c>
    </row>
    <row r="41" spans="1:12" ht="42" customHeight="1">
      <c r="A41" s="37">
        <v>182</v>
      </c>
      <c r="B41" s="38">
        <v>1</v>
      </c>
      <c r="C41" s="39">
        <v>6</v>
      </c>
      <c r="D41" s="39">
        <v>6</v>
      </c>
      <c r="E41" s="40">
        <v>32</v>
      </c>
      <c r="F41" s="39">
        <v>4</v>
      </c>
      <c r="G41" s="41">
        <v>0</v>
      </c>
      <c r="H41" s="42">
        <v>110</v>
      </c>
      <c r="I41" s="29" t="s">
        <v>77</v>
      </c>
      <c r="J41" s="142">
        <v>25409100</v>
      </c>
      <c r="K41" s="142">
        <v>11291825.78</v>
      </c>
      <c r="L41" s="161">
        <f t="shared" si="0"/>
        <v>44.44</v>
      </c>
    </row>
    <row r="42" spans="1:12" ht="18.75">
      <c r="A42" s="17">
        <v>182</v>
      </c>
      <c r="B42" s="18">
        <v>1</v>
      </c>
      <c r="C42" s="19">
        <v>6</v>
      </c>
      <c r="D42" s="19">
        <v>6</v>
      </c>
      <c r="E42" s="20">
        <v>40</v>
      </c>
      <c r="F42" s="19">
        <v>0</v>
      </c>
      <c r="G42" s="21">
        <v>0</v>
      </c>
      <c r="H42" s="22">
        <v>110</v>
      </c>
      <c r="I42" s="28" t="s">
        <v>80</v>
      </c>
      <c r="J42" s="139">
        <f>J43</f>
        <v>1650000</v>
      </c>
      <c r="K42" s="139">
        <f>K43</f>
        <v>142538.78</v>
      </c>
      <c r="L42" s="158">
        <f t="shared" si="0"/>
        <v>8.64</v>
      </c>
    </row>
    <row r="43" spans="1:12" ht="46.5" customHeight="1">
      <c r="A43" s="37">
        <v>182</v>
      </c>
      <c r="B43" s="38">
        <v>1</v>
      </c>
      <c r="C43" s="39">
        <v>6</v>
      </c>
      <c r="D43" s="39">
        <v>6</v>
      </c>
      <c r="E43" s="40">
        <v>42</v>
      </c>
      <c r="F43" s="39">
        <v>4</v>
      </c>
      <c r="G43" s="41">
        <v>0</v>
      </c>
      <c r="H43" s="42">
        <v>110</v>
      </c>
      <c r="I43" s="29" t="s">
        <v>78</v>
      </c>
      <c r="J43" s="142">
        <v>1650000</v>
      </c>
      <c r="K43" s="142">
        <v>142538.78</v>
      </c>
      <c r="L43" s="161">
        <f t="shared" si="0"/>
        <v>8.64</v>
      </c>
    </row>
    <row r="44" spans="1:12" ht="24" customHeight="1">
      <c r="A44" s="17">
        <v>0</v>
      </c>
      <c r="B44" s="18">
        <v>1</v>
      </c>
      <c r="C44" s="19">
        <v>8</v>
      </c>
      <c r="D44" s="19">
        <v>0</v>
      </c>
      <c r="E44" s="20">
        <v>0</v>
      </c>
      <c r="F44" s="19">
        <v>0</v>
      </c>
      <c r="G44" s="21">
        <v>0</v>
      </c>
      <c r="H44" s="22">
        <v>0</v>
      </c>
      <c r="I44" s="23" t="s">
        <v>16</v>
      </c>
      <c r="J44" s="143">
        <f>J45+J47</f>
        <v>6441700</v>
      </c>
      <c r="K44" s="143">
        <f>K45+K47</f>
        <v>5037729.18</v>
      </c>
      <c r="L44" s="149">
        <f t="shared" si="0"/>
        <v>78.2</v>
      </c>
    </row>
    <row r="45" spans="1:12" ht="40.5" customHeight="1">
      <c r="A45" s="17">
        <v>182</v>
      </c>
      <c r="B45" s="18">
        <v>1</v>
      </c>
      <c r="C45" s="19">
        <v>8</v>
      </c>
      <c r="D45" s="19">
        <v>3</v>
      </c>
      <c r="E45" s="20">
        <v>0</v>
      </c>
      <c r="F45" s="19">
        <v>1</v>
      </c>
      <c r="G45" s="21">
        <v>0</v>
      </c>
      <c r="H45" s="22">
        <v>110</v>
      </c>
      <c r="I45" s="23" t="s">
        <v>17</v>
      </c>
      <c r="J45" s="138">
        <f>J46</f>
        <v>6150700</v>
      </c>
      <c r="K45" s="138">
        <f>K46</f>
        <v>4891329.18</v>
      </c>
      <c r="L45" s="149">
        <f t="shared" si="0"/>
        <v>79.52</v>
      </c>
    </row>
    <row r="46" spans="1:12" ht="56.25">
      <c r="A46" s="17">
        <v>182</v>
      </c>
      <c r="B46" s="18">
        <v>1</v>
      </c>
      <c r="C46" s="19">
        <v>8</v>
      </c>
      <c r="D46" s="19">
        <v>3</v>
      </c>
      <c r="E46" s="20">
        <v>10</v>
      </c>
      <c r="F46" s="19">
        <v>1</v>
      </c>
      <c r="G46" s="21">
        <v>1000</v>
      </c>
      <c r="H46" s="22">
        <v>110</v>
      </c>
      <c r="I46" s="28" t="s">
        <v>40</v>
      </c>
      <c r="J46" s="139">
        <v>6150700</v>
      </c>
      <c r="K46" s="139">
        <v>4891329.18</v>
      </c>
      <c r="L46" s="158">
        <f t="shared" si="0"/>
        <v>79.52</v>
      </c>
    </row>
    <row r="47" spans="1:12" ht="56.25">
      <c r="A47" s="17">
        <v>0</v>
      </c>
      <c r="B47" s="18">
        <v>1</v>
      </c>
      <c r="C47" s="19">
        <v>8</v>
      </c>
      <c r="D47" s="19">
        <v>7</v>
      </c>
      <c r="E47" s="20">
        <v>0</v>
      </c>
      <c r="F47" s="19">
        <v>1</v>
      </c>
      <c r="G47" s="21">
        <v>0</v>
      </c>
      <c r="H47" s="22">
        <v>110</v>
      </c>
      <c r="I47" s="23" t="s">
        <v>18</v>
      </c>
      <c r="J47" s="138">
        <f>J48+J49</f>
        <v>291000</v>
      </c>
      <c r="K47" s="138">
        <f>K48+K49</f>
        <v>146400</v>
      </c>
      <c r="L47" s="149">
        <f t="shared" si="0"/>
        <v>50.31</v>
      </c>
    </row>
    <row r="48" spans="1:12" ht="37.5">
      <c r="A48" s="17">
        <v>18</v>
      </c>
      <c r="B48" s="18">
        <v>1</v>
      </c>
      <c r="C48" s="19">
        <v>8</v>
      </c>
      <c r="D48" s="19">
        <v>7</v>
      </c>
      <c r="E48" s="20">
        <v>150</v>
      </c>
      <c r="F48" s="19">
        <v>1</v>
      </c>
      <c r="G48" s="21">
        <v>1000</v>
      </c>
      <c r="H48" s="22">
        <v>110</v>
      </c>
      <c r="I48" s="28" t="s">
        <v>19</v>
      </c>
      <c r="J48" s="139">
        <v>35000</v>
      </c>
      <c r="K48" s="139">
        <v>20000</v>
      </c>
      <c r="L48" s="158">
        <f t="shared" si="0"/>
        <v>57.14</v>
      </c>
    </row>
    <row r="49" spans="1:12" ht="120.75" customHeight="1">
      <c r="A49" s="17">
        <v>13</v>
      </c>
      <c r="B49" s="18">
        <v>1</v>
      </c>
      <c r="C49" s="19">
        <v>8</v>
      </c>
      <c r="D49" s="19">
        <v>7</v>
      </c>
      <c r="E49" s="20">
        <v>173</v>
      </c>
      <c r="F49" s="19">
        <v>1</v>
      </c>
      <c r="G49" s="21">
        <v>1000</v>
      </c>
      <c r="H49" s="22">
        <v>110</v>
      </c>
      <c r="I49" s="28" t="s">
        <v>67</v>
      </c>
      <c r="J49" s="139">
        <v>256000</v>
      </c>
      <c r="K49" s="139">
        <v>126400</v>
      </c>
      <c r="L49" s="158">
        <f t="shared" si="0"/>
        <v>49.38</v>
      </c>
    </row>
    <row r="50" spans="1:12" ht="59.25" customHeight="1">
      <c r="A50" s="17">
        <v>182</v>
      </c>
      <c r="B50" s="18">
        <v>1</v>
      </c>
      <c r="C50" s="19">
        <v>9</v>
      </c>
      <c r="D50" s="19">
        <v>0</v>
      </c>
      <c r="E50" s="20">
        <v>0</v>
      </c>
      <c r="F50" s="19">
        <v>0</v>
      </c>
      <c r="G50" s="21">
        <v>0</v>
      </c>
      <c r="H50" s="22">
        <v>0</v>
      </c>
      <c r="I50" s="30" t="s">
        <v>161</v>
      </c>
      <c r="J50" s="140">
        <f>SUM(J52)</f>
        <v>0</v>
      </c>
      <c r="K50" s="140">
        <f>SUM(K52)</f>
        <v>2756.21</v>
      </c>
      <c r="L50" s="162">
        <v>0</v>
      </c>
    </row>
    <row r="51" spans="1:12" ht="27.75" customHeight="1">
      <c r="A51" s="17">
        <v>182</v>
      </c>
      <c r="B51" s="18">
        <v>1</v>
      </c>
      <c r="C51" s="19">
        <v>9</v>
      </c>
      <c r="D51" s="19">
        <v>4</v>
      </c>
      <c r="E51" s="20">
        <v>0</v>
      </c>
      <c r="F51" s="19">
        <v>0</v>
      </c>
      <c r="G51" s="21">
        <v>0</v>
      </c>
      <c r="H51" s="22">
        <v>110</v>
      </c>
      <c r="I51" s="32" t="s">
        <v>162</v>
      </c>
      <c r="J51" s="139">
        <f>SUM(J52)</f>
        <v>0</v>
      </c>
      <c r="K51" s="139">
        <f>SUM(K52)</f>
        <v>2756.21</v>
      </c>
      <c r="L51" s="158">
        <v>0</v>
      </c>
    </row>
    <row r="52" spans="1:12" ht="40.5" customHeight="1">
      <c r="A52" s="17">
        <v>182</v>
      </c>
      <c r="B52" s="18">
        <v>1</v>
      </c>
      <c r="C52" s="19">
        <v>9</v>
      </c>
      <c r="D52" s="19">
        <v>4</v>
      </c>
      <c r="E52" s="20">
        <v>50</v>
      </c>
      <c r="F52" s="19">
        <v>0</v>
      </c>
      <c r="G52" s="21">
        <v>0</v>
      </c>
      <c r="H52" s="22">
        <v>110</v>
      </c>
      <c r="I52" s="32" t="s">
        <v>163</v>
      </c>
      <c r="J52" s="139">
        <f>SUM(J53:J54)</f>
        <v>0</v>
      </c>
      <c r="K52" s="139">
        <f>SUM(K53:K54)</f>
        <v>2756.21</v>
      </c>
      <c r="L52" s="158">
        <v>0</v>
      </c>
    </row>
    <row r="53" spans="1:12" ht="67.5" customHeight="1">
      <c r="A53" s="54">
        <v>182</v>
      </c>
      <c r="B53" s="55">
        <v>1</v>
      </c>
      <c r="C53" s="56">
        <v>9</v>
      </c>
      <c r="D53" s="56">
        <v>4</v>
      </c>
      <c r="E53" s="57">
        <v>52</v>
      </c>
      <c r="F53" s="56">
        <v>4</v>
      </c>
      <c r="G53" s="58">
        <v>2100</v>
      </c>
      <c r="H53" s="59">
        <v>110</v>
      </c>
      <c r="I53" s="32" t="s">
        <v>164</v>
      </c>
      <c r="J53" s="141">
        <v>0</v>
      </c>
      <c r="K53" s="141">
        <v>83.21</v>
      </c>
      <c r="L53" s="158" t="s">
        <v>182</v>
      </c>
    </row>
    <row r="54" spans="1:12" ht="105.75" customHeight="1">
      <c r="A54" s="54">
        <v>182</v>
      </c>
      <c r="B54" s="55">
        <v>1</v>
      </c>
      <c r="C54" s="56">
        <v>9</v>
      </c>
      <c r="D54" s="56">
        <v>4</v>
      </c>
      <c r="E54" s="57">
        <v>52</v>
      </c>
      <c r="F54" s="56">
        <v>4</v>
      </c>
      <c r="G54" s="58">
        <v>3000</v>
      </c>
      <c r="H54" s="59">
        <v>110</v>
      </c>
      <c r="I54" s="32" t="s">
        <v>165</v>
      </c>
      <c r="J54" s="141">
        <v>0</v>
      </c>
      <c r="K54" s="141">
        <v>2673</v>
      </c>
      <c r="L54" s="158" t="s">
        <v>182</v>
      </c>
    </row>
    <row r="55" spans="1:12" ht="56.25">
      <c r="A55" s="17">
        <v>0</v>
      </c>
      <c r="B55" s="18">
        <v>1</v>
      </c>
      <c r="C55" s="19">
        <v>11</v>
      </c>
      <c r="D55" s="19">
        <v>0</v>
      </c>
      <c r="E55" s="20">
        <v>0</v>
      </c>
      <c r="F55" s="19">
        <v>0</v>
      </c>
      <c r="G55" s="21">
        <v>0</v>
      </c>
      <c r="H55" s="22">
        <v>0</v>
      </c>
      <c r="I55" s="23" t="s">
        <v>20</v>
      </c>
      <c r="J55" s="138">
        <f>J58+J71+J74+J76+J56</f>
        <v>34849700</v>
      </c>
      <c r="K55" s="138">
        <f>K58+K71+K74+K76+K56</f>
        <v>16909273.08</v>
      </c>
      <c r="L55" s="149">
        <f t="shared" si="0"/>
        <v>48.52</v>
      </c>
    </row>
    <row r="56" spans="1:12" ht="112.5">
      <c r="A56" s="17">
        <v>907</v>
      </c>
      <c r="B56" s="18">
        <v>1</v>
      </c>
      <c r="C56" s="19">
        <v>11</v>
      </c>
      <c r="D56" s="19">
        <v>1</v>
      </c>
      <c r="E56" s="20">
        <v>0</v>
      </c>
      <c r="F56" s="19">
        <v>0</v>
      </c>
      <c r="G56" s="21">
        <v>0</v>
      </c>
      <c r="H56" s="22">
        <v>120</v>
      </c>
      <c r="I56" s="23" t="s">
        <v>166</v>
      </c>
      <c r="J56" s="138">
        <f>SUM(J57)</f>
        <v>0</v>
      </c>
      <c r="K56" s="138">
        <f>SUM(K57)</f>
        <v>3021</v>
      </c>
      <c r="L56" s="149" t="s">
        <v>182</v>
      </c>
    </row>
    <row r="57" spans="1:12" ht="112.5">
      <c r="A57" s="17">
        <v>907</v>
      </c>
      <c r="B57" s="18">
        <v>1</v>
      </c>
      <c r="C57" s="19">
        <v>11</v>
      </c>
      <c r="D57" s="19">
        <v>1</v>
      </c>
      <c r="E57" s="20">
        <v>40</v>
      </c>
      <c r="F57" s="19">
        <v>4</v>
      </c>
      <c r="G57" s="21">
        <v>0</v>
      </c>
      <c r="H57" s="22">
        <v>120</v>
      </c>
      <c r="I57" s="32" t="s">
        <v>41</v>
      </c>
      <c r="J57" s="141">
        <v>0</v>
      </c>
      <c r="K57" s="141">
        <v>3021</v>
      </c>
      <c r="L57" s="158" t="s">
        <v>182</v>
      </c>
    </row>
    <row r="58" spans="1:12" ht="139.5" customHeight="1">
      <c r="A58" s="17">
        <v>0</v>
      </c>
      <c r="B58" s="18">
        <v>1</v>
      </c>
      <c r="C58" s="19">
        <v>11</v>
      </c>
      <c r="D58" s="19">
        <v>5</v>
      </c>
      <c r="E58" s="20">
        <v>0</v>
      </c>
      <c r="F58" s="19">
        <v>0</v>
      </c>
      <c r="G58" s="21">
        <v>0</v>
      </c>
      <c r="H58" s="22">
        <v>120</v>
      </c>
      <c r="I58" s="23" t="s">
        <v>41</v>
      </c>
      <c r="J58" s="138">
        <f>J59+J61+J63+J67+J69</f>
        <v>30840500</v>
      </c>
      <c r="K58" s="138">
        <f>K59+K61+K63+K67+K69</f>
        <v>14781022.909999998</v>
      </c>
      <c r="L58" s="149">
        <f t="shared" si="0"/>
        <v>47.93</v>
      </c>
    </row>
    <row r="59" spans="1:12" s="3" customFormat="1" ht="93.75">
      <c r="A59" s="17">
        <v>0</v>
      </c>
      <c r="B59" s="43">
        <v>1</v>
      </c>
      <c r="C59" s="44">
        <v>11</v>
      </c>
      <c r="D59" s="44">
        <v>5</v>
      </c>
      <c r="E59" s="17">
        <v>10</v>
      </c>
      <c r="F59" s="44">
        <v>0</v>
      </c>
      <c r="G59" s="45">
        <v>0</v>
      </c>
      <c r="H59" s="46">
        <v>120</v>
      </c>
      <c r="I59" s="47" t="s">
        <v>21</v>
      </c>
      <c r="J59" s="150">
        <f>J60</f>
        <v>20000000</v>
      </c>
      <c r="K59" s="150">
        <f>K60</f>
        <v>9987878.67</v>
      </c>
      <c r="L59" s="158">
        <f t="shared" si="0"/>
        <v>49.94</v>
      </c>
    </row>
    <row r="60" spans="1:12" s="3" customFormat="1" ht="113.25" customHeight="1">
      <c r="A60" s="48">
        <v>907</v>
      </c>
      <c r="B60" s="49">
        <v>1</v>
      </c>
      <c r="C60" s="50">
        <v>11</v>
      </c>
      <c r="D60" s="50">
        <v>5</v>
      </c>
      <c r="E60" s="48">
        <v>12</v>
      </c>
      <c r="F60" s="50">
        <v>4</v>
      </c>
      <c r="G60" s="51">
        <v>0</v>
      </c>
      <c r="H60" s="52">
        <v>120</v>
      </c>
      <c r="I60" s="53" t="s">
        <v>51</v>
      </c>
      <c r="J60" s="151">
        <v>20000000</v>
      </c>
      <c r="K60" s="151">
        <v>9987878.67</v>
      </c>
      <c r="L60" s="161">
        <f t="shared" si="0"/>
        <v>49.94</v>
      </c>
    </row>
    <row r="61" spans="1:12" ht="95.25" customHeight="1">
      <c r="A61" s="17">
        <v>0</v>
      </c>
      <c r="B61" s="18">
        <v>1</v>
      </c>
      <c r="C61" s="19">
        <v>11</v>
      </c>
      <c r="D61" s="19">
        <v>5</v>
      </c>
      <c r="E61" s="20">
        <v>20</v>
      </c>
      <c r="F61" s="19">
        <v>0</v>
      </c>
      <c r="G61" s="21">
        <v>0</v>
      </c>
      <c r="H61" s="22">
        <v>120</v>
      </c>
      <c r="I61" s="28" t="s">
        <v>42</v>
      </c>
      <c r="J61" s="139">
        <f>J62</f>
        <v>4294200</v>
      </c>
      <c r="K61" s="139">
        <f>K62</f>
        <v>1320868.37</v>
      </c>
      <c r="L61" s="158">
        <f t="shared" si="0"/>
        <v>30.76</v>
      </c>
    </row>
    <row r="62" spans="1:12" ht="96" customHeight="1">
      <c r="A62" s="37">
        <v>907</v>
      </c>
      <c r="B62" s="38">
        <v>1</v>
      </c>
      <c r="C62" s="39">
        <v>11</v>
      </c>
      <c r="D62" s="39">
        <v>5</v>
      </c>
      <c r="E62" s="40">
        <v>24</v>
      </c>
      <c r="F62" s="39">
        <v>4</v>
      </c>
      <c r="G62" s="41">
        <v>0</v>
      </c>
      <c r="H62" s="42">
        <v>120</v>
      </c>
      <c r="I62" s="29" t="s">
        <v>43</v>
      </c>
      <c r="J62" s="142">
        <v>4294200</v>
      </c>
      <c r="K62" s="142">
        <v>1320868.37</v>
      </c>
      <c r="L62" s="161">
        <f t="shared" si="0"/>
        <v>30.76</v>
      </c>
    </row>
    <row r="63" spans="1:12" ht="113.25" customHeight="1">
      <c r="A63" s="17">
        <v>0</v>
      </c>
      <c r="B63" s="43">
        <v>1</v>
      </c>
      <c r="C63" s="44">
        <v>11</v>
      </c>
      <c r="D63" s="44">
        <v>5</v>
      </c>
      <c r="E63" s="17">
        <v>30</v>
      </c>
      <c r="F63" s="44">
        <v>0</v>
      </c>
      <c r="G63" s="45">
        <v>0</v>
      </c>
      <c r="H63" s="46">
        <v>120</v>
      </c>
      <c r="I63" s="47" t="s">
        <v>44</v>
      </c>
      <c r="J63" s="152">
        <f>J64</f>
        <v>640800</v>
      </c>
      <c r="K63" s="152">
        <f>K64</f>
        <v>428951.52</v>
      </c>
      <c r="L63" s="158">
        <f t="shared" si="0"/>
        <v>66.94</v>
      </c>
    </row>
    <row r="64" spans="1:12" ht="97.5" customHeight="1">
      <c r="A64" s="54">
        <v>0</v>
      </c>
      <c r="B64" s="55">
        <v>1</v>
      </c>
      <c r="C64" s="56">
        <v>11</v>
      </c>
      <c r="D64" s="56">
        <v>5</v>
      </c>
      <c r="E64" s="57">
        <v>34</v>
      </c>
      <c r="F64" s="56">
        <v>4</v>
      </c>
      <c r="G64" s="58">
        <v>0</v>
      </c>
      <c r="H64" s="59">
        <v>120</v>
      </c>
      <c r="I64" s="32" t="s">
        <v>45</v>
      </c>
      <c r="J64" s="141">
        <f>J65+J66</f>
        <v>640800</v>
      </c>
      <c r="K64" s="141">
        <f>K65+K66</f>
        <v>428951.52</v>
      </c>
      <c r="L64" s="158">
        <f t="shared" si="0"/>
        <v>66.94</v>
      </c>
    </row>
    <row r="65" spans="1:12" ht="97.5" customHeight="1">
      <c r="A65" s="37">
        <v>13</v>
      </c>
      <c r="B65" s="38">
        <v>1</v>
      </c>
      <c r="C65" s="39">
        <v>11</v>
      </c>
      <c r="D65" s="39">
        <v>5</v>
      </c>
      <c r="E65" s="40">
        <v>34</v>
      </c>
      <c r="F65" s="39">
        <v>4</v>
      </c>
      <c r="G65" s="41">
        <v>0</v>
      </c>
      <c r="H65" s="42">
        <v>120</v>
      </c>
      <c r="I65" s="29" t="s">
        <v>45</v>
      </c>
      <c r="J65" s="142">
        <v>640800</v>
      </c>
      <c r="K65" s="142">
        <v>404951.52</v>
      </c>
      <c r="L65" s="161">
        <f t="shared" si="0"/>
        <v>63.19</v>
      </c>
    </row>
    <row r="66" spans="1:12" ht="97.5" customHeight="1">
      <c r="A66" s="37">
        <v>18</v>
      </c>
      <c r="B66" s="38">
        <v>1</v>
      </c>
      <c r="C66" s="39">
        <v>11</v>
      </c>
      <c r="D66" s="39">
        <v>5</v>
      </c>
      <c r="E66" s="40">
        <v>34</v>
      </c>
      <c r="F66" s="39">
        <v>4</v>
      </c>
      <c r="G66" s="41">
        <v>0</v>
      </c>
      <c r="H66" s="42">
        <v>120</v>
      </c>
      <c r="I66" s="29" t="s">
        <v>45</v>
      </c>
      <c r="J66" s="142">
        <v>0</v>
      </c>
      <c r="K66" s="142">
        <v>24000</v>
      </c>
      <c r="L66" s="161" t="s">
        <v>182</v>
      </c>
    </row>
    <row r="67" spans="1:12" ht="45" customHeight="1">
      <c r="A67" s="54">
        <v>0</v>
      </c>
      <c r="B67" s="55">
        <v>1</v>
      </c>
      <c r="C67" s="56">
        <v>11</v>
      </c>
      <c r="D67" s="56">
        <v>5</v>
      </c>
      <c r="E67" s="57">
        <v>74</v>
      </c>
      <c r="F67" s="56">
        <v>4</v>
      </c>
      <c r="G67" s="58">
        <v>0</v>
      </c>
      <c r="H67" s="59">
        <v>120</v>
      </c>
      <c r="I67" s="32" t="s">
        <v>107</v>
      </c>
      <c r="J67" s="141">
        <f>J68</f>
        <v>5905500</v>
      </c>
      <c r="K67" s="141">
        <f>K68</f>
        <v>2992321.53</v>
      </c>
      <c r="L67" s="158">
        <f t="shared" si="0"/>
        <v>50.67</v>
      </c>
    </row>
    <row r="68" spans="1:12" ht="58.5" customHeight="1">
      <c r="A68" s="37">
        <v>907</v>
      </c>
      <c r="B68" s="38">
        <v>1</v>
      </c>
      <c r="C68" s="39">
        <v>11</v>
      </c>
      <c r="D68" s="39">
        <v>5</v>
      </c>
      <c r="E68" s="40">
        <v>74</v>
      </c>
      <c r="F68" s="39">
        <v>4</v>
      </c>
      <c r="G68" s="41">
        <v>0</v>
      </c>
      <c r="H68" s="42">
        <v>120</v>
      </c>
      <c r="I68" s="29" t="s">
        <v>107</v>
      </c>
      <c r="J68" s="142">
        <v>5905500</v>
      </c>
      <c r="K68" s="142">
        <v>2992321.53</v>
      </c>
      <c r="L68" s="158">
        <f t="shared" si="0"/>
        <v>50.67</v>
      </c>
    </row>
    <row r="69" spans="1:12" ht="58.5" customHeight="1">
      <c r="A69" s="66">
        <v>0</v>
      </c>
      <c r="B69" s="174">
        <v>1</v>
      </c>
      <c r="C69" s="175">
        <v>11</v>
      </c>
      <c r="D69" s="175">
        <v>5</v>
      </c>
      <c r="E69" s="176">
        <v>300</v>
      </c>
      <c r="F69" s="175">
        <v>0</v>
      </c>
      <c r="G69" s="177">
        <v>0</v>
      </c>
      <c r="H69" s="178">
        <v>120</v>
      </c>
      <c r="I69" s="71" t="s">
        <v>167</v>
      </c>
      <c r="J69" s="141">
        <f>SUM(J70)</f>
        <v>0</v>
      </c>
      <c r="K69" s="141">
        <f>SUM(K70)</f>
        <v>51002.82</v>
      </c>
      <c r="L69" s="158" t="s">
        <v>182</v>
      </c>
    </row>
    <row r="70" spans="1:12" ht="159.75" customHeight="1">
      <c r="A70" s="48">
        <v>0</v>
      </c>
      <c r="B70" s="169">
        <v>1</v>
      </c>
      <c r="C70" s="170">
        <v>11</v>
      </c>
      <c r="D70" s="170">
        <v>5</v>
      </c>
      <c r="E70" s="171">
        <v>312</v>
      </c>
      <c r="F70" s="170">
        <v>0</v>
      </c>
      <c r="G70" s="172">
        <v>0</v>
      </c>
      <c r="H70" s="173">
        <v>120</v>
      </c>
      <c r="I70" s="80" t="s">
        <v>168</v>
      </c>
      <c r="J70" s="142">
        <v>0</v>
      </c>
      <c r="K70" s="142">
        <v>51002.82</v>
      </c>
      <c r="L70" s="158" t="s">
        <v>182</v>
      </c>
    </row>
    <row r="71" spans="1:12" ht="37.5">
      <c r="A71" s="60">
        <v>907</v>
      </c>
      <c r="B71" s="61">
        <v>1</v>
      </c>
      <c r="C71" s="62">
        <v>11</v>
      </c>
      <c r="D71" s="62">
        <v>7</v>
      </c>
      <c r="E71" s="60">
        <v>0</v>
      </c>
      <c r="F71" s="62">
        <v>0</v>
      </c>
      <c r="G71" s="63">
        <v>0</v>
      </c>
      <c r="H71" s="64">
        <v>120</v>
      </c>
      <c r="I71" s="65" t="s">
        <v>22</v>
      </c>
      <c r="J71" s="139">
        <f>J72</f>
        <v>226900</v>
      </c>
      <c r="K71" s="139">
        <f>K72</f>
        <v>226153.62</v>
      </c>
      <c r="L71" s="158">
        <f t="shared" si="0"/>
        <v>99.67</v>
      </c>
    </row>
    <row r="72" spans="1:12" ht="57" customHeight="1">
      <c r="A72" s="17">
        <v>907</v>
      </c>
      <c r="B72" s="18">
        <v>1</v>
      </c>
      <c r="C72" s="19">
        <v>11</v>
      </c>
      <c r="D72" s="19">
        <v>7</v>
      </c>
      <c r="E72" s="20">
        <v>10</v>
      </c>
      <c r="F72" s="19">
        <v>0</v>
      </c>
      <c r="G72" s="21">
        <v>0</v>
      </c>
      <c r="H72" s="22">
        <v>120</v>
      </c>
      <c r="I72" s="28" t="s">
        <v>23</v>
      </c>
      <c r="J72" s="139">
        <f>J73</f>
        <v>226900</v>
      </c>
      <c r="K72" s="139">
        <f>K73</f>
        <v>226153.62</v>
      </c>
      <c r="L72" s="158">
        <f t="shared" si="0"/>
        <v>99.67</v>
      </c>
    </row>
    <row r="73" spans="1:12" ht="77.25" customHeight="1">
      <c r="A73" s="37">
        <v>907</v>
      </c>
      <c r="B73" s="187">
        <v>1</v>
      </c>
      <c r="C73" s="188">
        <v>11</v>
      </c>
      <c r="D73" s="188">
        <v>7</v>
      </c>
      <c r="E73" s="37">
        <v>14</v>
      </c>
      <c r="F73" s="188">
        <v>4</v>
      </c>
      <c r="G73" s="189">
        <v>0</v>
      </c>
      <c r="H73" s="190">
        <v>120</v>
      </c>
      <c r="I73" s="119" t="s">
        <v>24</v>
      </c>
      <c r="J73" s="191">
        <v>226900</v>
      </c>
      <c r="K73" s="191">
        <v>226153.62</v>
      </c>
      <c r="L73" s="161">
        <f t="shared" si="0"/>
        <v>99.67</v>
      </c>
    </row>
    <row r="74" spans="1:12" ht="124.5" customHeight="1">
      <c r="A74" s="54">
        <v>907</v>
      </c>
      <c r="B74" s="192">
        <v>1</v>
      </c>
      <c r="C74" s="193">
        <v>11</v>
      </c>
      <c r="D74" s="193">
        <v>8</v>
      </c>
      <c r="E74" s="54">
        <v>0</v>
      </c>
      <c r="F74" s="193">
        <v>0</v>
      </c>
      <c r="G74" s="194">
        <v>0</v>
      </c>
      <c r="H74" s="195">
        <v>120</v>
      </c>
      <c r="I74" s="32" t="s">
        <v>48</v>
      </c>
      <c r="J74" s="141">
        <f>J75</f>
        <v>2482300</v>
      </c>
      <c r="K74" s="141">
        <f>K75</f>
        <v>1474166.4</v>
      </c>
      <c r="L74" s="158">
        <f t="shared" si="0"/>
        <v>59.39</v>
      </c>
    </row>
    <row r="75" spans="1:12" ht="116.25" customHeight="1">
      <c r="A75" s="72">
        <v>907</v>
      </c>
      <c r="B75" s="73">
        <v>1</v>
      </c>
      <c r="C75" s="74">
        <v>11</v>
      </c>
      <c r="D75" s="74">
        <v>8</v>
      </c>
      <c r="E75" s="72">
        <v>40</v>
      </c>
      <c r="F75" s="74">
        <v>4</v>
      </c>
      <c r="G75" s="75">
        <v>0</v>
      </c>
      <c r="H75" s="76">
        <v>120</v>
      </c>
      <c r="I75" s="77" t="s">
        <v>49</v>
      </c>
      <c r="J75" s="154">
        <v>2482300</v>
      </c>
      <c r="K75" s="154">
        <v>1474166.4</v>
      </c>
      <c r="L75" s="161">
        <f t="shared" si="0"/>
        <v>59.39</v>
      </c>
    </row>
    <row r="76" spans="1:12" ht="116.25" customHeight="1">
      <c r="A76" s="66">
        <v>0</v>
      </c>
      <c r="B76" s="67">
        <v>1</v>
      </c>
      <c r="C76" s="68">
        <v>11</v>
      </c>
      <c r="D76" s="68">
        <v>9</v>
      </c>
      <c r="E76" s="66">
        <v>40</v>
      </c>
      <c r="F76" s="68">
        <v>0</v>
      </c>
      <c r="G76" s="69">
        <v>0</v>
      </c>
      <c r="H76" s="70">
        <v>120</v>
      </c>
      <c r="I76" s="78" t="s">
        <v>63</v>
      </c>
      <c r="J76" s="155">
        <f>J77</f>
        <v>1300000</v>
      </c>
      <c r="K76" s="155">
        <f>K77</f>
        <v>424909.15</v>
      </c>
      <c r="L76" s="158">
        <f t="shared" si="0"/>
        <v>32.69</v>
      </c>
    </row>
    <row r="77" spans="1:13" ht="117" customHeight="1">
      <c r="A77" s="66">
        <v>0</v>
      </c>
      <c r="B77" s="67">
        <v>1</v>
      </c>
      <c r="C77" s="68">
        <v>11</v>
      </c>
      <c r="D77" s="68">
        <v>9</v>
      </c>
      <c r="E77" s="66">
        <v>44</v>
      </c>
      <c r="F77" s="68">
        <v>4</v>
      </c>
      <c r="G77" s="69">
        <v>0</v>
      </c>
      <c r="H77" s="70">
        <v>120</v>
      </c>
      <c r="I77" s="71" t="s">
        <v>46</v>
      </c>
      <c r="J77" s="153">
        <f>J78+J79</f>
        <v>1300000</v>
      </c>
      <c r="K77" s="153">
        <f>K78+K79</f>
        <v>424909.15</v>
      </c>
      <c r="L77" s="158">
        <f t="shared" si="0"/>
        <v>32.69</v>
      </c>
      <c r="M77" s="79"/>
    </row>
    <row r="78" spans="1:13" ht="117" customHeight="1">
      <c r="A78" s="48">
        <v>18</v>
      </c>
      <c r="B78" s="49">
        <v>1</v>
      </c>
      <c r="C78" s="50">
        <v>11</v>
      </c>
      <c r="D78" s="50">
        <v>9</v>
      </c>
      <c r="E78" s="48">
        <v>44</v>
      </c>
      <c r="F78" s="50">
        <v>4</v>
      </c>
      <c r="G78" s="51">
        <v>0</v>
      </c>
      <c r="H78" s="52">
        <v>120</v>
      </c>
      <c r="I78" s="80" t="s">
        <v>46</v>
      </c>
      <c r="J78" s="154">
        <v>500000</v>
      </c>
      <c r="K78" s="154">
        <v>38045.31</v>
      </c>
      <c r="L78" s="161">
        <f t="shared" si="0"/>
        <v>7.61</v>
      </c>
      <c r="M78" s="79"/>
    </row>
    <row r="79" spans="1:13" ht="117" customHeight="1">
      <c r="A79" s="48">
        <v>907</v>
      </c>
      <c r="B79" s="49">
        <v>1</v>
      </c>
      <c r="C79" s="50">
        <v>11</v>
      </c>
      <c r="D79" s="50">
        <v>9</v>
      </c>
      <c r="E79" s="48">
        <v>44</v>
      </c>
      <c r="F79" s="50">
        <v>4</v>
      </c>
      <c r="G79" s="51">
        <v>0</v>
      </c>
      <c r="H79" s="52">
        <v>120</v>
      </c>
      <c r="I79" s="80" t="s">
        <v>46</v>
      </c>
      <c r="J79" s="154">
        <v>800000</v>
      </c>
      <c r="K79" s="154">
        <v>386863.84</v>
      </c>
      <c r="L79" s="161">
        <f t="shared" si="0"/>
        <v>48.36</v>
      </c>
      <c r="M79" s="79"/>
    </row>
    <row r="80" spans="1:12" ht="37.5">
      <c r="A80" s="17">
        <v>48</v>
      </c>
      <c r="B80" s="18">
        <v>1</v>
      </c>
      <c r="C80" s="19">
        <v>12</v>
      </c>
      <c r="D80" s="19">
        <v>0</v>
      </c>
      <c r="E80" s="20">
        <v>0</v>
      </c>
      <c r="F80" s="19">
        <v>0</v>
      </c>
      <c r="G80" s="21">
        <v>0</v>
      </c>
      <c r="H80" s="22">
        <v>0</v>
      </c>
      <c r="I80" s="23" t="s">
        <v>25</v>
      </c>
      <c r="J80" s="138">
        <f>J81+J85</f>
        <v>6977100</v>
      </c>
      <c r="K80" s="138">
        <f>K81+K85</f>
        <v>6120070.47</v>
      </c>
      <c r="L80" s="149">
        <f t="shared" si="0"/>
        <v>87.72</v>
      </c>
    </row>
    <row r="81" spans="1:12" ht="36" customHeight="1">
      <c r="A81" s="17">
        <v>48</v>
      </c>
      <c r="B81" s="18">
        <v>1</v>
      </c>
      <c r="C81" s="19">
        <v>12</v>
      </c>
      <c r="D81" s="19">
        <v>1</v>
      </c>
      <c r="E81" s="20">
        <v>0</v>
      </c>
      <c r="F81" s="19">
        <v>1</v>
      </c>
      <c r="G81" s="21">
        <v>0</v>
      </c>
      <c r="H81" s="22">
        <v>120</v>
      </c>
      <c r="I81" s="30" t="s">
        <v>26</v>
      </c>
      <c r="J81" s="140">
        <f>J82+J83+J84</f>
        <v>6965000</v>
      </c>
      <c r="K81" s="140">
        <f>K82+K83+K84</f>
        <v>6116833.04</v>
      </c>
      <c r="L81" s="149">
        <f t="shared" si="0"/>
        <v>87.82</v>
      </c>
    </row>
    <row r="82" spans="1:12" ht="37.5">
      <c r="A82" s="17">
        <v>48</v>
      </c>
      <c r="B82" s="18">
        <v>1</v>
      </c>
      <c r="C82" s="19">
        <v>12</v>
      </c>
      <c r="D82" s="19">
        <v>1</v>
      </c>
      <c r="E82" s="20">
        <v>10</v>
      </c>
      <c r="F82" s="19">
        <v>1</v>
      </c>
      <c r="G82" s="21">
        <v>0</v>
      </c>
      <c r="H82" s="22">
        <v>120</v>
      </c>
      <c r="I82" s="28" t="s">
        <v>52</v>
      </c>
      <c r="J82" s="139">
        <v>1064200</v>
      </c>
      <c r="K82" s="139">
        <v>379445.4</v>
      </c>
      <c r="L82" s="158">
        <f t="shared" si="0"/>
        <v>35.66</v>
      </c>
    </row>
    <row r="83" spans="1:12" ht="24.75" customHeight="1">
      <c r="A83" s="17">
        <v>48</v>
      </c>
      <c r="B83" s="18">
        <v>1</v>
      </c>
      <c r="C83" s="19">
        <v>12</v>
      </c>
      <c r="D83" s="19">
        <v>1</v>
      </c>
      <c r="E83" s="20">
        <v>30</v>
      </c>
      <c r="F83" s="19">
        <v>1</v>
      </c>
      <c r="G83" s="21">
        <v>0</v>
      </c>
      <c r="H83" s="22">
        <v>120</v>
      </c>
      <c r="I83" s="28" t="s">
        <v>92</v>
      </c>
      <c r="J83" s="139">
        <v>468200</v>
      </c>
      <c r="K83" s="139">
        <v>135895.44</v>
      </c>
      <c r="L83" s="158">
        <f t="shared" si="0"/>
        <v>29.03</v>
      </c>
    </row>
    <row r="84" spans="1:12" ht="24.75" customHeight="1">
      <c r="A84" s="17">
        <v>48</v>
      </c>
      <c r="B84" s="18">
        <v>1</v>
      </c>
      <c r="C84" s="19">
        <v>12</v>
      </c>
      <c r="D84" s="19">
        <v>1</v>
      </c>
      <c r="E84" s="20">
        <v>40</v>
      </c>
      <c r="F84" s="19">
        <v>1</v>
      </c>
      <c r="G84" s="21">
        <v>0</v>
      </c>
      <c r="H84" s="22">
        <v>120</v>
      </c>
      <c r="I84" s="28" t="s">
        <v>53</v>
      </c>
      <c r="J84" s="139">
        <v>5432600</v>
      </c>
      <c r="K84" s="139">
        <v>5601492.2</v>
      </c>
      <c r="L84" s="158">
        <f t="shared" si="0"/>
        <v>103.11</v>
      </c>
    </row>
    <row r="85" spans="1:12" ht="24.75" customHeight="1">
      <c r="A85" s="17">
        <v>0</v>
      </c>
      <c r="B85" s="18">
        <v>1</v>
      </c>
      <c r="C85" s="19">
        <v>12</v>
      </c>
      <c r="D85" s="19">
        <v>4</v>
      </c>
      <c r="E85" s="20">
        <v>41</v>
      </c>
      <c r="F85" s="19">
        <v>4</v>
      </c>
      <c r="G85" s="21">
        <v>0</v>
      </c>
      <c r="H85" s="22">
        <v>120</v>
      </c>
      <c r="I85" s="30" t="s">
        <v>108</v>
      </c>
      <c r="J85" s="140">
        <f>J86</f>
        <v>12100</v>
      </c>
      <c r="K85" s="140">
        <f>K86</f>
        <v>3237.43</v>
      </c>
      <c r="L85" s="149">
        <f t="shared" si="0"/>
        <v>26.76</v>
      </c>
    </row>
    <row r="86" spans="1:12" ht="81.75" customHeight="1">
      <c r="A86" s="54">
        <v>13</v>
      </c>
      <c r="B86" s="55">
        <v>1</v>
      </c>
      <c r="C86" s="56">
        <v>12</v>
      </c>
      <c r="D86" s="56">
        <v>4</v>
      </c>
      <c r="E86" s="57">
        <v>41</v>
      </c>
      <c r="F86" s="56">
        <v>4</v>
      </c>
      <c r="G86" s="58">
        <v>0</v>
      </c>
      <c r="H86" s="59">
        <v>120</v>
      </c>
      <c r="I86" s="32" t="s">
        <v>109</v>
      </c>
      <c r="J86" s="141">
        <v>12100</v>
      </c>
      <c r="K86" s="141">
        <v>3237.43</v>
      </c>
      <c r="L86" s="158">
        <f t="shared" si="0"/>
        <v>26.76</v>
      </c>
    </row>
    <row r="87" spans="1:12" ht="43.5" customHeight="1">
      <c r="A87" s="17">
        <v>0</v>
      </c>
      <c r="B87" s="43">
        <v>1</v>
      </c>
      <c r="C87" s="44">
        <v>13</v>
      </c>
      <c r="D87" s="44">
        <v>0</v>
      </c>
      <c r="E87" s="17">
        <v>0</v>
      </c>
      <c r="F87" s="44">
        <v>0</v>
      </c>
      <c r="G87" s="45">
        <v>0</v>
      </c>
      <c r="H87" s="46">
        <v>0</v>
      </c>
      <c r="I87" s="81" t="s">
        <v>54</v>
      </c>
      <c r="J87" s="144">
        <f>J88+J91</f>
        <v>1400269.92</v>
      </c>
      <c r="K87" s="144">
        <f>K88+K91</f>
        <v>2684011.21</v>
      </c>
      <c r="L87" s="149">
        <f aca="true" t="shared" si="1" ref="L87:L159">ROUND(K87/J87*100,2)</f>
        <v>191.68</v>
      </c>
    </row>
    <row r="88" spans="1:12" ht="18.75">
      <c r="A88" s="17">
        <v>0</v>
      </c>
      <c r="B88" s="18">
        <v>1</v>
      </c>
      <c r="C88" s="19">
        <v>13</v>
      </c>
      <c r="D88" s="19">
        <v>1</v>
      </c>
      <c r="E88" s="20">
        <v>0</v>
      </c>
      <c r="F88" s="19">
        <v>0</v>
      </c>
      <c r="G88" s="21">
        <v>0</v>
      </c>
      <c r="H88" s="22">
        <v>130</v>
      </c>
      <c r="I88" s="23" t="s">
        <v>55</v>
      </c>
      <c r="J88" s="138">
        <f>J89</f>
        <v>15000</v>
      </c>
      <c r="K88" s="138">
        <f>K89</f>
        <v>0</v>
      </c>
      <c r="L88" s="149">
        <f t="shared" si="1"/>
        <v>0</v>
      </c>
    </row>
    <row r="89" spans="1:12" ht="37.5">
      <c r="A89" s="17">
        <v>0</v>
      </c>
      <c r="B89" s="18">
        <v>1</v>
      </c>
      <c r="C89" s="19">
        <v>13</v>
      </c>
      <c r="D89" s="19">
        <v>1</v>
      </c>
      <c r="E89" s="20">
        <v>994</v>
      </c>
      <c r="F89" s="19">
        <v>4</v>
      </c>
      <c r="G89" s="21">
        <v>0</v>
      </c>
      <c r="H89" s="22">
        <v>130</v>
      </c>
      <c r="I89" s="28" t="s">
        <v>50</v>
      </c>
      <c r="J89" s="139">
        <f>J90</f>
        <v>15000</v>
      </c>
      <c r="K89" s="139">
        <f>K90</f>
        <v>0</v>
      </c>
      <c r="L89" s="158">
        <f t="shared" si="1"/>
        <v>0</v>
      </c>
    </row>
    <row r="90" spans="1:12" ht="37.5">
      <c r="A90" s="82">
        <v>13</v>
      </c>
      <c r="B90" s="83">
        <v>1</v>
      </c>
      <c r="C90" s="84">
        <v>13</v>
      </c>
      <c r="D90" s="84">
        <v>1</v>
      </c>
      <c r="E90" s="85">
        <v>994</v>
      </c>
      <c r="F90" s="84">
        <v>4</v>
      </c>
      <c r="G90" s="86">
        <v>0</v>
      </c>
      <c r="H90" s="87">
        <v>130</v>
      </c>
      <c r="I90" s="88" t="s">
        <v>50</v>
      </c>
      <c r="J90" s="145">
        <v>15000</v>
      </c>
      <c r="K90" s="145">
        <v>0</v>
      </c>
      <c r="L90" s="161">
        <f t="shared" si="1"/>
        <v>0</v>
      </c>
    </row>
    <row r="91" spans="1:12" ht="26.25" customHeight="1">
      <c r="A91" s="17">
        <v>0</v>
      </c>
      <c r="B91" s="18">
        <v>1</v>
      </c>
      <c r="C91" s="19">
        <v>13</v>
      </c>
      <c r="D91" s="19">
        <v>2</v>
      </c>
      <c r="E91" s="20">
        <v>0</v>
      </c>
      <c r="F91" s="19">
        <v>0</v>
      </c>
      <c r="G91" s="21">
        <v>0</v>
      </c>
      <c r="H91" s="22">
        <v>130</v>
      </c>
      <c r="I91" s="23" t="s">
        <v>93</v>
      </c>
      <c r="J91" s="138">
        <f>J92+J96</f>
        <v>1385269.92</v>
      </c>
      <c r="K91" s="138">
        <f>K92+K96</f>
        <v>2684011.21</v>
      </c>
      <c r="L91" s="149">
        <f t="shared" si="1"/>
        <v>193.75</v>
      </c>
    </row>
    <row r="92" spans="1:12" ht="62.25" customHeight="1">
      <c r="A92" s="17">
        <v>0</v>
      </c>
      <c r="B92" s="18">
        <v>1</v>
      </c>
      <c r="C92" s="19">
        <v>13</v>
      </c>
      <c r="D92" s="19">
        <v>2</v>
      </c>
      <c r="E92" s="20">
        <v>64</v>
      </c>
      <c r="F92" s="19">
        <v>4</v>
      </c>
      <c r="G92" s="21">
        <v>0</v>
      </c>
      <c r="H92" s="22">
        <v>130</v>
      </c>
      <c r="I92" s="28" t="s">
        <v>94</v>
      </c>
      <c r="J92" s="139">
        <f>J93+J94+J95</f>
        <v>716900</v>
      </c>
      <c r="K92" s="139">
        <f>K93+K95</f>
        <v>303410.37</v>
      </c>
      <c r="L92" s="158">
        <f t="shared" si="1"/>
        <v>42.32</v>
      </c>
    </row>
    <row r="93" spans="1:12" ht="55.5" customHeight="1">
      <c r="A93" s="82">
        <v>13</v>
      </c>
      <c r="B93" s="83">
        <v>1</v>
      </c>
      <c r="C93" s="84">
        <v>13</v>
      </c>
      <c r="D93" s="84">
        <v>2</v>
      </c>
      <c r="E93" s="85">
        <v>64</v>
      </c>
      <c r="F93" s="84">
        <v>4</v>
      </c>
      <c r="G93" s="86">
        <v>0</v>
      </c>
      <c r="H93" s="87">
        <v>130</v>
      </c>
      <c r="I93" s="88" t="s">
        <v>94</v>
      </c>
      <c r="J93" s="145">
        <v>305800</v>
      </c>
      <c r="K93" s="145">
        <v>154718.95</v>
      </c>
      <c r="L93" s="161">
        <f t="shared" si="1"/>
        <v>50.59</v>
      </c>
    </row>
    <row r="94" spans="1:12" ht="55.5" customHeight="1">
      <c r="A94" s="82">
        <v>18</v>
      </c>
      <c r="B94" s="83">
        <v>1</v>
      </c>
      <c r="C94" s="84">
        <v>13</v>
      </c>
      <c r="D94" s="84">
        <v>2</v>
      </c>
      <c r="E94" s="85">
        <v>64</v>
      </c>
      <c r="F94" s="84">
        <v>4</v>
      </c>
      <c r="G94" s="86">
        <v>0</v>
      </c>
      <c r="H94" s="87">
        <v>130</v>
      </c>
      <c r="I94" s="88" t="s">
        <v>94</v>
      </c>
      <c r="J94" s="145">
        <v>130800</v>
      </c>
      <c r="K94" s="145">
        <v>0</v>
      </c>
      <c r="L94" s="161">
        <f t="shared" si="1"/>
        <v>0</v>
      </c>
    </row>
    <row r="95" spans="1:12" ht="60" customHeight="1">
      <c r="A95" s="82">
        <v>907</v>
      </c>
      <c r="B95" s="83">
        <v>1</v>
      </c>
      <c r="C95" s="84">
        <v>13</v>
      </c>
      <c r="D95" s="84">
        <v>2</v>
      </c>
      <c r="E95" s="85">
        <v>64</v>
      </c>
      <c r="F95" s="84">
        <v>4</v>
      </c>
      <c r="G95" s="86">
        <v>0</v>
      </c>
      <c r="H95" s="87">
        <v>130</v>
      </c>
      <c r="I95" s="88" t="s">
        <v>94</v>
      </c>
      <c r="J95" s="145">
        <v>280300</v>
      </c>
      <c r="K95" s="145">
        <v>148691.42</v>
      </c>
      <c r="L95" s="161">
        <f t="shared" si="1"/>
        <v>53.05</v>
      </c>
    </row>
    <row r="96" spans="1:12" ht="34.5" customHeight="1">
      <c r="A96" s="17">
        <v>0</v>
      </c>
      <c r="B96" s="18">
        <v>1</v>
      </c>
      <c r="C96" s="19">
        <v>13</v>
      </c>
      <c r="D96" s="19">
        <v>2</v>
      </c>
      <c r="E96" s="20">
        <v>990</v>
      </c>
      <c r="F96" s="19">
        <v>0</v>
      </c>
      <c r="G96" s="21">
        <v>0</v>
      </c>
      <c r="H96" s="22">
        <v>130</v>
      </c>
      <c r="I96" s="30" t="s">
        <v>140</v>
      </c>
      <c r="J96" s="140">
        <f>J97</f>
        <v>668369.92</v>
      </c>
      <c r="K96" s="140">
        <f>K97</f>
        <v>2380600.84</v>
      </c>
      <c r="L96" s="149">
        <f t="shared" si="1"/>
        <v>356.18</v>
      </c>
    </row>
    <row r="97" spans="1:12" ht="44.25" customHeight="1">
      <c r="A97" s="82">
        <v>5</v>
      </c>
      <c r="B97" s="83">
        <v>1</v>
      </c>
      <c r="C97" s="84">
        <v>13</v>
      </c>
      <c r="D97" s="84">
        <v>2</v>
      </c>
      <c r="E97" s="85">
        <v>994</v>
      </c>
      <c r="F97" s="84">
        <v>4</v>
      </c>
      <c r="G97" s="86">
        <v>0</v>
      </c>
      <c r="H97" s="87">
        <v>130</v>
      </c>
      <c r="I97" s="88" t="s">
        <v>141</v>
      </c>
      <c r="J97" s="145">
        <v>668369.92</v>
      </c>
      <c r="K97" s="145">
        <v>2380600.84</v>
      </c>
      <c r="L97" s="158">
        <f t="shared" si="1"/>
        <v>356.18</v>
      </c>
    </row>
    <row r="98" spans="1:12" ht="37.5">
      <c r="A98" s="17">
        <v>0</v>
      </c>
      <c r="B98" s="18">
        <v>1</v>
      </c>
      <c r="C98" s="19">
        <v>14</v>
      </c>
      <c r="D98" s="19">
        <v>0</v>
      </c>
      <c r="E98" s="20">
        <v>0</v>
      </c>
      <c r="F98" s="19">
        <v>0</v>
      </c>
      <c r="G98" s="21">
        <v>0</v>
      </c>
      <c r="H98" s="22">
        <v>0</v>
      </c>
      <c r="I98" s="23" t="s">
        <v>27</v>
      </c>
      <c r="J98" s="138">
        <f>J99+J101</f>
        <v>20013900</v>
      </c>
      <c r="K98" s="138">
        <f>K99+K101</f>
        <v>12318368.6</v>
      </c>
      <c r="L98" s="149">
        <f t="shared" si="1"/>
        <v>61.55</v>
      </c>
    </row>
    <row r="99" spans="1:12" ht="18.75">
      <c r="A99" s="17">
        <v>13</v>
      </c>
      <c r="B99" s="18">
        <v>1</v>
      </c>
      <c r="C99" s="19">
        <v>14</v>
      </c>
      <c r="D99" s="19">
        <v>1</v>
      </c>
      <c r="E99" s="20">
        <v>0</v>
      </c>
      <c r="F99" s="19">
        <v>0</v>
      </c>
      <c r="G99" s="21">
        <v>0</v>
      </c>
      <c r="H99" s="22">
        <v>410</v>
      </c>
      <c r="I99" s="23" t="s">
        <v>28</v>
      </c>
      <c r="J99" s="138">
        <f>J100</f>
        <v>18000000</v>
      </c>
      <c r="K99" s="138">
        <f>K100</f>
        <v>11084009.76</v>
      </c>
      <c r="L99" s="149">
        <f t="shared" si="1"/>
        <v>61.58</v>
      </c>
    </row>
    <row r="100" spans="1:12" ht="37.5">
      <c r="A100" s="17">
        <v>13</v>
      </c>
      <c r="B100" s="18">
        <v>1</v>
      </c>
      <c r="C100" s="19">
        <v>14</v>
      </c>
      <c r="D100" s="19">
        <v>1</v>
      </c>
      <c r="E100" s="20">
        <v>40</v>
      </c>
      <c r="F100" s="19">
        <v>4</v>
      </c>
      <c r="G100" s="21">
        <v>0</v>
      </c>
      <c r="H100" s="22">
        <v>410</v>
      </c>
      <c r="I100" s="28" t="s">
        <v>29</v>
      </c>
      <c r="J100" s="139">
        <v>18000000</v>
      </c>
      <c r="K100" s="139">
        <v>11084009.76</v>
      </c>
      <c r="L100" s="158">
        <f t="shared" si="1"/>
        <v>61.58</v>
      </c>
    </row>
    <row r="101" spans="1:12" ht="123" customHeight="1">
      <c r="A101" s="17">
        <v>0</v>
      </c>
      <c r="B101" s="43">
        <v>1</v>
      </c>
      <c r="C101" s="44">
        <v>14</v>
      </c>
      <c r="D101" s="44">
        <v>2</v>
      </c>
      <c r="E101" s="17">
        <v>0</v>
      </c>
      <c r="F101" s="44">
        <v>0</v>
      </c>
      <c r="G101" s="45">
        <v>0</v>
      </c>
      <c r="H101" s="46">
        <v>0</v>
      </c>
      <c r="I101" s="89" t="s">
        <v>87</v>
      </c>
      <c r="J101" s="144">
        <f>J102</f>
        <v>2013900</v>
      </c>
      <c r="K101" s="144">
        <f>K102</f>
        <v>1234358.84</v>
      </c>
      <c r="L101" s="149">
        <f t="shared" si="1"/>
        <v>61.29</v>
      </c>
    </row>
    <row r="102" spans="1:12" ht="116.25" customHeight="1">
      <c r="A102" s="60">
        <v>907</v>
      </c>
      <c r="B102" s="61">
        <v>1</v>
      </c>
      <c r="C102" s="62">
        <v>14</v>
      </c>
      <c r="D102" s="62">
        <v>2</v>
      </c>
      <c r="E102" s="60">
        <v>43</v>
      </c>
      <c r="F102" s="62">
        <v>4</v>
      </c>
      <c r="G102" s="63">
        <v>0</v>
      </c>
      <c r="H102" s="64">
        <v>410</v>
      </c>
      <c r="I102" s="90" t="s">
        <v>47</v>
      </c>
      <c r="J102" s="156">
        <v>2013900</v>
      </c>
      <c r="K102" s="156">
        <v>1234358.84</v>
      </c>
      <c r="L102" s="158">
        <f t="shared" si="1"/>
        <v>61.29</v>
      </c>
    </row>
    <row r="103" spans="1:12" ht="30" customHeight="1">
      <c r="A103" s="17">
        <v>0</v>
      </c>
      <c r="B103" s="18">
        <v>1</v>
      </c>
      <c r="C103" s="19">
        <v>16</v>
      </c>
      <c r="D103" s="19">
        <v>0</v>
      </c>
      <c r="E103" s="20">
        <v>0</v>
      </c>
      <c r="F103" s="19">
        <v>0</v>
      </c>
      <c r="G103" s="21">
        <v>0</v>
      </c>
      <c r="H103" s="22">
        <v>0</v>
      </c>
      <c r="I103" s="23" t="s">
        <v>30</v>
      </c>
      <c r="J103" s="138">
        <f>J106+J107+J108+J110+J111+J112+J113+J114+J116+J104+J105+J115</f>
        <v>4511300</v>
      </c>
      <c r="K103" s="138">
        <f>K106+K107+K108+K110+K111+K112+K113+K114+K116+K104+K105+K115</f>
        <v>3246243</v>
      </c>
      <c r="L103" s="149">
        <f t="shared" si="1"/>
        <v>71.96</v>
      </c>
    </row>
    <row r="104" spans="1:12" ht="115.5" customHeight="1">
      <c r="A104" s="17">
        <v>0</v>
      </c>
      <c r="B104" s="18">
        <v>1</v>
      </c>
      <c r="C104" s="19">
        <v>16</v>
      </c>
      <c r="D104" s="19">
        <v>3</v>
      </c>
      <c r="E104" s="20">
        <v>10</v>
      </c>
      <c r="F104" s="19">
        <v>1</v>
      </c>
      <c r="G104" s="21">
        <v>0</v>
      </c>
      <c r="H104" s="22">
        <v>140</v>
      </c>
      <c r="I104" s="32" t="s">
        <v>153</v>
      </c>
      <c r="J104" s="141">
        <v>0</v>
      </c>
      <c r="K104" s="141">
        <v>-135.17</v>
      </c>
      <c r="L104" s="158" t="s">
        <v>182</v>
      </c>
    </row>
    <row r="105" spans="1:12" ht="75" customHeight="1">
      <c r="A105" s="17">
        <v>0</v>
      </c>
      <c r="B105" s="18">
        <v>1</v>
      </c>
      <c r="C105" s="19">
        <v>16</v>
      </c>
      <c r="D105" s="19">
        <v>3</v>
      </c>
      <c r="E105" s="20">
        <v>30</v>
      </c>
      <c r="F105" s="19">
        <v>1</v>
      </c>
      <c r="G105" s="21">
        <v>0</v>
      </c>
      <c r="H105" s="22">
        <v>140</v>
      </c>
      <c r="I105" s="32" t="s">
        <v>154</v>
      </c>
      <c r="J105" s="141">
        <v>0</v>
      </c>
      <c r="K105" s="141">
        <v>4875</v>
      </c>
      <c r="L105" s="158" t="s">
        <v>182</v>
      </c>
    </row>
    <row r="106" spans="1:12" ht="81" customHeight="1">
      <c r="A106" s="17">
        <v>0</v>
      </c>
      <c r="B106" s="18">
        <v>1</v>
      </c>
      <c r="C106" s="19">
        <v>16</v>
      </c>
      <c r="D106" s="19">
        <v>8</v>
      </c>
      <c r="E106" s="20">
        <v>1</v>
      </c>
      <c r="F106" s="19">
        <v>1</v>
      </c>
      <c r="G106" s="21">
        <v>0</v>
      </c>
      <c r="H106" s="22">
        <v>140</v>
      </c>
      <c r="I106" s="32" t="s">
        <v>83</v>
      </c>
      <c r="J106" s="141">
        <v>130000</v>
      </c>
      <c r="K106" s="141">
        <v>90200</v>
      </c>
      <c r="L106" s="158">
        <f t="shared" si="1"/>
        <v>69.38</v>
      </c>
    </row>
    <row r="107" spans="1:12" ht="42.75" customHeight="1">
      <c r="A107" s="17">
        <v>0</v>
      </c>
      <c r="B107" s="18">
        <v>1</v>
      </c>
      <c r="C107" s="19">
        <v>16</v>
      </c>
      <c r="D107" s="19">
        <v>25</v>
      </c>
      <c r="E107" s="20">
        <v>60</v>
      </c>
      <c r="F107" s="19">
        <v>1</v>
      </c>
      <c r="G107" s="21">
        <v>0</v>
      </c>
      <c r="H107" s="22">
        <v>140</v>
      </c>
      <c r="I107" s="91" t="s">
        <v>96</v>
      </c>
      <c r="J107" s="141">
        <v>30000</v>
      </c>
      <c r="K107" s="141">
        <v>10574.01</v>
      </c>
      <c r="L107" s="158">
        <f t="shared" si="1"/>
        <v>35.25</v>
      </c>
    </row>
    <row r="108" spans="1:12" ht="18.75" customHeight="1">
      <c r="A108" s="205">
        <v>0</v>
      </c>
      <c r="B108" s="198">
        <v>1</v>
      </c>
      <c r="C108" s="209">
        <v>16</v>
      </c>
      <c r="D108" s="209">
        <v>28</v>
      </c>
      <c r="E108" s="205">
        <v>0</v>
      </c>
      <c r="F108" s="209">
        <v>1</v>
      </c>
      <c r="G108" s="219">
        <v>0</v>
      </c>
      <c r="H108" s="216">
        <v>140</v>
      </c>
      <c r="I108" s="224" t="s">
        <v>31</v>
      </c>
      <c r="J108" s="200">
        <v>300000</v>
      </c>
      <c r="K108" s="200">
        <v>105013.58</v>
      </c>
      <c r="L108" s="228">
        <f t="shared" si="1"/>
        <v>35</v>
      </c>
    </row>
    <row r="109" spans="1:12" ht="62.25" customHeight="1">
      <c r="A109" s="206"/>
      <c r="B109" s="199"/>
      <c r="C109" s="210"/>
      <c r="D109" s="210"/>
      <c r="E109" s="206"/>
      <c r="F109" s="210"/>
      <c r="G109" s="220"/>
      <c r="H109" s="217"/>
      <c r="I109" s="225"/>
      <c r="J109" s="201"/>
      <c r="K109" s="201"/>
      <c r="L109" s="229"/>
    </row>
    <row r="110" spans="1:12" ht="87" customHeight="1">
      <c r="A110" s="92">
        <v>0</v>
      </c>
      <c r="B110" s="93">
        <v>1</v>
      </c>
      <c r="C110" s="94">
        <v>16</v>
      </c>
      <c r="D110" s="94">
        <v>30</v>
      </c>
      <c r="E110" s="95">
        <v>13</v>
      </c>
      <c r="F110" s="94">
        <v>1</v>
      </c>
      <c r="G110" s="96">
        <v>0</v>
      </c>
      <c r="H110" s="97">
        <v>140</v>
      </c>
      <c r="I110" s="98" t="s">
        <v>95</v>
      </c>
      <c r="J110" s="146">
        <v>13000</v>
      </c>
      <c r="K110" s="146">
        <v>23500</v>
      </c>
      <c r="L110" s="158">
        <f t="shared" si="1"/>
        <v>180.77</v>
      </c>
    </row>
    <row r="111" spans="1:12" ht="42.75" customHeight="1">
      <c r="A111" s="92">
        <v>0</v>
      </c>
      <c r="B111" s="93">
        <v>1</v>
      </c>
      <c r="C111" s="94">
        <v>16</v>
      </c>
      <c r="D111" s="94">
        <v>30</v>
      </c>
      <c r="E111" s="95">
        <v>30</v>
      </c>
      <c r="F111" s="94">
        <v>1</v>
      </c>
      <c r="G111" s="96">
        <v>0</v>
      </c>
      <c r="H111" s="97">
        <v>140</v>
      </c>
      <c r="I111" s="98" t="s">
        <v>97</v>
      </c>
      <c r="J111" s="146">
        <v>190000</v>
      </c>
      <c r="K111" s="146">
        <v>161942.14</v>
      </c>
      <c r="L111" s="158">
        <f t="shared" si="1"/>
        <v>85.23</v>
      </c>
    </row>
    <row r="112" spans="1:12" ht="93.75" customHeight="1">
      <c r="A112" s="92">
        <v>0</v>
      </c>
      <c r="B112" s="93">
        <v>1</v>
      </c>
      <c r="C112" s="94">
        <v>16</v>
      </c>
      <c r="D112" s="94">
        <v>33</v>
      </c>
      <c r="E112" s="95">
        <v>40</v>
      </c>
      <c r="F112" s="94">
        <v>4</v>
      </c>
      <c r="G112" s="96">
        <v>0</v>
      </c>
      <c r="H112" s="97">
        <v>140</v>
      </c>
      <c r="I112" s="99" t="s">
        <v>84</v>
      </c>
      <c r="J112" s="146">
        <v>290000</v>
      </c>
      <c r="K112" s="146">
        <v>3368.52</v>
      </c>
      <c r="L112" s="158">
        <f t="shared" si="1"/>
        <v>1.16</v>
      </c>
    </row>
    <row r="113" spans="1:12" ht="98.25" customHeight="1">
      <c r="A113" s="92">
        <v>13</v>
      </c>
      <c r="B113" s="93">
        <v>1</v>
      </c>
      <c r="C113" s="94">
        <v>16</v>
      </c>
      <c r="D113" s="94">
        <v>37</v>
      </c>
      <c r="E113" s="95">
        <v>30</v>
      </c>
      <c r="F113" s="94">
        <v>4</v>
      </c>
      <c r="G113" s="96">
        <v>0</v>
      </c>
      <c r="H113" s="97">
        <v>140</v>
      </c>
      <c r="I113" s="99" t="s">
        <v>81</v>
      </c>
      <c r="J113" s="147">
        <v>62000</v>
      </c>
      <c r="K113" s="147">
        <v>20924.08</v>
      </c>
      <c r="L113" s="158">
        <f t="shared" si="1"/>
        <v>33.75</v>
      </c>
    </row>
    <row r="114" spans="1:12" ht="96.75" customHeight="1">
      <c r="A114" s="92">
        <v>0</v>
      </c>
      <c r="B114" s="93">
        <v>1</v>
      </c>
      <c r="C114" s="94">
        <v>16</v>
      </c>
      <c r="D114" s="94">
        <v>43</v>
      </c>
      <c r="E114" s="95">
        <v>0</v>
      </c>
      <c r="F114" s="94">
        <v>1</v>
      </c>
      <c r="G114" s="96">
        <v>0</v>
      </c>
      <c r="H114" s="97">
        <v>140</v>
      </c>
      <c r="I114" s="99" t="s">
        <v>59</v>
      </c>
      <c r="J114" s="146">
        <v>870000</v>
      </c>
      <c r="K114" s="146">
        <v>279084.16</v>
      </c>
      <c r="L114" s="158">
        <f t="shared" si="1"/>
        <v>32.08</v>
      </c>
    </row>
    <row r="115" spans="1:12" ht="60.75" customHeight="1">
      <c r="A115" s="92">
        <v>0</v>
      </c>
      <c r="B115" s="93">
        <v>1</v>
      </c>
      <c r="C115" s="94">
        <v>16</v>
      </c>
      <c r="D115" s="94">
        <v>51</v>
      </c>
      <c r="E115" s="95">
        <v>20</v>
      </c>
      <c r="F115" s="94">
        <v>2</v>
      </c>
      <c r="G115" s="96">
        <v>0</v>
      </c>
      <c r="H115" s="97">
        <v>140</v>
      </c>
      <c r="I115" s="99" t="s">
        <v>155</v>
      </c>
      <c r="J115" s="146">
        <v>0</v>
      </c>
      <c r="K115" s="146">
        <v>60123.41</v>
      </c>
      <c r="L115" s="158" t="s">
        <v>182</v>
      </c>
    </row>
    <row r="116" spans="1:12" ht="56.25">
      <c r="A116" s="17">
        <v>0</v>
      </c>
      <c r="B116" s="18">
        <v>1</v>
      </c>
      <c r="C116" s="19">
        <v>16</v>
      </c>
      <c r="D116" s="19">
        <v>90</v>
      </c>
      <c r="E116" s="20">
        <v>40</v>
      </c>
      <c r="F116" s="19">
        <v>4</v>
      </c>
      <c r="G116" s="21">
        <v>0</v>
      </c>
      <c r="H116" s="22">
        <v>140</v>
      </c>
      <c r="I116" s="28" t="s">
        <v>32</v>
      </c>
      <c r="J116" s="139">
        <v>2626300</v>
      </c>
      <c r="K116" s="139">
        <v>2486773.27</v>
      </c>
      <c r="L116" s="158">
        <f t="shared" si="1"/>
        <v>94.69</v>
      </c>
    </row>
    <row r="117" spans="1:12" ht="27.75" customHeight="1">
      <c r="A117" s="17">
        <v>0</v>
      </c>
      <c r="B117" s="18">
        <v>1</v>
      </c>
      <c r="C117" s="19">
        <v>17</v>
      </c>
      <c r="D117" s="19">
        <v>0</v>
      </c>
      <c r="E117" s="20">
        <v>0</v>
      </c>
      <c r="F117" s="19">
        <v>0</v>
      </c>
      <c r="G117" s="21">
        <v>0</v>
      </c>
      <c r="H117" s="22">
        <v>0</v>
      </c>
      <c r="I117" s="30" t="s">
        <v>110</v>
      </c>
      <c r="J117" s="140">
        <f>J118+J123</f>
        <v>110200</v>
      </c>
      <c r="K117" s="140">
        <f>K118+K123</f>
        <v>1120285.85</v>
      </c>
      <c r="L117" s="149" t="s">
        <v>182</v>
      </c>
    </row>
    <row r="118" spans="1:12" ht="34.5" customHeight="1">
      <c r="A118" s="17">
        <v>0</v>
      </c>
      <c r="B118" s="18">
        <v>1</v>
      </c>
      <c r="C118" s="19">
        <v>17</v>
      </c>
      <c r="D118" s="19">
        <v>1</v>
      </c>
      <c r="E118" s="20">
        <v>0</v>
      </c>
      <c r="F118" s="19">
        <v>0</v>
      </c>
      <c r="G118" s="21">
        <v>0</v>
      </c>
      <c r="H118" s="22">
        <v>180</v>
      </c>
      <c r="I118" s="30" t="s">
        <v>147</v>
      </c>
      <c r="J118" s="140">
        <f>J119+J120+J121+J122</f>
        <v>0</v>
      </c>
      <c r="K118" s="140">
        <f>K119+K120+K121+K122</f>
        <v>578742.17</v>
      </c>
      <c r="L118" s="149" t="s">
        <v>182</v>
      </c>
    </row>
    <row r="119" spans="1:12" ht="37.5">
      <c r="A119" s="17">
        <v>5</v>
      </c>
      <c r="B119" s="18">
        <v>1</v>
      </c>
      <c r="C119" s="19">
        <v>17</v>
      </c>
      <c r="D119" s="19">
        <v>1</v>
      </c>
      <c r="E119" s="20">
        <v>40</v>
      </c>
      <c r="F119" s="19">
        <v>4</v>
      </c>
      <c r="G119" s="21">
        <v>0</v>
      </c>
      <c r="H119" s="22">
        <v>180</v>
      </c>
      <c r="I119" s="32" t="s">
        <v>148</v>
      </c>
      <c r="J119" s="141">
        <v>0</v>
      </c>
      <c r="K119" s="141">
        <v>570000</v>
      </c>
      <c r="L119" s="158" t="s">
        <v>182</v>
      </c>
    </row>
    <row r="120" spans="1:12" ht="37.5" hidden="1">
      <c r="A120" s="17">
        <v>13</v>
      </c>
      <c r="B120" s="18">
        <v>1</v>
      </c>
      <c r="C120" s="19">
        <v>17</v>
      </c>
      <c r="D120" s="19">
        <v>1</v>
      </c>
      <c r="E120" s="20">
        <v>40</v>
      </c>
      <c r="F120" s="19">
        <v>4</v>
      </c>
      <c r="G120" s="21">
        <v>0</v>
      </c>
      <c r="H120" s="22">
        <v>180</v>
      </c>
      <c r="I120" s="32" t="s">
        <v>148</v>
      </c>
      <c r="J120" s="139">
        <v>0</v>
      </c>
      <c r="K120" s="139">
        <v>0</v>
      </c>
      <c r="L120" s="158">
        <v>0</v>
      </c>
    </row>
    <row r="121" spans="1:12" ht="37.5">
      <c r="A121" s="17">
        <v>14</v>
      </c>
      <c r="B121" s="18">
        <v>1</v>
      </c>
      <c r="C121" s="19">
        <v>17</v>
      </c>
      <c r="D121" s="19">
        <v>1</v>
      </c>
      <c r="E121" s="20">
        <v>40</v>
      </c>
      <c r="F121" s="19">
        <v>4</v>
      </c>
      <c r="G121" s="21">
        <v>0</v>
      </c>
      <c r="H121" s="22">
        <v>180</v>
      </c>
      <c r="I121" s="32" t="s">
        <v>148</v>
      </c>
      <c r="J121" s="139">
        <v>0</v>
      </c>
      <c r="K121" s="139">
        <v>8442.17</v>
      </c>
      <c r="L121" s="158" t="s">
        <v>182</v>
      </c>
    </row>
    <row r="122" spans="1:12" ht="37.5">
      <c r="A122" s="17">
        <v>18</v>
      </c>
      <c r="B122" s="18">
        <v>1</v>
      </c>
      <c r="C122" s="19">
        <v>17</v>
      </c>
      <c r="D122" s="19">
        <v>1</v>
      </c>
      <c r="E122" s="20">
        <v>40</v>
      </c>
      <c r="F122" s="19">
        <v>4</v>
      </c>
      <c r="G122" s="21">
        <v>0</v>
      </c>
      <c r="H122" s="22">
        <v>180</v>
      </c>
      <c r="I122" s="32" t="s">
        <v>148</v>
      </c>
      <c r="J122" s="139">
        <v>0</v>
      </c>
      <c r="K122" s="139">
        <v>300</v>
      </c>
      <c r="L122" s="158" t="s">
        <v>182</v>
      </c>
    </row>
    <row r="123" spans="1:12" ht="21.75" customHeight="1">
      <c r="A123" s="163">
        <v>0</v>
      </c>
      <c r="B123" s="164">
        <v>1</v>
      </c>
      <c r="C123" s="165">
        <v>17</v>
      </c>
      <c r="D123" s="165">
        <v>5</v>
      </c>
      <c r="E123" s="166">
        <v>40</v>
      </c>
      <c r="F123" s="165">
        <v>4</v>
      </c>
      <c r="G123" s="167">
        <v>0</v>
      </c>
      <c r="H123" s="168">
        <v>180</v>
      </c>
      <c r="I123" s="30" t="s">
        <v>111</v>
      </c>
      <c r="J123" s="140">
        <f>J124+J125+J126+J127</f>
        <v>110200</v>
      </c>
      <c r="K123" s="140">
        <f>K124+K125+K126+K127</f>
        <v>541543.6799999999</v>
      </c>
      <c r="L123" s="149">
        <f t="shared" si="1"/>
        <v>491.42</v>
      </c>
    </row>
    <row r="124" spans="1:12" ht="36.75" customHeight="1">
      <c r="A124" s="17">
        <v>13</v>
      </c>
      <c r="B124" s="18">
        <v>1</v>
      </c>
      <c r="C124" s="19">
        <v>17</v>
      </c>
      <c r="D124" s="19">
        <v>5</v>
      </c>
      <c r="E124" s="20">
        <v>40</v>
      </c>
      <c r="F124" s="19">
        <v>4</v>
      </c>
      <c r="G124" s="21">
        <v>0</v>
      </c>
      <c r="H124" s="22">
        <v>180</v>
      </c>
      <c r="I124" s="88" t="s">
        <v>111</v>
      </c>
      <c r="J124" s="139">
        <v>0</v>
      </c>
      <c r="K124" s="145">
        <v>6062.36</v>
      </c>
      <c r="L124" s="161" t="s">
        <v>182</v>
      </c>
    </row>
    <row r="125" spans="1:12" ht="39" customHeight="1">
      <c r="A125" s="17">
        <v>17</v>
      </c>
      <c r="B125" s="18">
        <v>1</v>
      </c>
      <c r="C125" s="19">
        <v>17</v>
      </c>
      <c r="D125" s="19">
        <v>5</v>
      </c>
      <c r="E125" s="20">
        <v>40</v>
      </c>
      <c r="F125" s="19">
        <v>4</v>
      </c>
      <c r="G125" s="21">
        <v>0</v>
      </c>
      <c r="H125" s="22">
        <v>180</v>
      </c>
      <c r="I125" s="88" t="s">
        <v>111</v>
      </c>
      <c r="J125" s="139">
        <v>0</v>
      </c>
      <c r="K125" s="145">
        <v>472</v>
      </c>
      <c r="L125" s="161" t="s">
        <v>182</v>
      </c>
    </row>
    <row r="126" spans="1:12" ht="39" customHeight="1">
      <c r="A126" s="17">
        <v>18</v>
      </c>
      <c r="B126" s="18">
        <v>1</v>
      </c>
      <c r="C126" s="19">
        <v>17</v>
      </c>
      <c r="D126" s="19">
        <v>5</v>
      </c>
      <c r="E126" s="20">
        <v>40</v>
      </c>
      <c r="F126" s="19">
        <v>4</v>
      </c>
      <c r="G126" s="21">
        <v>0</v>
      </c>
      <c r="H126" s="22">
        <v>180</v>
      </c>
      <c r="I126" s="88" t="s">
        <v>111</v>
      </c>
      <c r="J126" s="145">
        <v>0</v>
      </c>
      <c r="K126" s="145">
        <v>316330.08</v>
      </c>
      <c r="L126" s="161" t="s">
        <v>182</v>
      </c>
    </row>
    <row r="127" spans="1:12" ht="42" customHeight="1">
      <c r="A127" s="17">
        <v>907</v>
      </c>
      <c r="B127" s="18">
        <v>1</v>
      </c>
      <c r="C127" s="19">
        <v>17</v>
      </c>
      <c r="D127" s="19">
        <v>5</v>
      </c>
      <c r="E127" s="20">
        <v>40</v>
      </c>
      <c r="F127" s="19">
        <v>4</v>
      </c>
      <c r="G127" s="21">
        <v>0</v>
      </c>
      <c r="H127" s="22">
        <v>180</v>
      </c>
      <c r="I127" s="88" t="s">
        <v>111</v>
      </c>
      <c r="J127" s="145">
        <v>110200</v>
      </c>
      <c r="K127" s="145">
        <v>218679.24</v>
      </c>
      <c r="L127" s="161">
        <f t="shared" si="1"/>
        <v>198.44</v>
      </c>
    </row>
    <row r="128" spans="1:12" ht="30" customHeight="1">
      <c r="A128" s="17">
        <v>0</v>
      </c>
      <c r="B128" s="18">
        <v>2</v>
      </c>
      <c r="C128" s="19">
        <v>0</v>
      </c>
      <c r="D128" s="19">
        <v>0</v>
      </c>
      <c r="E128" s="20">
        <v>0</v>
      </c>
      <c r="F128" s="19">
        <v>0</v>
      </c>
      <c r="G128" s="21">
        <v>0</v>
      </c>
      <c r="H128" s="22">
        <v>0</v>
      </c>
      <c r="I128" s="23" t="s">
        <v>33</v>
      </c>
      <c r="J128" s="138">
        <f>J129+J197+J190+J194</f>
        <v>1867099306.67</v>
      </c>
      <c r="K128" s="138">
        <f>K129+K197+K190+K194</f>
        <v>876374713.03</v>
      </c>
      <c r="L128" s="149">
        <f t="shared" si="1"/>
        <v>46.94</v>
      </c>
    </row>
    <row r="129" spans="1:12" ht="12.75" customHeight="1">
      <c r="A129" s="205">
        <v>0</v>
      </c>
      <c r="B129" s="198">
        <v>2</v>
      </c>
      <c r="C129" s="209">
        <v>2</v>
      </c>
      <c r="D129" s="209">
        <v>0</v>
      </c>
      <c r="E129" s="205">
        <v>0</v>
      </c>
      <c r="F129" s="209">
        <v>0</v>
      </c>
      <c r="G129" s="219">
        <v>0</v>
      </c>
      <c r="H129" s="216">
        <v>0</v>
      </c>
      <c r="I129" s="196" t="s">
        <v>34</v>
      </c>
      <c r="J129" s="230">
        <f>J131+J140+J168</f>
        <v>1866354010.9</v>
      </c>
      <c r="K129" s="230">
        <f>K131+K140+K168</f>
        <v>877470393.18</v>
      </c>
      <c r="L129" s="226">
        <f t="shared" si="1"/>
        <v>47.02</v>
      </c>
    </row>
    <row r="130" spans="1:12" ht="23.25" customHeight="1">
      <c r="A130" s="206"/>
      <c r="B130" s="199"/>
      <c r="C130" s="210"/>
      <c r="D130" s="210"/>
      <c r="E130" s="206"/>
      <c r="F130" s="210"/>
      <c r="G130" s="220"/>
      <c r="H130" s="217"/>
      <c r="I130" s="197"/>
      <c r="J130" s="231"/>
      <c r="K130" s="231"/>
      <c r="L130" s="227"/>
    </row>
    <row r="131" spans="1:12" ht="37.5">
      <c r="A131" s="17">
        <v>0</v>
      </c>
      <c r="B131" s="18">
        <v>2</v>
      </c>
      <c r="C131" s="19">
        <v>2</v>
      </c>
      <c r="D131" s="19">
        <v>10</v>
      </c>
      <c r="E131" s="20">
        <v>0</v>
      </c>
      <c r="F131" s="19">
        <v>0</v>
      </c>
      <c r="G131" s="21">
        <v>0</v>
      </c>
      <c r="H131" s="22">
        <v>151</v>
      </c>
      <c r="I131" s="23" t="s">
        <v>98</v>
      </c>
      <c r="J131" s="138">
        <f>J132+J134+J136+J138</f>
        <v>666557700</v>
      </c>
      <c r="K131" s="138">
        <f>K132+K134+K136+K138</f>
        <v>365257000</v>
      </c>
      <c r="L131" s="149">
        <f t="shared" si="1"/>
        <v>54.8</v>
      </c>
    </row>
    <row r="132" spans="1:12" ht="26.25" customHeight="1">
      <c r="A132" s="17">
        <v>0</v>
      </c>
      <c r="B132" s="18">
        <v>2</v>
      </c>
      <c r="C132" s="19">
        <v>2</v>
      </c>
      <c r="D132" s="19">
        <v>15</v>
      </c>
      <c r="E132" s="20">
        <v>1</v>
      </c>
      <c r="F132" s="19">
        <v>0</v>
      </c>
      <c r="G132" s="21">
        <v>0</v>
      </c>
      <c r="H132" s="22">
        <v>151</v>
      </c>
      <c r="I132" s="28" t="s">
        <v>35</v>
      </c>
      <c r="J132" s="139">
        <f>J133</f>
        <v>7102800</v>
      </c>
      <c r="K132" s="139">
        <f>K133</f>
        <v>7102800</v>
      </c>
      <c r="L132" s="158">
        <f t="shared" si="1"/>
        <v>100</v>
      </c>
    </row>
    <row r="133" spans="1:12" ht="136.5" customHeight="1">
      <c r="A133" s="17">
        <v>5</v>
      </c>
      <c r="B133" s="18">
        <v>2</v>
      </c>
      <c r="C133" s="19">
        <v>2</v>
      </c>
      <c r="D133" s="19">
        <v>15</v>
      </c>
      <c r="E133" s="20">
        <v>1</v>
      </c>
      <c r="F133" s="19">
        <v>4</v>
      </c>
      <c r="G133" s="21">
        <v>2712</v>
      </c>
      <c r="H133" s="22">
        <v>151</v>
      </c>
      <c r="I133" s="29" t="s">
        <v>112</v>
      </c>
      <c r="J133" s="142">
        <v>7102800</v>
      </c>
      <c r="K133" s="142">
        <v>7102800</v>
      </c>
      <c r="L133" s="161">
        <f t="shared" si="1"/>
        <v>100</v>
      </c>
    </row>
    <row r="134" spans="1:12" ht="37.5">
      <c r="A134" s="17">
        <v>0</v>
      </c>
      <c r="B134" s="18">
        <v>2</v>
      </c>
      <c r="C134" s="19">
        <v>2</v>
      </c>
      <c r="D134" s="19">
        <v>15</v>
      </c>
      <c r="E134" s="20">
        <v>2</v>
      </c>
      <c r="F134" s="19">
        <v>0</v>
      </c>
      <c r="G134" s="21">
        <v>0</v>
      </c>
      <c r="H134" s="22">
        <v>151</v>
      </c>
      <c r="I134" s="28" t="s">
        <v>68</v>
      </c>
      <c r="J134" s="139">
        <f>J135</f>
        <v>126588900</v>
      </c>
      <c r="K134" s="139">
        <f>K135</f>
        <v>91722200</v>
      </c>
      <c r="L134" s="158">
        <f t="shared" si="1"/>
        <v>72.46</v>
      </c>
    </row>
    <row r="135" spans="1:12" ht="37.5">
      <c r="A135" s="17">
        <v>5</v>
      </c>
      <c r="B135" s="18">
        <v>2</v>
      </c>
      <c r="C135" s="19">
        <v>2</v>
      </c>
      <c r="D135" s="19">
        <v>15</v>
      </c>
      <c r="E135" s="20">
        <v>2</v>
      </c>
      <c r="F135" s="19">
        <v>4</v>
      </c>
      <c r="G135" s="21">
        <v>0</v>
      </c>
      <c r="H135" s="22">
        <v>151</v>
      </c>
      <c r="I135" s="29" t="s">
        <v>73</v>
      </c>
      <c r="J135" s="142">
        <v>126588900</v>
      </c>
      <c r="K135" s="142">
        <v>91722200</v>
      </c>
      <c r="L135" s="161">
        <f t="shared" si="1"/>
        <v>72.46</v>
      </c>
    </row>
    <row r="136" spans="1:12" s="101" customFormat="1" ht="58.5" customHeight="1">
      <c r="A136" s="17">
        <v>0</v>
      </c>
      <c r="B136" s="18">
        <v>2</v>
      </c>
      <c r="C136" s="19">
        <v>2</v>
      </c>
      <c r="D136" s="19">
        <v>15</v>
      </c>
      <c r="E136" s="20">
        <v>10</v>
      </c>
      <c r="F136" s="19">
        <v>0</v>
      </c>
      <c r="G136" s="21">
        <v>0</v>
      </c>
      <c r="H136" s="22">
        <v>151</v>
      </c>
      <c r="I136" s="28" t="s">
        <v>65</v>
      </c>
      <c r="J136" s="139">
        <f>J137</f>
        <v>532866000</v>
      </c>
      <c r="K136" s="139">
        <f>K137</f>
        <v>266432000</v>
      </c>
      <c r="L136" s="158">
        <f t="shared" si="1"/>
        <v>50</v>
      </c>
    </row>
    <row r="137" spans="1:12" ht="60.75" customHeight="1">
      <c r="A137" s="17">
        <v>5</v>
      </c>
      <c r="B137" s="18">
        <v>2</v>
      </c>
      <c r="C137" s="19">
        <v>2</v>
      </c>
      <c r="D137" s="19">
        <v>15</v>
      </c>
      <c r="E137" s="20">
        <v>10</v>
      </c>
      <c r="F137" s="19">
        <v>4</v>
      </c>
      <c r="G137" s="21">
        <v>0</v>
      </c>
      <c r="H137" s="22">
        <v>151</v>
      </c>
      <c r="I137" s="29" t="s">
        <v>82</v>
      </c>
      <c r="J137" s="142">
        <v>532866000</v>
      </c>
      <c r="K137" s="142">
        <v>266432000</v>
      </c>
      <c r="L137" s="161">
        <f t="shared" si="1"/>
        <v>50</v>
      </c>
    </row>
    <row r="138" spans="1:12" ht="2.25" customHeight="1" hidden="1">
      <c r="A138" s="17">
        <v>0</v>
      </c>
      <c r="B138" s="18">
        <v>2</v>
      </c>
      <c r="C138" s="19">
        <v>2</v>
      </c>
      <c r="D138" s="19">
        <v>19</v>
      </c>
      <c r="E138" s="20">
        <v>999</v>
      </c>
      <c r="F138" s="19">
        <v>0</v>
      </c>
      <c r="G138" s="21">
        <v>0</v>
      </c>
      <c r="H138" s="22">
        <v>151</v>
      </c>
      <c r="I138" s="28" t="s">
        <v>85</v>
      </c>
      <c r="J138" s="139">
        <f>J139</f>
        <v>0</v>
      </c>
      <c r="K138" s="139">
        <f>K139</f>
        <v>0</v>
      </c>
      <c r="L138" s="158">
        <v>0</v>
      </c>
    </row>
    <row r="139" spans="1:12" ht="18.75" hidden="1">
      <c r="A139" s="17">
        <v>5</v>
      </c>
      <c r="B139" s="18">
        <v>2</v>
      </c>
      <c r="C139" s="19">
        <v>2</v>
      </c>
      <c r="D139" s="19">
        <v>19</v>
      </c>
      <c r="E139" s="20">
        <v>999</v>
      </c>
      <c r="F139" s="19">
        <v>4</v>
      </c>
      <c r="G139" s="21">
        <v>0</v>
      </c>
      <c r="H139" s="22">
        <v>151</v>
      </c>
      <c r="I139" s="29" t="s">
        <v>86</v>
      </c>
      <c r="J139" s="142">
        <v>0</v>
      </c>
      <c r="K139" s="142">
        <v>0</v>
      </c>
      <c r="L139" s="161">
        <v>0</v>
      </c>
    </row>
    <row r="140" spans="1:12" ht="42" customHeight="1">
      <c r="A140" s="17">
        <v>0</v>
      </c>
      <c r="B140" s="43">
        <v>2</v>
      </c>
      <c r="C140" s="44">
        <v>2</v>
      </c>
      <c r="D140" s="44">
        <v>20</v>
      </c>
      <c r="E140" s="20">
        <v>0</v>
      </c>
      <c r="F140" s="44">
        <v>0</v>
      </c>
      <c r="G140" s="45">
        <v>0</v>
      </c>
      <c r="H140" s="46">
        <v>151</v>
      </c>
      <c r="I140" s="23" t="s">
        <v>66</v>
      </c>
      <c r="J140" s="138">
        <f>J142+J143+J144+J141</f>
        <v>331617743.2</v>
      </c>
      <c r="K140" s="138">
        <f>K142+K143+K144+K141</f>
        <v>60524393.2</v>
      </c>
      <c r="L140" s="149">
        <f t="shared" si="1"/>
        <v>18.25</v>
      </c>
    </row>
    <row r="141" spans="1:12" ht="140.25" customHeight="1">
      <c r="A141" s="17">
        <v>5</v>
      </c>
      <c r="B141" s="43">
        <v>2</v>
      </c>
      <c r="C141" s="44">
        <v>2</v>
      </c>
      <c r="D141" s="44">
        <v>25</v>
      </c>
      <c r="E141" s="20">
        <v>497</v>
      </c>
      <c r="F141" s="44">
        <v>4</v>
      </c>
      <c r="G141" s="45">
        <v>0</v>
      </c>
      <c r="H141" s="46">
        <v>151</v>
      </c>
      <c r="I141" s="32" t="s">
        <v>171</v>
      </c>
      <c r="J141" s="141">
        <v>2412843.2</v>
      </c>
      <c r="K141" s="141">
        <v>2412843.2</v>
      </c>
      <c r="L141" s="158">
        <f t="shared" si="1"/>
        <v>100</v>
      </c>
    </row>
    <row r="142" spans="1:12" ht="42" customHeight="1">
      <c r="A142" s="102">
        <v>5</v>
      </c>
      <c r="B142" s="103">
        <v>2</v>
      </c>
      <c r="C142" s="104">
        <v>2</v>
      </c>
      <c r="D142" s="104">
        <v>25</v>
      </c>
      <c r="E142" s="105">
        <v>519</v>
      </c>
      <c r="F142" s="104">
        <v>4</v>
      </c>
      <c r="G142" s="106">
        <v>0</v>
      </c>
      <c r="H142" s="107">
        <v>151</v>
      </c>
      <c r="I142" s="108" t="s">
        <v>137</v>
      </c>
      <c r="J142" s="150">
        <v>72900</v>
      </c>
      <c r="K142" s="150">
        <v>0</v>
      </c>
      <c r="L142" s="158">
        <f t="shared" si="1"/>
        <v>0</v>
      </c>
    </row>
    <row r="143" spans="1:12" ht="81.75" customHeight="1">
      <c r="A143" s="102">
        <v>5</v>
      </c>
      <c r="B143" s="103">
        <v>2</v>
      </c>
      <c r="C143" s="104">
        <v>2</v>
      </c>
      <c r="D143" s="104">
        <v>25</v>
      </c>
      <c r="E143" s="105">
        <v>555</v>
      </c>
      <c r="F143" s="104">
        <v>4</v>
      </c>
      <c r="G143" s="106">
        <v>0</v>
      </c>
      <c r="H143" s="107">
        <v>151</v>
      </c>
      <c r="I143" s="108" t="s">
        <v>138</v>
      </c>
      <c r="J143" s="150">
        <v>30434700</v>
      </c>
      <c r="K143" s="150">
        <v>0</v>
      </c>
      <c r="L143" s="158">
        <f t="shared" si="1"/>
        <v>0</v>
      </c>
    </row>
    <row r="144" spans="1:12" ht="19.5" customHeight="1">
      <c r="A144" s="102">
        <v>0</v>
      </c>
      <c r="B144" s="103">
        <v>2</v>
      </c>
      <c r="C144" s="104">
        <v>2</v>
      </c>
      <c r="D144" s="104">
        <v>29</v>
      </c>
      <c r="E144" s="105">
        <v>999</v>
      </c>
      <c r="F144" s="104">
        <v>4</v>
      </c>
      <c r="G144" s="106">
        <v>0</v>
      </c>
      <c r="H144" s="107">
        <v>151</v>
      </c>
      <c r="I144" s="109" t="s">
        <v>39</v>
      </c>
      <c r="J144" s="144">
        <f>J147+J148+J149+J150+J152+J154+J158+J159+J160+J161+J162+J164+J157+J145+J146+J151+J153+J155+J156+J163+J165+J166+J167</f>
        <v>298697300</v>
      </c>
      <c r="K144" s="144">
        <f>K147+K148+K149+K150+K152+K154+K158+K159+K160+K161+K162+K164+K157+K145+K146+K151+K153+K155+K156+K163+K165+K166+K167</f>
        <v>58111550</v>
      </c>
      <c r="L144" s="149">
        <f t="shared" si="1"/>
        <v>19.45</v>
      </c>
    </row>
    <row r="145" spans="1:12" ht="90.75" customHeight="1">
      <c r="A145" s="102">
        <v>5</v>
      </c>
      <c r="B145" s="103">
        <v>2</v>
      </c>
      <c r="C145" s="104">
        <v>2</v>
      </c>
      <c r="D145" s="104">
        <v>29</v>
      </c>
      <c r="E145" s="105">
        <v>999</v>
      </c>
      <c r="F145" s="104">
        <v>4</v>
      </c>
      <c r="G145" s="106">
        <v>1021</v>
      </c>
      <c r="H145" s="107">
        <v>151</v>
      </c>
      <c r="I145" s="148" t="s">
        <v>169</v>
      </c>
      <c r="J145" s="152">
        <v>1531000</v>
      </c>
      <c r="K145" s="152">
        <v>1531000</v>
      </c>
      <c r="L145" s="158">
        <f t="shared" si="1"/>
        <v>100</v>
      </c>
    </row>
    <row r="146" spans="1:12" ht="99.75" customHeight="1">
      <c r="A146" s="102">
        <v>5</v>
      </c>
      <c r="B146" s="103">
        <v>2</v>
      </c>
      <c r="C146" s="104">
        <v>2</v>
      </c>
      <c r="D146" s="104">
        <v>29</v>
      </c>
      <c r="E146" s="105">
        <v>999</v>
      </c>
      <c r="F146" s="104">
        <v>4</v>
      </c>
      <c r="G146" s="106">
        <v>1031</v>
      </c>
      <c r="H146" s="107">
        <v>151</v>
      </c>
      <c r="I146" s="148" t="s">
        <v>170</v>
      </c>
      <c r="J146" s="152">
        <v>1299800</v>
      </c>
      <c r="K146" s="152">
        <v>866500</v>
      </c>
      <c r="L146" s="158">
        <f t="shared" si="1"/>
        <v>66.66</v>
      </c>
    </row>
    <row r="147" spans="1:12" ht="113.25" customHeight="1">
      <c r="A147" s="102">
        <v>5</v>
      </c>
      <c r="B147" s="103">
        <v>2</v>
      </c>
      <c r="C147" s="104">
        <v>2</v>
      </c>
      <c r="D147" s="104">
        <v>29</v>
      </c>
      <c r="E147" s="105">
        <v>999</v>
      </c>
      <c r="F147" s="104">
        <v>4</v>
      </c>
      <c r="G147" s="106">
        <v>1043</v>
      </c>
      <c r="H147" s="107">
        <v>151</v>
      </c>
      <c r="I147" s="148" t="s">
        <v>149</v>
      </c>
      <c r="J147" s="152">
        <v>307600</v>
      </c>
      <c r="K147" s="152">
        <v>153800</v>
      </c>
      <c r="L147" s="158">
        <f t="shared" si="1"/>
        <v>50</v>
      </c>
    </row>
    <row r="148" spans="1:12" ht="100.5" customHeight="1">
      <c r="A148" s="102">
        <v>5</v>
      </c>
      <c r="B148" s="103">
        <v>2</v>
      </c>
      <c r="C148" s="104">
        <v>2</v>
      </c>
      <c r="D148" s="104">
        <v>29</v>
      </c>
      <c r="E148" s="105">
        <v>999</v>
      </c>
      <c r="F148" s="104">
        <v>4</v>
      </c>
      <c r="G148" s="106">
        <v>1047</v>
      </c>
      <c r="H148" s="107">
        <v>151</v>
      </c>
      <c r="I148" s="108" t="s">
        <v>131</v>
      </c>
      <c r="J148" s="150">
        <v>21968200</v>
      </c>
      <c r="K148" s="150">
        <v>10984200</v>
      </c>
      <c r="L148" s="158">
        <f t="shared" si="1"/>
        <v>50</v>
      </c>
    </row>
    <row r="149" spans="1:12" ht="186" customHeight="1">
      <c r="A149" s="102">
        <v>5</v>
      </c>
      <c r="B149" s="103">
        <v>2</v>
      </c>
      <c r="C149" s="104">
        <v>2</v>
      </c>
      <c r="D149" s="104">
        <v>29</v>
      </c>
      <c r="E149" s="105">
        <v>999</v>
      </c>
      <c r="F149" s="104">
        <v>4</v>
      </c>
      <c r="G149" s="106">
        <v>1048</v>
      </c>
      <c r="H149" s="107">
        <v>151</v>
      </c>
      <c r="I149" s="108" t="s">
        <v>132</v>
      </c>
      <c r="J149" s="150">
        <v>7199000</v>
      </c>
      <c r="K149" s="150">
        <v>7199000</v>
      </c>
      <c r="L149" s="158">
        <f t="shared" si="1"/>
        <v>100</v>
      </c>
    </row>
    <row r="150" spans="1:12" ht="96" customHeight="1">
      <c r="A150" s="102">
        <v>5</v>
      </c>
      <c r="B150" s="103">
        <v>2</v>
      </c>
      <c r="C150" s="104">
        <v>2</v>
      </c>
      <c r="D150" s="104">
        <v>29</v>
      </c>
      <c r="E150" s="105">
        <v>999</v>
      </c>
      <c r="F150" s="104">
        <v>4</v>
      </c>
      <c r="G150" s="106">
        <v>1049</v>
      </c>
      <c r="H150" s="107">
        <v>151</v>
      </c>
      <c r="I150" s="108" t="s">
        <v>133</v>
      </c>
      <c r="J150" s="150">
        <v>11240500</v>
      </c>
      <c r="K150" s="150">
        <v>11240500</v>
      </c>
      <c r="L150" s="158">
        <f t="shared" si="1"/>
        <v>100</v>
      </c>
    </row>
    <row r="151" spans="1:12" ht="177.75" customHeight="1">
      <c r="A151" s="102">
        <v>5</v>
      </c>
      <c r="B151" s="103">
        <v>2</v>
      </c>
      <c r="C151" s="104">
        <v>2</v>
      </c>
      <c r="D151" s="104">
        <v>29</v>
      </c>
      <c r="E151" s="105">
        <v>999</v>
      </c>
      <c r="F151" s="104">
        <v>4</v>
      </c>
      <c r="G151" s="106">
        <v>2654</v>
      </c>
      <c r="H151" s="107">
        <v>151</v>
      </c>
      <c r="I151" s="108" t="s">
        <v>178</v>
      </c>
      <c r="J151" s="150">
        <v>1393700</v>
      </c>
      <c r="K151" s="150">
        <v>0</v>
      </c>
      <c r="L151" s="158">
        <f t="shared" si="1"/>
        <v>0</v>
      </c>
    </row>
    <row r="152" spans="1:12" ht="273.75" customHeight="1">
      <c r="A152" s="102">
        <v>5</v>
      </c>
      <c r="B152" s="103">
        <v>2</v>
      </c>
      <c r="C152" s="104">
        <v>2</v>
      </c>
      <c r="D152" s="104">
        <v>29</v>
      </c>
      <c r="E152" s="105">
        <v>999</v>
      </c>
      <c r="F152" s="104">
        <v>4</v>
      </c>
      <c r="G152" s="106">
        <v>7397</v>
      </c>
      <c r="H152" s="107">
        <v>151</v>
      </c>
      <c r="I152" s="108" t="s">
        <v>114</v>
      </c>
      <c r="J152" s="150">
        <v>166400</v>
      </c>
      <c r="K152" s="150">
        <v>0</v>
      </c>
      <c r="L152" s="158">
        <f t="shared" si="1"/>
        <v>0</v>
      </c>
    </row>
    <row r="153" spans="1:12" ht="125.25" customHeight="1">
      <c r="A153" s="102">
        <v>5</v>
      </c>
      <c r="B153" s="103">
        <v>2</v>
      </c>
      <c r="C153" s="104">
        <v>2</v>
      </c>
      <c r="D153" s="104">
        <v>29</v>
      </c>
      <c r="E153" s="105">
        <v>999</v>
      </c>
      <c r="F153" s="104">
        <v>4</v>
      </c>
      <c r="G153" s="106">
        <v>7398</v>
      </c>
      <c r="H153" s="107">
        <v>151</v>
      </c>
      <c r="I153" s="108" t="s">
        <v>174</v>
      </c>
      <c r="J153" s="150">
        <v>266500</v>
      </c>
      <c r="K153" s="150">
        <v>0</v>
      </c>
      <c r="L153" s="158">
        <f t="shared" si="1"/>
        <v>0</v>
      </c>
    </row>
    <row r="154" spans="1:12" ht="171" customHeight="1">
      <c r="A154" s="102">
        <v>5</v>
      </c>
      <c r="B154" s="103">
        <v>2</v>
      </c>
      <c r="C154" s="104">
        <v>2</v>
      </c>
      <c r="D154" s="104">
        <v>29</v>
      </c>
      <c r="E154" s="105">
        <v>999</v>
      </c>
      <c r="F154" s="104">
        <v>4</v>
      </c>
      <c r="G154" s="106">
        <v>7413</v>
      </c>
      <c r="H154" s="107">
        <v>151</v>
      </c>
      <c r="I154" s="108" t="s">
        <v>139</v>
      </c>
      <c r="J154" s="150">
        <v>1700000</v>
      </c>
      <c r="K154" s="150">
        <v>1700000</v>
      </c>
      <c r="L154" s="158">
        <f t="shared" si="1"/>
        <v>100</v>
      </c>
    </row>
    <row r="155" spans="1:12" ht="135.75" customHeight="1">
      <c r="A155" s="102">
        <v>5</v>
      </c>
      <c r="B155" s="103">
        <v>2</v>
      </c>
      <c r="C155" s="104">
        <v>2</v>
      </c>
      <c r="D155" s="104">
        <v>29</v>
      </c>
      <c r="E155" s="105">
        <v>999</v>
      </c>
      <c r="F155" s="104">
        <v>4</v>
      </c>
      <c r="G155" s="106">
        <v>7418</v>
      </c>
      <c r="H155" s="107">
        <v>151</v>
      </c>
      <c r="I155" s="108" t="s">
        <v>177</v>
      </c>
      <c r="J155" s="150">
        <v>500000</v>
      </c>
      <c r="K155" s="150">
        <v>0</v>
      </c>
      <c r="L155" s="158">
        <f t="shared" si="1"/>
        <v>0</v>
      </c>
    </row>
    <row r="156" spans="1:12" ht="213" customHeight="1">
      <c r="A156" s="102">
        <v>5</v>
      </c>
      <c r="B156" s="103">
        <v>2</v>
      </c>
      <c r="C156" s="104">
        <v>2</v>
      </c>
      <c r="D156" s="104">
        <v>29</v>
      </c>
      <c r="E156" s="105">
        <v>999</v>
      </c>
      <c r="F156" s="104">
        <v>4</v>
      </c>
      <c r="G156" s="106">
        <v>7436</v>
      </c>
      <c r="H156" s="107">
        <v>151</v>
      </c>
      <c r="I156" s="108" t="s">
        <v>179</v>
      </c>
      <c r="J156" s="150">
        <v>1278100</v>
      </c>
      <c r="K156" s="150">
        <v>0</v>
      </c>
      <c r="L156" s="158">
        <f t="shared" si="1"/>
        <v>0</v>
      </c>
    </row>
    <row r="157" spans="1:12" ht="168" customHeight="1">
      <c r="A157" s="102">
        <v>5</v>
      </c>
      <c r="B157" s="103">
        <v>2</v>
      </c>
      <c r="C157" s="104">
        <v>2</v>
      </c>
      <c r="D157" s="104">
        <v>29</v>
      </c>
      <c r="E157" s="105">
        <v>999</v>
      </c>
      <c r="F157" s="104">
        <v>4</v>
      </c>
      <c r="G157" s="106">
        <v>7437</v>
      </c>
      <c r="H157" s="107">
        <v>151</v>
      </c>
      <c r="I157" s="108" t="s">
        <v>150</v>
      </c>
      <c r="J157" s="150">
        <v>3000000</v>
      </c>
      <c r="K157" s="150">
        <v>0</v>
      </c>
      <c r="L157" s="158">
        <f t="shared" si="1"/>
        <v>0</v>
      </c>
    </row>
    <row r="158" spans="1:12" ht="117.75" customHeight="1">
      <c r="A158" s="102">
        <v>5</v>
      </c>
      <c r="B158" s="103">
        <v>2</v>
      </c>
      <c r="C158" s="104">
        <v>2</v>
      </c>
      <c r="D158" s="104">
        <v>29</v>
      </c>
      <c r="E158" s="105">
        <v>999</v>
      </c>
      <c r="F158" s="104">
        <v>4</v>
      </c>
      <c r="G158" s="106">
        <v>7456</v>
      </c>
      <c r="H158" s="107">
        <v>151</v>
      </c>
      <c r="I158" s="108" t="s">
        <v>100</v>
      </c>
      <c r="J158" s="150">
        <v>1054900</v>
      </c>
      <c r="K158" s="150">
        <v>1054900</v>
      </c>
      <c r="L158" s="158">
        <f t="shared" si="1"/>
        <v>100</v>
      </c>
    </row>
    <row r="159" spans="1:12" ht="117.75" customHeight="1">
      <c r="A159" s="102">
        <v>5</v>
      </c>
      <c r="B159" s="103">
        <v>2</v>
      </c>
      <c r="C159" s="104">
        <v>2</v>
      </c>
      <c r="D159" s="104">
        <v>29</v>
      </c>
      <c r="E159" s="105">
        <v>999</v>
      </c>
      <c r="F159" s="104">
        <v>4</v>
      </c>
      <c r="G159" s="106">
        <v>7492</v>
      </c>
      <c r="H159" s="107">
        <v>151</v>
      </c>
      <c r="I159" s="108" t="s">
        <v>134</v>
      </c>
      <c r="J159" s="150">
        <v>261800</v>
      </c>
      <c r="K159" s="150">
        <v>0</v>
      </c>
      <c r="L159" s="158">
        <f t="shared" si="1"/>
        <v>0</v>
      </c>
    </row>
    <row r="160" spans="1:12" ht="117.75" customHeight="1">
      <c r="A160" s="102">
        <v>5</v>
      </c>
      <c r="B160" s="103">
        <v>2</v>
      </c>
      <c r="C160" s="104">
        <v>2</v>
      </c>
      <c r="D160" s="104">
        <v>29</v>
      </c>
      <c r="E160" s="105">
        <v>999</v>
      </c>
      <c r="F160" s="104">
        <v>4</v>
      </c>
      <c r="G160" s="106">
        <v>7508</v>
      </c>
      <c r="H160" s="107">
        <v>151</v>
      </c>
      <c r="I160" s="108" t="s">
        <v>135</v>
      </c>
      <c r="J160" s="150">
        <v>93526600</v>
      </c>
      <c r="K160" s="150">
        <v>23381650</v>
      </c>
      <c r="L160" s="158">
        <f aca="true" t="shared" si="2" ref="L160:L200">ROUND(K160/J160*100,2)</f>
        <v>25</v>
      </c>
    </row>
    <row r="161" spans="1:12" ht="117.75" customHeight="1">
      <c r="A161" s="102">
        <v>5</v>
      </c>
      <c r="B161" s="103">
        <v>2</v>
      </c>
      <c r="C161" s="104">
        <v>2</v>
      </c>
      <c r="D161" s="104">
        <v>29</v>
      </c>
      <c r="E161" s="105">
        <v>999</v>
      </c>
      <c r="F161" s="104">
        <v>4</v>
      </c>
      <c r="G161" s="106">
        <v>7509</v>
      </c>
      <c r="H161" s="107">
        <v>151</v>
      </c>
      <c r="I161" s="108" t="s">
        <v>136</v>
      </c>
      <c r="J161" s="150">
        <v>15947000</v>
      </c>
      <c r="K161" s="150">
        <v>0</v>
      </c>
      <c r="L161" s="158">
        <f t="shared" si="2"/>
        <v>0</v>
      </c>
    </row>
    <row r="162" spans="1:12" ht="172.5" customHeight="1">
      <c r="A162" s="107">
        <v>5</v>
      </c>
      <c r="B162" s="103">
        <v>2</v>
      </c>
      <c r="C162" s="104">
        <v>2</v>
      </c>
      <c r="D162" s="104">
        <v>29</v>
      </c>
      <c r="E162" s="105">
        <v>999</v>
      </c>
      <c r="F162" s="104">
        <v>4</v>
      </c>
      <c r="G162" s="106">
        <v>7511</v>
      </c>
      <c r="H162" s="107">
        <v>151</v>
      </c>
      <c r="I162" s="108" t="s">
        <v>113</v>
      </c>
      <c r="J162" s="150">
        <v>126588900</v>
      </c>
      <c r="K162" s="150">
        <v>0</v>
      </c>
      <c r="L162" s="158">
        <f t="shared" si="2"/>
        <v>0</v>
      </c>
    </row>
    <row r="163" spans="1:12" ht="141" customHeight="1">
      <c r="A163" s="107">
        <v>5</v>
      </c>
      <c r="B163" s="103">
        <v>2</v>
      </c>
      <c r="C163" s="104">
        <v>2</v>
      </c>
      <c r="D163" s="104">
        <v>29</v>
      </c>
      <c r="E163" s="105">
        <v>999</v>
      </c>
      <c r="F163" s="104">
        <v>4</v>
      </c>
      <c r="G163" s="106">
        <v>7553</v>
      </c>
      <c r="H163" s="107">
        <v>151</v>
      </c>
      <c r="I163" s="108" t="s">
        <v>176</v>
      </c>
      <c r="J163" s="150">
        <v>4333100</v>
      </c>
      <c r="K163" s="150">
        <v>0</v>
      </c>
      <c r="L163" s="158">
        <f t="shared" si="2"/>
        <v>0</v>
      </c>
    </row>
    <row r="164" spans="1:12" ht="172.5" customHeight="1">
      <c r="A164" s="102">
        <v>5</v>
      </c>
      <c r="B164" s="103">
        <v>2</v>
      </c>
      <c r="C164" s="104">
        <v>2</v>
      </c>
      <c r="D164" s="104">
        <v>29</v>
      </c>
      <c r="E164" s="105">
        <v>999</v>
      </c>
      <c r="F164" s="104">
        <v>4</v>
      </c>
      <c r="G164" s="106">
        <v>7555</v>
      </c>
      <c r="H164" s="107">
        <v>151</v>
      </c>
      <c r="I164" s="108" t="s">
        <v>101</v>
      </c>
      <c r="J164" s="150">
        <v>80000</v>
      </c>
      <c r="K164" s="150">
        <v>0</v>
      </c>
      <c r="L164" s="158">
        <f t="shared" si="2"/>
        <v>0</v>
      </c>
    </row>
    <row r="165" spans="1:12" ht="120" customHeight="1">
      <c r="A165" s="110"/>
      <c r="B165" s="111"/>
      <c r="C165" s="112"/>
      <c r="D165" s="112"/>
      <c r="E165" s="105"/>
      <c r="F165" s="112"/>
      <c r="G165" s="113">
        <v>7563</v>
      </c>
      <c r="H165" s="114">
        <v>151</v>
      </c>
      <c r="I165" s="179" t="s">
        <v>175</v>
      </c>
      <c r="J165" s="156">
        <v>2042700</v>
      </c>
      <c r="K165" s="156">
        <v>0</v>
      </c>
      <c r="L165" s="158">
        <f t="shared" si="2"/>
        <v>0</v>
      </c>
    </row>
    <row r="166" spans="1:12" ht="172.5" customHeight="1">
      <c r="A166" s="102">
        <v>5</v>
      </c>
      <c r="B166" s="103">
        <v>2</v>
      </c>
      <c r="C166" s="104">
        <v>2</v>
      </c>
      <c r="D166" s="104">
        <v>29</v>
      </c>
      <c r="E166" s="105">
        <v>999</v>
      </c>
      <c r="F166" s="104">
        <v>4</v>
      </c>
      <c r="G166" s="106">
        <v>7607</v>
      </c>
      <c r="H166" s="107">
        <v>151</v>
      </c>
      <c r="I166" s="108" t="s">
        <v>173</v>
      </c>
      <c r="J166" s="150">
        <v>2441500</v>
      </c>
      <c r="K166" s="150">
        <v>0</v>
      </c>
      <c r="L166" s="158">
        <f t="shared" si="2"/>
        <v>0</v>
      </c>
    </row>
    <row r="167" spans="1:12" ht="215.25" customHeight="1">
      <c r="A167" s="102">
        <v>5</v>
      </c>
      <c r="B167" s="103">
        <v>2</v>
      </c>
      <c r="C167" s="104">
        <v>2</v>
      </c>
      <c r="D167" s="104">
        <v>29</v>
      </c>
      <c r="E167" s="105">
        <v>999</v>
      </c>
      <c r="F167" s="104">
        <v>4</v>
      </c>
      <c r="G167" s="106">
        <v>7640</v>
      </c>
      <c r="H167" s="107">
        <v>151</v>
      </c>
      <c r="I167" s="108" t="s">
        <v>172</v>
      </c>
      <c r="J167" s="150">
        <v>570000</v>
      </c>
      <c r="K167" s="150">
        <v>0</v>
      </c>
      <c r="L167" s="158">
        <f t="shared" si="2"/>
        <v>0</v>
      </c>
    </row>
    <row r="168" spans="1:12" ht="38.25" customHeight="1">
      <c r="A168" s="110">
        <v>0</v>
      </c>
      <c r="B168" s="111">
        <v>2</v>
      </c>
      <c r="C168" s="112">
        <v>2</v>
      </c>
      <c r="D168" s="112">
        <v>30</v>
      </c>
      <c r="E168" s="105">
        <v>0</v>
      </c>
      <c r="F168" s="112">
        <v>0</v>
      </c>
      <c r="G168" s="113">
        <v>0</v>
      </c>
      <c r="H168" s="114">
        <v>151</v>
      </c>
      <c r="I168" s="65" t="s">
        <v>36</v>
      </c>
      <c r="J168" s="157">
        <f>J169+J187+J188+J189</f>
        <v>868178567.7</v>
      </c>
      <c r="K168" s="157">
        <f>K169+K187+K188+K189</f>
        <v>451688999.97999996</v>
      </c>
      <c r="L168" s="162">
        <f t="shared" si="2"/>
        <v>52.03</v>
      </c>
    </row>
    <row r="169" spans="1:12" ht="63.75" customHeight="1">
      <c r="A169" s="110">
        <v>0</v>
      </c>
      <c r="B169" s="111">
        <v>2</v>
      </c>
      <c r="C169" s="112">
        <v>2</v>
      </c>
      <c r="D169" s="112">
        <v>30</v>
      </c>
      <c r="E169" s="105">
        <v>24</v>
      </c>
      <c r="F169" s="112">
        <v>4</v>
      </c>
      <c r="G169" s="113">
        <v>0</v>
      </c>
      <c r="H169" s="114">
        <v>151</v>
      </c>
      <c r="I169" s="90" t="s">
        <v>99</v>
      </c>
      <c r="J169" s="156">
        <f>SUM(J170:J186)</f>
        <v>852873967.7</v>
      </c>
      <c r="K169" s="156">
        <f>SUM(K170:K186)</f>
        <v>445333866.64</v>
      </c>
      <c r="L169" s="158">
        <f t="shared" si="2"/>
        <v>52.22</v>
      </c>
    </row>
    <row r="170" spans="1:12" ht="177" customHeight="1">
      <c r="A170" s="102">
        <v>5</v>
      </c>
      <c r="B170" s="115">
        <v>2</v>
      </c>
      <c r="C170" s="116">
        <v>2</v>
      </c>
      <c r="D170" s="116">
        <v>30</v>
      </c>
      <c r="E170" s="105">
        <v>24</v>
      </c>
      <c r="F170" s="116">
        <v>4</v>
      </c>
      <c r="G170" s="117">
        <v>151</v>
      </c>
      <c r="H170" s="118">
        <v>151</v>
      </c>
      <c r="I170" s="119" t="s">
        <v>117</v>
      </c>
      <c r="J170" s="142">
        <v>49098340</v>
      </c>
      <c r="K170" s="142">
        <v>26218119.57</v>
      </c>
      <c r="L170" s="161">
        <f t="shared" si="2"/>
        <v>53.4</v>
      </c>
    </row>
    <row r="171" spans="1:12" ht="156" customHeight="1">
      <c r="A171" s="102">
        <v>5</v>
      </c>
      <c r="B171" s="115">
        <v>2</v>
      </c>
      <c r="C171" s="116">
        <v>2</v>
      </c>
      <c r="D171" s="116">
        <v>30</v>
      </c>
      <c r="E171" s="105">
        <v>24</v>
      </c>
      <c r="F171" s="116">
        <v>4</v>
      </c>
      <c r="G171" s="117">
        <v>640</v>
      </c>
      <c r="H171" s="118">
        <v>151</v>
      </c>
      <c r="I171" s="119" t="s">
        <v>127</v>
      </c>
      <c r="J171" s="142">
        <v>45557.7</v>
      </c>
      <c r="K171" s="142">
        <v>16700</v>
      </c>
      <c r="L171" s="161">
        <f t="shared" si="2"/>
        <v>36.66</v>
      </c>
    </row>
    <row r="172" spans="1:12" ht="282.75" customHeight="1">
      <c r="A172" s="102">
        <v>5</v>
      </c>
      <c r="B172" s="115">
        <v>2</v>
      </c>
      <c r="C172" s="116">
        <v>2</v>
      </c>
      <c r="D172" s="116">
        <v>30</v>
      </c>
      <c r="E172" s="105">
        <v>24</v>
      </c>
      <c r="F172" s="116">
        <v>4</v>
      </c>
      <c r="G172" s="117">
        <v>7408</v>
      </c>
      <c r="H172" s="118">
        <v>151</v>
      </c>
      <c r="I172" s="53" t="s">
        <v>104</v>
      </c>
      <c r="J172" s="142">
        <v>128189300</v>
      </c>
      <c r="K172" s="142">
        <v>58420552</v>
      </c>
      <c r="L172" s="161">
        <f t="shared" si="2"/>
        <v>45.57</v>
      </c>
    </row>
    <row r="173" spans="1:12" ht="318.75">
      <c r="A173" s="102">
        <v>5</v>
      </c>
      <c r="B173" s="115">
        <v>2</v>
      </c>
      <c r="C173" s="116">
        <v>2</v>
      </c>
      <c r="D173" s="116">
        <v>30</v>
      </c>
      <c r="E173" s="105">
        <v>24</v>
      </c>
      <c r="F173" s="116">
        <v>4</v>
      </c>
      <c r="G173" s="117">
        <v>7409</v>
      </c>
      <c r="H173" s="118">
        <v>151</v>
      </c>
      <c r="I173" s="53" t="s">
        <v>105</v>
      </c>
      <c r="J173" s="142">
        <v>63516600</v>
      </c>
      <c r="K173" s="142">
        <v>36354229</v>
      </c>
      <c r="L173" s="161">
        <f t="shared" si="2"/>
        <v>57.24</v>
      </c>
    </row>
    <row r="174" spans="1:12" ht="194.25" customHeight="1">
      <c r="A174" s="102">
        <v>5</v>
      </c>
      <c r="B174" s="115">
        <v>2</v>
      </c>
      <c r="C174" s="116">
        <v>2</v>
      </c>
      <c r="D174" s="116">
        <v>30</v>
      </c>
      <c r="E174" s="105">
        <v>24</v>
      </c>
      <c r="F174" s="116">
        <v>4</v>
      </c>
      <c r="G174" s="117">
        <v>7429</v>
      </c>
      <c r="H174" s="118">
        <v>151</v>
      </c>
      <c r="I174" s="119" t="s">
        <v>125</v>
      </c>
      <c r="J174" s="142">
        <v>115100</v>
      </c>
      <c r="K174" s="142">
        <v>52000</v>
      </c>
      <c r="L174" s="161">
        <f t="shared" si="2"/>
        <v>45.18</v>
      </c>
    </row>
    <row r="175" spans="1:12" ht="173.25" customHeight="1">
      <c r="A175" s="102">
        <v>5</v>
      </c>
      <c r="B175" s="115">
        <v>2</v>
      </c>
      <c r="C175" s="116">
        <v>2</v>
      </c>
      <c r="D175" s="116">
        <v>30</v>
      </c>
      <c r="E175" s="105">
        <v>24</v>
      </c>
      <c r="F175" s="116">
        <v>4</v>
      </c>
      <c r="G175" s="117">
        <v>7513</v>
      </c>
      <c r="H175" s="118">
        <v>151</v>
      </c>
      <c r="I175" s="29" t="s">
        <v>121</v>
      </c>
      <c r="J175" s="142">
        <v>30489360</v>
      </c>
      <c r="K175" s="142">
        <v>16306146.06</v>
      </c>
      <c r="L175" s="161">
        <f t="shared" si="2"/>
        <v>53.48</v>
      </c>
    </row>
    <row r="176" spans="1:12" ht="115.5" customHeight="1">
      <c r="A176" s="102">
        <v>5</v>
      </c>
      <c r="B176" s="115">
        <v>2</v>
      </c>
      <c r="C176" s="116">
        <v>2</v>
      </c>
      <c r="D176" s="116">
        <v>30</v>
      </c>
      <c r="E176" s="105">
        <v>24</v>
      </c>
      <c r="F176" s="116">
        <v>4</v>
      </c>
      <c r="G176" s="117">
        <v>7514</v>
      </c>
      <c r="H176" s="118">
        <v>151</v>
      </c>
      <c r="I176" s="29" t="s">
        <v>123</v>
      </c>
      <c r="J176" s="142">
        <v>641400</v>
      </c>
      <c r="K176" s="142">
        <v>339651</v>
      </c>
      <c r="L176" s="161">
        <f t="shared" si="2"/>
        <v>52.95</v>
      </c>
    </row>
    <row r="177" spans="1:12" ht="188.25" customHeight="1">
      <c r="A177" s="102">
        <v>5</v>
      </c>
      <c r="B177" s="115">
        <v>2</v>
      </c>
      <c r="C177" s="116">
        <v>2</v>
      </c>
      <c r="D177" s="116">
        <v>30</v>
      </c>
      <c r="E177" s="105">
        <v>24</v>
      </c>
      <c r="F177" s="116">
        <v>4</v>
      </c>
      <c r="G177" s="117">
        <v>7518</v>
      </c>
      <c r="H177" s="118">
        <v>151</v>
      </c>
      <c r="I177" s="119" t="s">
        <v>126</v>
      </c>
      <c r="J177" s="142">
        <v>1089000</v>
      </c>
      <c r="K177" s="142">
        <v>539967.01</v>
      </c>
      <c r="L177" s="161">
        <f t="shared" si="2"/>
        <v>49.58</v>
      </c>
    </row>
    <row r="178" spans="1:12" ht="138" customHeight="1">
      <c r="A178" s="102">
        <v>5</v>
      </c>
      <c r="B178" s="115">
        <v>2</v>
      </c>
      <c r="C178" s="116">
        <v>2</v>
      </c>
      <c r="D178" s="116">
        <v>30</v>
      </c>
      <c r="E178" s="105">
        <v>24</v>
      </c>
      <c r="F178" s="116">
        <v>4</v>
      </c>
      <c r="G178" s="117">
        <v>7519</v>
      </c>
      <c r="H178" s="118">
        <v>151</v>
      </c>
      <c r="I178" s="120" t="s">
        <v>124</v>
      </c>
      <c r="J178" s="142">
        <v>8500</v>
      </c>
      <c r="K178" s="142">
        <v>3600</v>
      </c>
      <c r="L178" s="161">
        <f t="shared" si="2"/>
        <v>42.35</v>
      </c>
    </row>
    <row r="179" spans="1:12" ht="166.5" customHeight="1">
      <c r="A179" s="102">
        <v>5</v>
      </c>
      <c r="B179" s="115">
        <v>2</v>
      </c>
      <c r="C179" s="116">
        <v>2</v>
      </c>
      <c r="D179" s="116">
        <v>30</v>
      </c>
      <c r="E179" s="105">
        <v>24</v>
      </c>
      <c r="F179" s="116">
        <v>4</v>
      </c>
      <c r="G179" s="117">
        <v>7552</v>
      </c>
      <c r="H179" s="118">
        <v>151</v>
      </c>
      <c r="I179" s="29" t="s">
        <v>122</v>
      </c>
      <c r="J179" s="142">
        <v>3573210</v>
      </c>
      <c r="K179" s="142">
        <v>1927388</v>
      </c>
      <c r="L179" s="161">
        <f t="shared" si="2"/>
        <v>53.94</v>
      </c>
    </row>
    <row r="180" spans="1:12" ht="227.25" customHeight="1">
      <c r="A180" s="102">
        <v>5</v>
      </c>
      <c r="B180" s="115">
        <v>2</v>
      </c>
      <c r="C180" s="116">
        <v>2</v>
      </c>
      <c r="D180" s="116">
        <v>30</v>
      </c>
      <c r="E180" s="105">
        <v>24</v>
      </c>
      <c r="F180" s="116">
        <v>4</v>
      </c>
      <c r="G180" s="117">
        <v>7554</v>
      </c>
      <c r="H180" s="118">
        <v>151</v>
      </c>
      <c r="I180" s="119" t="s">
        <v>119</v>
      </c>
      <c r="J180" s="142">
        <v>1610300</v>
      </c>
      <c r="K180" s="142">
        <v>764600</v>
      </c>
      <c r="L180" s="161">
        <f t="shared" si="2"/>
        <v>47.48</v>
      </c>
    </row>
    <row r="181" spans="1:12" s="101" customFormat="1" ht="296.25" customHeight="1">
      <c r="A181" s="102">
        <v>5</v>
      </c>
      <c r="B181" s="115">
        <v>2</v>
      </c>
      <c r="C181" s="116">
        <v>2</v>
      </c>
      <c r="D181" s="116">
        <v>30</v>
      </c>
      <c r="E181" s="105">
        <v>24</v>
      </c>
      <c r="F181" s="116">
        <v>4</v>
      </c>
      <c r="G181" s="117">
        <v>7564</v>
      </c>
      <c r="H181" s="118">
        <v>151</v>
      </c>
      <c r="I181" s="29" t="s">
        <v>102</v>
      </c>
      <c r="J181" s="142">
        <v>271622800</v>
      </c>
      <c r="K181" s="142">
        <v>164991562</v>
      </c>
      <c r="L181" s="161">
        <f t="shared" si="2"/>
        <v>60.74</v>
      </c>
    </row>
    <row r="182" spans="1:12" ht="168.75" customHeight="1">
      <c r="A182" s="102">
        <v>5</v>
      </c>
      <c r="B182" s="115">
        <v>2</v>
      </c>
      <c r="C182" s="116">
        <v>2</v>
      </c>
      <c r="D182" s="116">
        <v>30</v>
      </c>
      <c r="E182" s="105">
        <v>24</v>
      </c>
      <c r="F182" s="116">
        <v>4</v>
      </c>
      <c r="G182" s="117">
        <v>7566</v>
      </c>
      <c r="H182" s="118">
        <v>151</v>
      </c>
      <c r="I182" s="29" t="s">
        <v>118</v>
      </c>
      <c r="J182" s="142">
        <v>10135400</v>
      </c>
      <c r="K182" s="142">
        <v>5919655</v>
      </c>
      <c r="L182" s="161">
        <f t="shared" si="2"/>
        <v>58.41</v>
      </c>
    </row>
    <row r="183" spans="1:12" ht="179.25" customHeight="1">
      <c r="A183" s="102">
        <v>5</v>
      </c>
      <c r="B183" s="115">
        <v>2</v>
      </c>
      <c r="C183" s="116">
        <v>2</v>
      </c>
      <c r="D183" s="116">
        <v>30</v>
      </c>
      <c r="E183" s="105">
        <v>24</v>
      </c>
      <c r="F183" s="116">
        <v>4</v>
      </c>
      <c r="G183" s="117">
        <v>7570</v>
      </c>
      <c r="H183" s="118">
        <v>151</v>
      </c>
      <c r="I183" s="29" t="s">
        <v>115</v>
      </c>
      <c r="J183" s="142">
        <v>8782800</v>
      </c>
      <c r="K183" s="142">
        <v>0</v>
      </c>
      <c r="L183" s="161">
        <f t="shared" si="2"/>
        <v>0</v>
      </c>
    </row>
    <row r="184" spans="1:12" ht="303" customHeight="1">
      <c r="A184" s="102">
        <v>5</v>
      </c>
      <c r="B184" s="115">
        <v>2</v>
      </c>
      <c r="C184" s="116">
        <v>2</v>
      </c>
      <c r="D184" s="116">
        <v>30</v>
      </c>
      <c r="E184" s="105">
        <v>24</v>
      </c>
      <c r="F184" s="116">
        <v>4</v>
      </c>
      <c r="G184" s="117">
        <v>7588</v>
      </c>
      <c r="H184" s="118">
        <v>151</v>
      </c>
      <c r="I184" s="29" t="s">
        <v>103</v>
      </c>
      <c r="J184" s="142">
        <v>272811700</v>
      </c>
      <c r="K184" s="142">
        <v>129573697</v>
      </c>
      <c r="L184" s="161">
        <f t="shared" si="2"/>
        <v>47.5</v>
      </c>
    </row>
    <row r="185" spans="1:12" s="101" customFormat="1" ht="147" customHeight="1">
      <c r="A185" s="102">
        <v>5</v>
      </c>
      <c r="B185" s="115">
        <v>2</v>
      </c>
      <c r="C185" s="116">
        <v>2</v>
      </c>
      <c r="D185" s="116">
        <v>30</v>
      </c>
      <c r="E185" s="105">
        <v>24</v>
      </c>
      <c r="F185" s="116">
        <v>4</v>
      </c>
      <c r="G185" s="117">
        <v>7604</v>
      </c>
      <c r="H185" s="118">
        <v>151</v>
      </c>
      <c r="I185" s="29" t="s">
        <v>128</v>
      </c>
      <c r="J185" s="142">
        <v>1282100</v>
      </c>
      <c r="K185" s="142">
        <v>618500</v>
      </c>
      <c r="L185" s="161">
        <f t="shared" si="2"/>
        <v>48.24</v>
      </c>
    </row>
    <row r="186" spans="1:12" s="101" customFormat="1" ht="144" customHeight="1">
      <c r="A186" s="102">
        <v>5</v>
      </c>
      <c r="B186" s="115">
        <v>2</v>
      </c>
      <c r="C186" s="116">
        <v>2</v>
      </c>
      <c r="D186" s="116">
        <v>30</v>
      </c>
      <c r="E186" s="105">
        <v>24</v>
      </c>
      <c r="F186" s="116">
        <v>4</v>
      </c>
      <c r="G186" s="117">
        <v>7649</v>
      </c>
      <c r="H186" s="118">
        <v>151</v>
      </c>
      <c r="I186" s="29" t="s">
        <v>116</v>
      </c>
      <c r="J186" s="142">
        <v>9862500</v>
      </c>
      <c r="K186" s="142">
        <v>3287500</v>
      </c>
      <c r="L186" s="161">
        <f t="shared" si="2"/>
        <v>33.33</v>
      </c>
    </row>
    <row r="187" spans="1:12" s="101" customFormat="1" ht="111.75" customHeight="1">
      <c r="A187" s="102">
        <v>5</v>
      </c>
      <c r="B187" s="115">
        <v>2</v>
      </c>
      <c r="C187" s="116">
        <v>2</v>
      </c>
      <c r="D187" s="116">
        <v>30</v>
      </c>
      <c r="E187" s="105">
        <v>29</v>
      </c>
      <c r="F187" s="116">
        <v>4</v>
      </c>
      <c r="G187" s="117">
        <v>0</v>
      </c>
      <c r="H187" s="118">
        <v>151</v>
      </c>
      <c r="I187" s="29" t="s">
        <v>129</v>
      </c>
      <c r="J187" s="142">
        <v>11543000</v>
      </c>
      <c r="K187" s="142">
        <v>4618200</v>
      </c>
      <c r="L187" s="161">
        <f t="shared" si="2"/>
        <v>40.01</v>
      </c>
    </row>
    <row r="188" spans="1:12" s="101" customFormat="1" ht="99" customHeight="1">
      <c r="A188" s="102">
        <v>5</v>
      </c>
      <c r="B188" s="115">
        <v>2</v>
      </c>
      <c r="C188" s="116">
        <v>2</v>
      </c>
      <c r="D188" s="116">
        <v>35</v>
      </c>
      <c r="E188" s="105">
        <v>82</v>
      </c>
      <c r="F188" s="116">
        <v>4</v>
      </c>
      <c r="G188" s="117">
        <v>0</v>
      </c>
      <c r="H188" s="118">
        <v>151</v>
      </c>
      <c r="I188" s="29" t="s">
        <v>130</v>
      </c>
      <c r="J188" s="142">
        <v>3668000</v>
      </c>
      <c r="K188" s="142">
        <v>1643333.34</v>
      </c>
      <c r="L188" s="161">
        <f t="shared" si="2"/>
        <v>44.8</v>
      </c>
    </row>
    <row r="189" spans="1:12" s="101" customFormat="1" ht="96" customHeight="1">
      <c r="A189" s="102">
        <v>5</v>
      </c>
      <c r="B189" s="115">
        <v>2</v>
      </c>
      <c r="C189" s="116">
        <v>2</v>
      </c>
      <c r="D189" s="116">
        <v>35</v>
      </c>
      <c r="E189" s="105">
        <v>120</v>
      </c>
      <c r="F189" s="116">
        <v>4</v>
      </c>
      <c r="G189" s="117">
        <v>0</v>
      </c>
      <c r="H189" s="118">
        <v>151</v>
      </c>
      <c r="I189" s="29" t="s">
        <v>120</v>
      </c>
      <c r="J189" s="142">
        <v>93600</v>
      </c>
      <c r="K189" s="142">
        <v>93600</v>
      </c>
      <c r="L189" s="161">
        <f t="shared" si="2"/>
        <v>100</v>
      </c>
    </row>
    <row r="190" spans="1:12" s="101" customFormat="1" ht="32.25" customHeight="1">
      <c r="A190" s="121">
        <v>0</v>
      </c>
      <c r="B190" s="122">
        <v>2</v>
      </c>
      <c r="C190" s="123">
        <v>7</v>
      </c>
      <c r="D190" s="123">
        <v>0</v>
      </c>
      <c r="E190" s="124">
        <v>0</v>
      </c>
      <c r="F190" s="123">
        <v>0</v>
      </c>
      <c r="G190" s="125">
        <v>0</v>
      </c>
      <c r="H190" s="126">
        <v>0</v>
      </c>
      <c r="I190" s="30" t="s">
        <v>151</v>
      </c>
      <c r="J190" s="140">
        <f>J191</f>
        <v>2105040.78</v>
      </c>
      <c r="K190" s="140">
        <f>K191</f>
        <v>1976295.7799999998</v>
      </c>
      <c r="L190" s="162">
        <f t="shared" si="2"/>
        <v>93.88</v>
      </c>
    </row>
    <row r="191" spans="1:12" s="101" customFormat="1" ht="39.75" customHeight="1">
      <c r="A191" s="102">
        <v>0</v>
      </c>
      <c r="B191" s="115">
        <v>2</v>
      </c>
      <c r="C191" s="116">
        <v>7</v>
      </c>
      <c r="D191" s="116">
        <v>4</v>
      </c>
      <c r="E191" s="105">
        <v>50</v>
      </c>
      <c r="F191" s="116">
        <v>4</v>
      </c>
      <c r="G191" s="117">
        <v>0</v>
      </c>
      <c r="H191" s="118">
        <v>180</v>
      </c>
      <c r="I191" s="32" t="s">
        <v>152</v>
      </c>
      <c r="J191" s="141">
        <f>SUM(J192:J193)</f>
        <v>2105040.78</v>
      </c>
      <c r="K191" s="141">
        <f>SUM(K192:K193)</f>
        <v>1976295.7799999998</v>
      </c>
      <c r="L191" s="158">
        <f t="shared" si="2"/>
        <v>93.88</v>
      </c>
    </row>
    <row r="192" spans="1:12" s="101" customFormat="1" ht="39.75" customHeight="1">
      <c r="A192" s="102">
        <v>13</v>
      </c>
      <c r="B192" s="115">
        <v>2</v>
      </c>
      <c r="C192" s="116">
        <v>7</v>
      </c>
      <c r="D192" s="116">
        <v>4</v>
      </c>
      <c r="E192" s="105">
        <v>50</v>
      </c>
      <c r="F192" s="116">
        <v>4</v>
      </c>
      <c r="G192" s="117">
        <v>0</v>
      </c>
      <c r="H192" s="118">
        <v>180</v>
      </c>
      <c r="I192" s="32" t="s">
        <v>152</v>
      </c>
      <c r="J192" s="141">
        <v>2105040.78</v>
      </c>
      <c r="K192" s="141">
        <v>2105040.78</v>
      </c>
      <c r="L192" s="158">
        <f>ROUND(K192/J192*100,2)</f>
        <v>100</v>
      </c>
    </row>
    <row r="193" spans="1:12" s="101" customFormat="1" ht="39.75" customHeight="1">
      <c r="A193" s="102">
        <v>18</v>
      </c>
      <c r="B193" s="115">
        <v>2</v>
      </c>
      <c r="C193" s="116">
        <v>4</v>
      </c>
      <c r="D193" s="116">
        <v>4</v>
      </c>
      <c r="E193" s="105">
        <v>50</v>
      </c>
      <c r="F193" s="116">
        <v>4</v>
      </c>
      <c r="G193" s="117">
        <v>0</v>
      </c>
      <c r="H193" s="118">
        <v>180</v>
      </c>
      <c r="I193" s="32" t="s">
        <v>152</v>
      </c>
      <c r="J193" s="141">
        <v>0</v>
      </c>
      <c r="K193" s="141">
        <v>-128745</v>
      </c>
      <c r="L193" s="158" t="s">
        <v>182</v>
      </c>
    </row>
    <row r="194" spans="1:12" s="101" customFormat="1" ht="98.25" customHeight="1">
      <c r="A194" s="121">
        <v>0</v>
      </c>
      <c r="B194" s="122">
        <v>2</v>
      </c>
      <c r="C194" s="123">
        <v>18</v>
      </c>
      <c r="D194" s="123">
        <v>0</v>
      </c>
      <c r="E194" s="124">
        <v>0</v>
      </c>
      <c r="F194" s="123">
        <v>0</v>
      </c>
      <c r="G194" s="125">
        <v>0</v>
      </c>
      <c r="H194" s="126">
        <v>0</v>
      </c>
      <c r="I194" s="30" t="s">
        <v>180</v>
      </c>
      <c r="J194" s="140">
        <f>SUM(R136+J195)</f>
        <v>0</v>
      </c>
      <c r="K194" s="140">
        <f>SUM(S136+K195)</f>
        <v>6000</v>
      </c>
      <c r="L194" s="162" t="s">
        <v>182</v>
      </c>
    </row>
    <row r="195" spans="1:12" s="101" customFormat="1" ht="98.25" customHeight="1">
      <c r="A195" s="181">
        <v>0</v>
      </c>
      <c r="B195" s="182">
        <v>2</v>
      </c>
      <c r="C195" s="183">
        <v>18</v>
      </c>
      <c r="D195" s="183">
        <v>0</v>
      </c>
      <c r="E195" s="184">
        <v>0</v>
      </c>
      <c r="F195" s="183">
        <v>0</v>
      </c>
      <c r="G195" s="185">
        <v>0</v>
      </c>
      <c r="H195" s="186">
        <v>0</v>
      </c>
      <c r="I195" s="32" t="s">
        <v>180</v>
      </c>
      <c r="J195" s="141">
        <f>SUM(J196)</f>
        <v>0</v>
      </c>
      <c r="K195" s="141">
        <f>SUM(K196)</f>
        <v>6000</v>
      </c>
      <c r="L195" s="158" t="s">
        <v>182</v>
      </c>
    </row>
    <row r="196" spans="1:12" s="101" customFormat="1" ht="49.5" customHeight="1">
      <c r="A196" s="181">
        <v>17</v>
      </c>
      <c r="B196" s="182">
        <v>2</v>
      </c>
      <c r="C196" s="183">
        <v>18</v>
      </c>
      <c r="D196" s="183">
        <v>4</v>
      </c>
      <c r="E196" s="184">
        <v>10</v>
      </c>
      <c r="F196" s="183">
        <v>4</v>
      </c>
      <c r="G196" s="185">
        <v>0</v>
      </c>
      <c r="H196" s="186">
        <v>180</v>
      </c>
      <c r="I196" s="32" t="s">
        <v>181</v>
      </c>
      <c r="J196" s="141">
        <v>0</v>
      </c>
      <c r="K196" s="141">
        <v>6000</v>
      </c>
      <c r="L196" s="158" t="s">
        <v>182</v>
      </c>
    </row>
    <row r="197" spans="1:12" s="101" customFormat="1" ht="69" customHeight="1">
      <c r="A197" s="121">
        <v>0</v>
      </c>
      <c r="B197" s="122">
        <v>2</v>
      </c>
      <c r="C197" s="123">
        <v>19</v>
      </c>
      <c r="D197" s="123">
        <v>0</v>
      </c>
      <c r="E197" s="124">
        <v>0</v>
      </c>
      <c r="F197" s="123">
        <v>0</v>
      </c>
      <c r="G197" s="125">
        <v>0</v>
      </c>
      <c r="H197" s="126">
        <v>0</v>
      </c>
      <c r="I197" s="30" t="s">
        <v>142</v>
      </c>
      <c r="J197" s="140">
        <f>J198+J199</f>
        <v>-1359745.01</v>
      </c>
      <c r="K197" s="140">
        <f>K198+K199</f>
        <v>-3077975.93</v>
      </c>
      <c r="L197" s="149">
        <f t="shared" si="2"/>
        <v>226.36</v>
      </c>
    </row>
    <row r="198" spans="1:12" s="101" customFormat="1" ht="66" customHeight="1">
      <c r="A198" s="127">
        <v>5</v>
      </c>
      <c r="B198" s="128">
        <v>2</v>
      </c>
      <c r="C198" s="129">
        <v>19</v>
      </c>
      <c r="D198" s="129">
        <v>25</v>
      </c>
      <c r="E198" s="130">
        <v>64</v>
      </c>
      <c r="F198" s="129">
        <v>4</v>
      </c>
      <c r="G198" s="131">
        <v>0</v>
      </c>
      <c r="H198" s="132">
        <v>151</v>
      </c>
      <c r="I198" s="133" t="s">
        <v>144</v>
      </c>
      <c r="J198" s="158">
        <v>-1050</v>
      </c>
      <c r="K198" s="159">
        <v>-3500</v>
      </c>
      <c r="L198" s="158">
        <f t="shared" si="2"/>
        <v>333.33</v>
      </c>
    </row>
    <row r="199" spans="1:12" s="101" customFormat="1" ht="68.25" customHeight="1" thickBot="1">
      <c r="A199" s="127">
        <v>5</v>
      </c>
      <c r="B199" s="128">
        <v>2</v>
      </c>
      <c r="C199" s="129">
        <v>19</v>
      </c>
      <c r="D199" s="129">
        <v>60</v>
      </c>
      <c r="E199" s="130">
        <v>10</v>
      </c>
      <c r="F199" s="129">
        <v>4</v>
      </c>
      <c r="G199" s="131">
        <v>0</v>
      </c>
      <c r="H199" s="132">
        <v>151</v>
      </c>
      <c r="I199" s="133" t="s">
        <v>143</v>
      </c>
      <c r="J199" s="158">
        <v>-1358695.01</v>
      </c>
      <c r="K199" s="159">
        <v>-3074475.93</v>
      </c>
      <c r="L199" s="158">
        <f t="shared" si="2"/>
        <v>226.28</v>
      </c>
    </row>
    <row r="200" spans="1:12" s="3" customFormat="1" ht="41.25" customHeight="1" thickBot="1">
      <c r="A200" s="213" t="s">
        <v>37</v>
      </c>
      <c r="B200" s="214"/>
      <c r="C200" s="214"/>
      <c r="D200" s="214"/>
      <c r="E200" s="214"/>
      <c r="F200" s="214"/>
      <c r="G200" s="214"/>
      <c r="H200" s="214"/>
      <c r="I200" s="215"/>
      <c r="J200" s="160">
        <f>J12+J128</f>
        <v>2364271176.59</v>
      </c>
      <c r="K200" s="160">
        <f>K12+K128</f>
        <v>1137096139.28</v>
      </c>
      <c r="L200" s="162">
        <f t="shared" si="2"/>
        <v>48.09</v>
      </c>
    </row>
    <row r="201" spans="1:12" ht="18.75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</row>
    <row r="202" spans="1:12" ht="12.75">
      <c r="A202" s="7"/>
      <c r="B202" s="7"/>
      <c r="C202" s="7"/>
      <c r="D202" s="7"/>
      <c r="E202" s="7"/>
      <c r="F202" s="7"/>
      <c r="G202" s="7"/>
      <c r="H202" s="7"/>
      <c r="I202" s="7"/>
      <c r="J202" s="8"/>
      <c r="K202" s="8"/>
      <c r="L202" s="8"/>
    </row>
    <row r="203" spans="1: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34"/>
    </row>
    <row r="204" spans="10:12" ht="12.75">
      <c r="J204" s="135"/>
      <c r="K204" s="135"/>
      <c r="L204" s="135"/>
    </row>
    <row r="207" spans="10:12" ht="12.75">
      <c r="J207" s="135"/>
      <c r="K207" s="135"/>
      <c r="L207" s="135"/>
    </row>
  </sheetData>
  <sheetProtection/>
  <mergeCells count="37">
    <mergeCell ref="J3:L3"/>
    <mergeCell ref="L129:L130"/>
    <mergeCell ref="L108:L109"/>
    <mergeCell ref="G129:G130"/>
    <mergeCell ref="K129:K130"/>
    <mergeCell ref="J129:J130"/>
    <mergeCell ref="B7:L7"/>
    <mergeCell ref="E129:E130"/>
    <mergeCell ref="B6:L6"/>
    <mergeCell ref="E108:E109"/>
    <mergeCell ref="J1:L1"/>
    <mergeCell ref="J4:L4"/>
    <mergeCell ref="J2:L2"/>
    <mergeCell ref="K108:K109"/>
    <mergeCell ref="G108:G109"/>
    <mergeCell ref="I9:I10"/>
    <mergeCell ref="A5:I5"/>
    <mergeCell ref="J9:J10"/>
    <mergeCell ref="I108:I109"/>
    <mergeCell ref="C108:C109"/>
    <mergeCell ref="L9:L10"/>
    <mergeCell ref="A200:I200"/>
    <mergeCell ref="F129:F130"/>
    <mergeCell ref="A129:A130"/>
    <mergeCell ref="B129:B130"/>
    <mergeCell ref="C129:C130"/>
    <mergeCell ref="H108:H109"/>
    <mergeCell ref="F108:F109"/>
    <mergeCell ref="D129:D130"/>
    <mergeCell ref="H129:H130"/>
    <mergeCell ref="I129:I130"/>
    <mergeCell ref="B108:B109"/>
    <mergeCell ref="J108:J109"/>
    <mergeCell ref="A9:H9"/>
    <mergeCell ref="A108:A109"/>
    <mergeCell ref="K9:K10"/>
    <mergeCell ref="D108:D109"/>
  </mergeCells>
  <printOptions/>
  <pageMargins left="1.1811023622047245" right="0.3937007874015748" top="0.7874015748031497" bottom="0.5511811023622047" header="0.31496062992125984" footer="0.31496062992125984"/>
  <pageSetup firstPageNumber="1" useFirstPageNumber="1" fitToHeight="0" fitToWidth="1" horizontalDpi="600" verticalDpi="600" orientation="portrait" paperSize="9" scale="45" r:id="rId1"/>
  <headerFooter differentFirst="1" alignWithMargins="0">
    <oddFooter>&amp;R&amp;P</oddFooter>
  </headerFooter>
  <rowBreaks count="7" manualBreakCount="7">
    <brk id="29" max="11" man="1"/>
    <brk id="57" max="11" man="1"/>
    <brk id="73" max="11" man="1"/>
    <brk id="97" max="11" man="1"/>
    <brk id="122" max="11" man="1"/>
    <brk id="174" max="11" man="1"/>
    <brk id="1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Мещерякова Наталья Рахимжановна</cp:lastModifiedBy>
  <cp:lastPrinted>2018-07-10T09:37:50Z</cp:lastPrinted>
  <dcterms:created xsi:type="dcterms:W3CDTF">1996-10-08T23:32:33Z</dcterms:created>
  <dcterms:modified xsi:type="dcterms:W3CDTF">2018-07-19T07:14:09Z</dcterms:modified>
  <cp:category/>
  <cp:version/>
  <cp:contentType/>
  <cp:contentStatus/>
</cp:coreProperties>
</file>