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9990" windowHeight="9990" activeTab="0"/>
  </bookViews>
  <sheets>
    <sheet name="исполнение на 01.07.2018" sheetId="1" r:id="rId1"/>
  </sheets>
  <definedNames>
    <definedName name="_xlnm.Print_Titles" localSheetId="0">'исполнение на 01.07.2018'!$6:$7</definedName>
  </definedNames>
  <calcPr fullCalcOnLoad="1"/>
</workbook>
</file>

<file path=xl/sharedStrings.xml><?xml version="1.0" encoding="utf-8"?>
<sst xmlns="http://schemas.openxmlformats.org/spreadsheetml/2006/main" count="111" uniqueCount="92">
  <si>
    <t>Единица измерения: руб.</t>
  </si>
  <si>
    <t>Наименование показателя</t>
  </si>
  <si>
    <t>#Н/Д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</si>
  <si>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</si>
  <si>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</si>
  <si>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ОХРАНА ОКРУЖАЮЩЕЙ СРЕДЫ</t>
  </si>
  <si>
    <t xml:space="preserve">      ОБРАЗОВАНИЕ</t>
  </si>
  <si>
    <t xml:space="preserve">      КУЛЬТУРА И КИНЕМАТОГРАФИЯ</t>
  </si>
  <si>
    <t xml:space="preserve">      СОЦИАЛЬНАЯ ПОЛИТИКА</t>
  </si>
  <si>
    <t xml:space="preserve">      ФИЗИЧЕСКАЯ КУЛЬТУРА И СПОРТ</t>
  </si>
  <si>
    <t>Сведения об исполнении бюджета ЗАТО г. Зеленогорска</t>
  </si>
  <si>
    <t xml:space="preserve">% исполнения </t>
  </si>
  <si>
    <t>Налоги на прибыль, доходы, в т.ч.:</t>
  </si>
  <si>
    <t xml:space="preserve">     налог на прибыль организаций</t>
  </si>
  <si>
    <t xml:space="preserve">     налог на доходы физических лиц</t>
  </si>
  <si>
    <t>Налоги на совокупный доход</t>
  </si>
  <si>
    <t>Налоги на имущество, в т.ч.:</t>
  </si>
  <si>
    <t>налог на имущество физических лиц</t>
  </si>
  <si>
    <t xml:space="preserve">      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</si>
  <si>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</si>
  <si>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</si>
  <si>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</si>
  <si>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</si>
  <si>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</si>
  <si>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</si>
  <si>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</si>
  <si>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</si>
  <si>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</si>
  <si>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</si>
  <si>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ДОХОДЫ, всего</t>
  </si>
  <si>
    <t>РАСХОДЫ, всего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</si>
  <si>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</si>
  <si>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</si>
  <si>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</si>
  <si>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</si>
  <si>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</si>
  <si>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</si>
  <si>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</si>
  <si>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</si>
  <si>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</si>
  <si>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</si>
  <si>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денежных средств бюджетов городских округов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</si>
  <si>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</si>
  <si>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</si>
  <si>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</si>
  <si>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</si>
  <si>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Обеспечение проведения выборов и референдумов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</si>
  <si>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</si>
  <si>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</si>
  <si>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</si>
  <si>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Лесное хозяйство</t>
  </si>
  <si>
    <t xml:space="preserve"> Транспорт</t>
  </si>
  <si>
    <t xml:space="preserve"> Дорожное хозяйство (дорожные фонды)</t>
  </si>
  <si>
    <t xml:space="preserve"> 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</si>
  <si>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</si>
  <si>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</si>
  <si>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</si>
  <si>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</si>
  <si>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</si>
  <si>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</si>
  <si>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</si>
  <si>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</si>
  <si>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</si>
  <si>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</si>
  <si>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</si>
  <si>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</si>
  <si>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</si>
  <si>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</si>
  <si>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</si>
  <si>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</si>
  <si>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</si>
  <si>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</si>
  <si>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</si>
  <si>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ЖИЛИЩНО-КОММУНАЛЬНОЕ ХОЗЯЙСТВО</t>
  </si>
  <si>
    <t>ОБЩЕГОСУДАРСТВЕННЫЕ ВОПРОСЫ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</si>
  <si>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</si>
  <si>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</si>
  <si>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Другие вопросы в области культуры, кинематографии</t>
  </si>
  <si>
    <t>Иные источники внутреннего финансирования дефицитов бюджета</t>
  </si>
  <si>
    <t>Увеличение финансовых активов в государственной (муниципальной) собственности за счет средств учреждений (организаций), лицевые счета которым открыты в территориальных органах Федерального казначейства или в финансовых органах</t>
  </si>
  <si>
    <t>Результат исполнения бюджета                                      (дефицит "-", профицит "+")</t>
  </si>
  <si>
    <t>Судебная система</t>
  </si>
  <si>
    <t>Погашение бюджетных кредитов от других бюджетов бюджетной системы Российской Федерации в валюте Российской Федерации</t>
  </si>
  <si>
    <t>Дополнительное образование</t>
  </si>
  <si>
    <t xml:space="preserve">Молодежная политика 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</si>
  <si>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</si>
  <si>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Получение бюджетных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</si>
  <si>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</si>
  <si>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Доходы бюджетов городских округов от возврата бюджетными учреждениями остатков субсидий прошлых  лет</t>
  </si>
  <si>
    <t>План с учетом изменений на 01.07.2018 года</t>
  </si>
  <si>
    <t>Исполнено на 01.07.2018 года</t>
  </si>
  <si>
    <t>по состоянию на 01 июля 2018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</si>
</sst>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b/>
      <sz val="11"/>
      <color rgb="FF000000"/>
      <name val="Arial Cyr"/>
      <family val="0"/>
    </font>
    <font>
      <sz val="10"/>
      <color theme="1"/>
      <name val="Arial Cyr"/>
      <family val="0"/>
    </font>
    <font>
      <sz val="11"/>
      <color theme="1"/>
      <name val="Arial Cyr"/>
      <family val="0"/>
    </font>
    <font>
      <b/>
      <sz val="10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 horizontal="center" wrapText="1"/>
    </xf>
    <xf numFmtId="0" fontId="43" fillId="33" borderId="0" xfId="0" applyFont="1" applyFill="1" applyAlignment="1">
      <alignment horizontal="center"/>
    </xf>
    <xf numFmtId="0" fontId="44" fillId="33" borderId="10" xfId="0" applyFont="1" applyFill="1" applyBorder="1" applyAlignment="1">
      <alignment vertical="top" wrapText="1"/>
    </xf>
    <xf numFmtId="49" fontId="42" fillId="33" borderId="10" xfId="0" applyNumberFormat="1" applyFont="1" applyFill="1" applyBorder="1" applyAlignment="1">
      <alignment horizontal="center" vertical="top" shrinkToFit="1"/>
    </xf>
    <xf numFmtId="4" fontId="44" fillId="34" borderId="10" xfId="0" applyNumberFormat="1" applyFont="1" applyFill="1" applyBorder="1" applyAlignment="1">
      <alignment horizontal="right" vertical="top" shrinkToFit="1"/>
    </xf>
    <xf numFmtId="10" fontId="44" fillId="34" borderId="10" xfId="0" applyNumberFormat="1" applyFont="1" applyFill="1" applyBorder="1" applyAlignment="1">
      <alignment horizontal="right" vertical="top" shrinkToFit="1"/>
    </xf>
    <xf numFmtId="0" fontId="42" fillId="33" borderId="0" xfId="0" applyFont="1" applyFill="1" applyAlignment="1">
      <alignment horizontal="left" wrapText="1"/>
    </xf>
    <xf numFmtId="0" fontId="42" fillId="33" borderId="11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/>
    </xf>
    <xf numFmtId="0" fontId="42" fillId="33" borderId="10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horizontal="left" vertical="top" wrapText="1"/>
    </xf>
    <xf numFmtId="0" fontId="42" fillId="33" borderId="11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 vertical="top" wrapText="1"/>
    </xf>
    <xf numFmtId="0" fontId="44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 wrapText="1"/>
    </xf>
    <xf numFmtId="4" fontId="44" fillId="33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right" vertical="center" wrapText="1"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 wrapText="1"/>
    </xf>
    <xf numFmtId="0" fontId="45" fillId="33" borderId="10" xfId="0" applyFont="1" applyFill="1" applyBorder="1" applyAlignment="1">
      <alignment wrapText="1"/>
    </xf>
    <xf numFmtId="4" fontId="44" fillId="34" borderId="0" xfId="0" applyNumberFormat="1" applyFont="1" applyFill="1" applyBorder="1" applyAlignment="1">
      <alignment horizontal="right" vertical="top" shrinkToFit="1"/>
    </xf>
    <xf numFmtId="10" fontId="44" fillId="34" borderId="0" xfId="0" applyNumberFormat="1" applyFont="1" applyFill="1" applyBorder="1" applyAlignment="1">
      <alignment horizontal="right" vertical="top" shrinkToFi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45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center" vertical="center" wrapText="1"/>
    </xf>
    <xf numFmtId="2" fontId="42" fillId="33" borderId="11" xfId="0" applyNumberFormat="1" applyFont="1" applyFill="1" applyBorder="1" applyAlignment="1">
      <alignment horizontal="right" vertical="center" wrapText="1"/>
    </xf>
    <xf numFmtId="4" fontId="42" fillId="35" borderId="10" xfId="0" applyNumberFormat="1" applyFont="1" applyFill="1" applyBorder="1" applyAlignment="1">
      <alignment horizontal="right" vertical="center" shrinkToFit="1"/>
    </xf>
    <xf numFmtId="4" fontId="44" fillId="35" borderId="10" xfId="0" applyNumberFormat="1" applyFont="1" applyFill="1" applyBorder="1" applyAlignment="1">
      <alignment horizontal="right" vertical="center" shrinkToFit="1"/>
    </xf>
    <xf numFmtId="4" fontId="42" fillId="33" borderId="10" xfId="0" applyNumberFormat="1" applyFont="1" applyFill="1" applyBorder="1" applyAlignment="1">
      <alignment horizontal="right" vertical="center"/>
    </xf>
    <xf numFmtId="4" fontId="42" fillId="33" borderId="10" xfId="0" applyNumberFormat="1" applyFont="1" applyFill="1" applyBorder="1" applyAlignment="1">
      <alignment horizontal="right" vertical="center" wrapText="1"/>
    </xf>
    <xf numFmtId="4" fontId="46" fillId="0" borderId="10" xfId="0" applyNumberFormat="1" applyFont="1" applyBorder="1" applyAlignment="1">
      <alignment horizontal="right" vertical="center"/>
    </xf>
    <xf numFmtId="4" fontId="47" fillId="0" borderId="10" xfId="0" applyNumberFormat="1" applyFont="1" applyBorder="1" applyAlignment="1">
      <alignment horizontal="right" vertical="center"/>
    </xf>
    <xf numFmtId="0" fontId="42" fillId="33" borderId="11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" fontId="3" fillId="36" borderId="11" xfId="0" applyNumberFormat="1" applyFont="1" applyFill="1" applyBorder="1" applyAlignment="1">
      <alignment horizontal="right" vertical="center" wrapText="1"/>
    </xf>
    <xf numFmtId="4" fontId="3" fillId="35" borderId="11" xfId="0" applyNumberFormat="1" applyFont="1" applyFill="1" applyBorder="1" applyAlignment="1">
      <alignment horizontal="right" vertical="center" wrapText="1"/>
    </xf>
    <xf numFmtId="2" fontId="3" fillId="33" borderId="11" xfId="0" applyNumberFormat="1" applyFont="1" applyFill="1" applyBorder="1" applyAlignment="1">
      <alignment horizontal="right" vertical="center" wrapText="1"/>
    </xf>
    <xf numFmtId="4" fontId="48" fillId="0" borderId="11" xfId="0" applyNumberFormat="1" applyFont="1" applyFill="1" applyBorder="1" applyAlignment="1">
      <alignment horizontal="right" vertical="center" wrapText="1"/>
    </xf>
    <xf numFmtId="4" fontId="46" fillId="0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/>
    </xf>
    <xf numFmtId="0" fontId="43" fillId="33" borderId="0" xfId="0" applyFont="1" applyFill="1" applyAlignment="1">
      <alignment horizontal="center" wrapText="1"/>
    </xf>
    <xf numFmtId="0" fontId="42" fillId="33" borderId="0" xfId="0" applyFont="1" applyFill="1" applyAlignment="1">
      <alignment wrapText="1"/>
    </xf>
    <xf numFmtId="0" fontId="42" fillId="33" borderId="13" xfId="0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X93"/>
  <sheetViews>
    <sheetView showGridLines="0" tabSelected="1" zoomScalePageLayoutView="0" workbookViewId="0" topLeftCell="A76">
      <selection activeCell="T94" sqref="T94"/>
    </sheetView>
  </sheetViews>
  <sheetFormatPr defaultColWidth="9.140625" defaultRowHeight="15" outlineLevelRow="1"/>
  <cols>
    <col min="1" max="1" width="40.00390625" style="0" customWidth="1"/>
    <col min="2" max="5" width="0" style="0" hidden="1" customWidth="1"/>
    <col min="6" max="6" width="21.28125" style="0" customWidth="1"/>
    <col min="7" max="19" width="0" style="0" hidden="1" customWidth="1"/>
    <col min="20" max="20" width="20.140625" style="0" customWidth="1"/>
    <col min="21" max="21" width="14.7109375" style="0" customWidth="1"/>
    <col min="22" max="24" width="0" style="0" hidden="1" customWidth="1"/>
  </cols>
  <sheetData>
    <row r="1" spans="1:24" ht="15">
      <c r="A1" s="51"/>
      <c r="B1" s="51"/>
      <c r="C1" s="51"/>
      <c r="D1" s="51"/>
      <c r="E1" s="51"/>
      <c r="F1" s="5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" customHeight="1">
      <c r="A2" s="50" t="s">
        <v>10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10"/>
      <c r="W2" s="1"/>
      <c r="X2" s="1"/>
    </row>
    <row r="3" spans="1:24" ht="18" customHeight="1">
      <c r="A3" s="50" t="s">
        <v>91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2"/>
      <c r="X3" s="3"/>
    </row>
    <row r="4" spans="1:24" ht="15.7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3"/>
      <c r="X4" s="3"/>
    </row>
    <row r="5" spans="1:24" ht="15">
      <c r="A5" s="52" t="s">
        <v>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</row>
    <row r="6" spans="1:24" ht="14.25" customHeight="1">
      <c r="A6" s="47" t="s">
        <v>1</v>
      </c>
      <c r="B6" s="47" t="s">
        <v>2</v>
      </c>
      <c r="C6" s="47" t="s">
        <v>2</v>
      </c>
      <c r="D6" s="47" t="s">
        <v>2</v>
      </c>
      <c r="E6" s="47" t="s">
        <v>2</v>
      </c>
      <c r="F6" s="47" t="s">
        <v>89</v>
      </c>
      <c r="G6" s="47" t="s">
        <v>2</v>
      </c>
      <c r="H6" s="47" t="s">
        <v>2</v>
      </c>
      <c r="I6" s="47" t="s">
        <v>2</v>
      </c>
      <c r="J6" s="47" t="s">
        <v>2</v>
      </c>
      <c r="K6" s="47" t="s">
        <v>2</v>
      </c>
      <c r="L6" s="47" t="s">
        <v>2</v>
      </c>
      <c r="M6" s="47" t="s">
        <v>2</v>
      </c>
      <c r="N6" s="47" t="s">
        <v>2</v>
      </c>
      <c r="O6" s="47" t="s">
        <v>2</v>
      </c>
      <c r="P6" s="47" t="s">
        <v>2</v>
      </c>
      <c r="Q6" s="47" t="s">
        <v>2</v>
      </c>
      <c r="R6" s="47" t="s">
        <v>2</v>
      </c>
      <c r="S6" s="47" t="s">
        <v>2</v>
      </c>
      <c r="T6" s="47" t="s">
        <v>90</v>
      </c>
      <c r="U6" s="47" t="s">
        <v>11</v>
      </c>
      <c r="V6" s="47" t="s">
        <v>2</v>
      </c>
      <c r="W6" s="47" t="s">
        <v>2</v>
      </c>
      <c r="X6" s="47" t="s">
        <v>2</v>
      </c>
    </row>
    <row r="7" spans="1:24" ht="30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</row>
    <row r="8" spans="1:24" ht="15.75">
      <c r="A8" s="18" t="s">
        <v>29</v>
      </c>
      <c r="B8" s="9"/>
      <c r="C8" s="9"/>
      <c r="D8" s="9"/>
      <c r="E8" s="9"/>
      <c r="F8" s="42">
        <f>F9+F26</f>
        <v>2364271176.59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>
        <f>T9+T26</f>
        <v>1137096139.28</v>
      </c>
      <c r="U8" s="45">
        <f>ROUND(T8/F8*100,2)</f>
        <v>48.09</v>
      </c>
      <c r="V8" s="9"/>
      <c r="W8" s="9"/>
      <c r="X8" s="9"/>
    </row>
    <row r="9" spans="1:24" ht="15">
      <c r="A9" s="17" t="s">
        <v>31</v>
      </c>
      <c r="B9" s="9"/>
      <c r="C9" s="9"/>
      <c r="D9" s="9"/>
      <c r="E9" s="9"/>
      <c r="F9" s="43">
        <f>SUM(F10+F13+F14+F15+F18+F20+F21+F22+F23+F24+F25)</f>
        <v>497171869.92</v>
      </c>
      <c r="G9" s="43">
        <f aca="true" t="shared" si="0" ref="G9:S9">SUM(G10+G13+G14+G15+G18+G20+G21+G22+G23+G24+G25)</f>
        <v>0</v>
      </c>
      <c r="H9" s="43">
        <f t="shared" si="0"/>
        <v>0</v>
      </c>
      <c r="I9" s="43">
        <f t="shared" si="0"/>
        <v>0</v>
      </c>
      <c r="J9" s="43">
        <f t="shared" si="0"/>
        <v>0</v>
      </c>
      <c r="K9" s="43">
        <f t="shared" si="0"/>
        <v>0</v>
      </c>
      <c r="L9" s="43">
        <f t="shared" si="0"/>
        <v>0</v>
      </c>
      <c r="M9" s="43">
        <f t="shared" si="0"/>
        <v>0</v>
      </c>
      <c r="N9" s="43">
        <f t="shared" si="0"/>
        <v>0</v>
      </c>
      <c r="O9" s="43">
        <f t="shared" si="0"/>
        <v>0</v>
      </c>
      <c r="P9" s="43">
        <f t="shared" si="0"/>
        <v>0</v>
      </c>
      <c r="Q9" s="43">
        <f t="shared" si="0"/>
        <v>0</v>
      </c>
      <c r="R9" s="43">
        <f t="shared" si="0"/>
        <v>0</v>
      </c>
      <c r="S9" s="43">
        <f t="shared" si="0"/>
        <v>0</v>
      </c>
      <c r="T9" s="43">
        <f>SUM(T10+T13+T14+T15+T18+T19+T20+T21+T22+T23+T24+T25)</f>
        <v>260721426.25000006</v>
      </c>
      <c r="U9" s="41">
        <f>ROUND(T9/F9*100,2)</f>
        <v>52.44</v>
      </c>
      <c r="V9" s="9"/>
      <c r="W9" s="9"/>
      <c r="X9" s="9"/>
    </row>
    <row r="10" spans="1:24" ht="15">
      <c r="A10" s="16" t="s">
        <v>12</v>
      </c>
      <c r="B10" s="9"/>
      <c r="C10" s="9"/>
      <c r="D10" s="9"/>
      <c r="E10" s="9"/>
      <c r="F10" s="43">
        <f>F11+F12</f>
        <v>339573000</v>
      </c>
      <c r="G10" s="43">
        <f aca="true" t="shared" si="1" ref="G10:T10">G11+G12</f>
        <v>0</v>
      </c>
      <c r="H10" s="43">
        <f t="shared" si="1"/>
        <v>0</v>
      </c>
      <c r="I10" s="43">
        <f t="shared" si="1"/>
        <v>0</v>
      </c>
      <c r="J10" s="43">
        <f t="shared" si="1"/>
        <v>0</v>
      </c>
      <c r="K10" s="43">
        <f t="shared" si="1"/>
        <v>0</v>
      </c>
      <c r="L10" s="43">
        <f t="shared" si="1"/>
        <v>0</v>
      </c>
      <c r="M10" s="43">
        <f t="shared" si="1"/>
        <v>0</v>
      </c>
      <c r="N10" s="43">
        <f t="shared" si="1"/>
        <v>0</v>
      </c>
      <c r="O10" s="43">
        <f t="shared" si="1"/>
        <v>0</v>
      </c>
      <c r="P10" s="43">
        <f t="shared" si="1"/>
        <v>0</v>
      </c>
      <c r="Q10" s="43">
        <f t="shared" si="1"/>
        <v>0</v>
      </c>
      <c r="R10" s="43">
        <f t="shared" si="1"/>
        <v>0</v>
      </c>
      <c r="S10" s="43">
        <f t="shared" si="1"/>
        <v>0</v>
      </c>
      <c r="T10" s="43">
        <f t="shared" si="1"/>
        <v>177952681.75</v>
      </c>
      <c r="U10" s="41">
        <f>ROUND(T10/F10*100,2)</f>
        <v>52.4</v>
      </c>
      <c r="V10" s="9"/>
      <c r="W10" s="9"/>
      <c r="X10" s="9"/>
    </row>
    <row r="11" spans="1:24" ht="15">
      <c r="A11" s="16" t="s">
        <v>13</v>
      </c>
      <c r="B11" s="9"/>
      <c r="C11" s="9"/>
      <c r="D11" s="9"/>
      <c r="E11" s="9"/>
      <c r="F11" s="43">
        <v>22518400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40">
        <v>22085634.16</v>
      </c>
      <c r="U11" s="41">
        <f aca="true" t="shared" si="2" ref="U11:U31">ROUND(T11/F11*100,2)</f>
        <v>98.08</v>
      </c>
      <c r="V11" s="9"/>
      <c r="W11" s="9"/>
      <c r="X11" s="9"/>
    </row>
    <row r="12" spans="1:24" ht="15">
      <c r="A12" s="15" t="s">
        <v>14</v>
      </c>
      <c r="B12" s="9"/>
      <c r="C12" s="9"/>
      <c r="D12" s="9"/>
      <c r="E12" s="9"/>
      <c r="F12" s="43">
        <v>317054600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40">
        <v>155867047.59</v>
      </c>
      <c r="U12" s="41">
        <f t="shared" si="2"/>
        <v>49.16</v>
      </c>
      <c r="V12" s="9"/>
      <c r="W12" s="9"/>
      <c r="X12" s="9"/>
    </row>
    <row r="13" spans="1:24" ht="38.25">
      <c r="A13" s="15" t="s">
        <v>32</v>
      </c>
      <c r="B13" s="9"/>
      <c r="C13" s="9"/>
      <c r="D13" s="9"/>
      <c r="E13" s="9"/>
      <c r="F13" s="43">
        <v>17489000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0">
        <v>8587468.96</v>
      </c>
      <c r="U13" s="41">
        <f t="shared" si="2"/>
        <v>49.1</v>
      </c>
      <c r="V13" s="9"/>
      <c r="W13" s="9"/>
      <c r="X13" s="9"/>
    </row>
    <row r="14" spans="1:24" ht="15">
      <c r="A14" s="15" t="s">
        <v>15</v>
      </c>
      <c r="B14" s="9"/>
      <c r="C14" s="9"/>
      <c r="D14" s="9"/>
      <c r="E14" s="9"/>
      <c r="F14" s="43">
        <v>25284700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40">
        <v>13632753.83</v>
      </c>
      <c r="U14" s="41">
        <f t="shared" si="2"/>
        <v>53.92</v>
      </c>
      <c r="V14" s="9"/>
      <c r="W14" s="9"/>
      <c r="X14" s="9"/>
    </row>
    <row r="15" spans="1:24" ht="15">
      <c r="A15" s="15" t="s">
        <v>16</v>
      </c>
      <c r="B15" s="9"/>
      <c r="C15" s="9"/>
      <c r="D15" s="9"/>
      <c r="E15" s="9"/>
      <c r="F15" s="43">
        <f>F16+F17</f>
        <v>40521000</v>
      </c>
      <c r="G15" s="43">
        <f aca="true" t="shared" si="3" ref="G15:T15">G16+G17</f>
        <v>0</v>
      </c>
      <c r="H15" s="43">
        <f t="shared" si="3"/>
        <v>0</v>
      </c>
      <c r="I15" s="43">
        <f t="shared" si="3"/>
        <v>0</v>
      </c>
      <c r="J15" s="43">
        <f t="shared" si="3"/>
        <v>0</v>
      </c>
      <c r="K15" s="43">
        <f t="shared" si="3"/>
        <v>0</v>
      </c>
      <c r="L15" s="43">
        <f t="shared" si="3"/>
        <v>0</v>
      </c>
      <c r="M15" s="43">
        <f t="shared" si="3"/>
        <v>0</v>
      </c>
      <c r="N15" s="43">
        <f t="shared" si="3"/>
        <v>0</v>
      </c>
      <c r="O15" s="43">
        <f t="shared" si="3"/>
        <v>0</v>
      </c>
      <c r="P15" s="43">
        <f t="shared" si="3"/>
        <v>0</v>
      </c>
      <c r="Q15" s="43">
        <f t="shared" si="3"/>
        <v>0</v>
      </c>
      <c r="R15" s="43">
        <f t="shared" si="3"/>
        <v>0</v>
      </c>
      <c r="S15" s="43">
        <f t="shared" si="3"/>
        <v>0</v>
      </c>
      <c r="T15" s="43">
        <f t="shared" si="3"/>
        <v>13109784.110000001</v>
      </c>
      <c r="U15" s="41">
        <f t="shared" si="2"/>
        <v>32.35</v>
      </c>
      <c r="V15" s="9"/>
      <c r="W15" s="9"/>
      <c r="X15" s="9"/>
    </row>
    <row r="16" spans="1:24" ht="15">
      <c r="A16" s="9" t="s">
        <v>17</v>
      </c>
      <c r="B16" s="9"/>
      <c r="C16" s="9"/>
      <c r="D16" s="9"/>
      <c r="E16" s="9"/>
      <c r="F16" s="43">
        <v>13461900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40">
        <v>1675419.55</v>
      </c>
      <c r="U16" s="41">
        <f t="shared" si="2"/>
        <v>12.45</v>
      </c>
      <c r="V16" s="9"/>
      <c r="W16" s="9"/>
      <c r="X16" s="9"/>
    </row>
    <row r="17" spans="1:24" ht="15">
      <c r="A17" s="15" t="s">
        <v>18</v>
      </c>
      <c r="B17" s="9"/>
      <c r="C17" s="9"/>
      <c r="D17" s="9"/>
      <c r="E17" s="9"/>
      <c r="F17" s="43">
        <v>27059100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0">
        <v>11434364.56</v>
      </c>
      <c r="U17" s="41">
        <f t="shared" si="2"/>
        <v>42.26</v>
      </c>
      <c r="V17" s="9"/>
      <c r="W17" s="9"/>
      <c r="X17" s="9"/>
    </row>
    <row r="18" spans="1:24" ht="16.5" customHeight="1">
      <c r="A18" s="15" t="s">
        <v>19</v>
      </c>
      <c r="B18" s="9"/>
      <c r="C18" s="9"/>
      <c r="D18" s="9"/>
      <c r="E18" s="9"/>
      <c r="F18" s="43">
        <v>6441700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>
        <v>5037729.18</v>
      </c>
      <c r="U18" s="41">
        <f t="shared" si="2"/>
        <v>78.2</v>
      </c>
      <c r="V18" s="9"/>
      <c r="W18" s="9"/>
      <c r="X18" s="9"/>
    </row>
    <row r="19" spans="1:24" ht="38.25" customHeight="1">
      <c r="A19" s="15" t="s">
        <v>75</v>
      </c>
      <c r="B19" s="37"/>
      <c r="C19" s="37"/>
      <c r="D19" s="37"/>
      <c r="E19" s="37"/>
      <c r="F19" s="43">
        <v>0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0">
        <v>2756.21</v>
      </c>
      <c r="U19" s="41">
        <v>0</v>
      </c>
      <c r="V19" s="37"/>
      <c r="W19" s="37"/>
      <c r="X19" s="37"/>
    </row>
    <row r="20" spans="1:24" ht="38.25">
      <c r="A20" s="15" t="s">
        <v>20</v>
      </c>
      <c r="B20" s="9"/>
      <c r="C20" s="9"/>
      <c r="D20" s="9"/>
      <c r="E20" s="9"/>
      <c r="F20" s="43">
        <v>34849700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0">
        <v>16909273.08</v>
      </c>
      <c r="U20" s="41">
        <f t="shared" si="2"/>
        <v>48.52</v>
      </c>
      <c r="V20" s="9"/>
      <c r="W20" s="9"/>
      <c r="X20" s="9"/>
    </row>
    <row r="21" spans="1:24" ht="25.5">
      <c r="A21" s="15" t="s">
        <v>21</v>
      </c>
      <c r="B21" s="9"/>
      <c r="C21" s="9"/>
      <c r="D21" s="9"/>
      <c r="E21" s="9"/>
      <c r="F21" s="43">
        <v>6977100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40">
        <v>6120070.47</v>
      </c>
      <c r="U21" s="41">
        <f t="shared" si="2"/>
        <v>87.72</v>
      </c>
      <c r="V21" s="9"/>
      <c r="W21" s="9"/>
      <c r="X21" s="9"/>
    </row>
    <row r="22" spans="1:24" ht="25.5">
      <c r="A22" s="15" t="s">
        <v>76</v>
      </c>
      <c r="B22" s="9"/>
      <c r="C22" s="9"/>
      <c r="D22" s="9"/>
      <c r="E22" s="9"/>
      <c r="F22" s="43">
        <v>1400269.92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40">
        <v>2684011.21</v>
      </c>
      <c r="U22" s="41">
        <f t="shared" si="2"/>
        <v>191.68</v>
      </c>
      <c r="V22" s="9"/>
      <c r="W22" s="9"/>
      <c r="X22" s="9"/>
    </row>
    <row r="23" spans="1:24" ht="25.5">
      <c r="A23" s="15" t="s">
        <v>22</v>
      </c>
      <c r="B23" s="9"/>
      <c r="C23" s="9"/>
      <c r="D23" s="9"/>
      <c r="E23" s="9"/>
      <c r="F23" s="43">
        <v>20013900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0">
        <v>12318368.6</v>
      </c>
      <c r="U23" s="41">
        <f t="shared" si="2"/>
        <v>61.55</v>
      </c>
      <c r="V23" s="9"/>
      <c r="W23" s="9"/>
      <c r="X23" s="9"/>
    </row>
    <row r="24" spans="1:24" ht="15">
      <c r="A24" s="15" t="s">
        <v>23</v>
      </c>
      <c r="B24" s="9"/>
      <c r="C24" s="9"/>
      <c r="D24" s="9"/>
      <c r="E24" s="9"/>
      <c r="F24" s="43">
        <v>4511300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0">
        <v>3246243</v>
      </c>
      <c r="U24" s="41">
        <f t="shared" si="2"/>
        <v>71.96</v>
      </c>
      <c r="V24" s="9"/>
      <c r="W24" s="9"/>
      <c r="X24" s="9"/>
    </row>
    <row r="25" spans="1:24" ht="15">
      <c r="A25" s="15" t="s">
        <v>24</v>
      </c>
      <c r="B25" s="9"/>
      <c r="C25" s="9"/>
      <c r="D25" s="9"/>
      <c r="E25" s="9"/>
      <c r="F25" s="43">
        <v>110200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40">
        <v>1120285.85</v>
      </c>
      <c r="U25" s="41">
        <f t="shared" si="2"/>
        <v>1016.59</v>
      </c>
      <c r="V25" s="9"/>
      <c r="W25" s="9"/>
      <c r="X25" s="9"/>
    </row>
    <row r="26" spans="1:24" ht="15">
      <c r="A26" s="17" t="s">
        <v>25</v>
      </c>
      <c r="B26" s="9"/>
      <c r="C26" s="9"/>
      <c r="D26" s="9"/>
      <c r="E26" s="9"/>
      <c r="F26" s="43">
        <v>1867099306.67</v>
      </c>
      <c r="G26" s="43">
        <f aca="true" t="shared" si="4" ref="G26:S26">SUM(G27:G31)</f>
        <v>0</v>
      </c>
      <c r="H26" s="43">
        <f t="shared" si="4"/>
        <v>0</v>
      </c>
      <c r="I26" s="43">
        <f t="shared" si="4"/>
        <v>0</v>
      </c>
      <c r="J26" s="43">
        <f t="shared" si="4"/>
        <v>0</v>
      </c>
      <c r="K26" s="43">
        <f t="shared" si="4"/>
        <v>0</v>
      </c>
      <c r="L26" s="43">
        <f t="shared" si="4"/>
        <v>0</v>
      </c>
      <c r="M26" s="43">
        <f t="shared" si="4"/>
        <v>0</v>
      </c>
      <c r="N26" s="43">
        <f t="shared" si="4"/>
        <v>0</v>
      </c>
      <c r="O26" s="43">
        <f t="shared" si="4"/>
        <v>0</v>
      </c>
      <c r="P26" s="43">
        <f t="shared" si="4"/>
        <v>0</v>
      </c>
      <c r="Q26" s="43">
        <f t="shared" si="4"/>
        <v>0</v>
      </c>
      <c r="R26" s="43">
        <f t="shared" si="4"/>
        <v>0</v>
      </c>
      <c r="S26" s="43">
        <f t="shared" si="4"/>
        <v>0</v>
      </c>
      <c r="T26" s="43">
        <v>876374713.03</v>
      </c>
      <c r="U26" s="41">
        <f t="shared" si="2"/>
        <v>46.94</v>
      </c>
      <c r="V26" s="9"/>
      <c r="W26" s="9"/>
      <c r="X26" s="9"/>
    </row>
    <row r="27" spans="1:24" ht="38.25">
      <c r="A27" s="15" t="s">
        <v>26</v>
      </c>
      <c r="B27" s="9"/>
      <c r="C27" s="9"/>
      <c r="D27" s="9"/>
      <c r="E27" s="9"/>
      <c r="F27" s="43">
        <v>1866354010.9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>
        <v>877470393.18</v>
      </c>
      <c r="U27" s="41">
        <f t="shared" si="2"/>
        <v>47.02</v>
      </c>
      <c r="V27" s="9"/>
      <c r="W27" s="9"/>
      <c r="X27" s="9"/>
    </row>
    <row r="28" spans="1:24" ht="14.25" customHeight="1">
      <c r="A28" s="15" t="s">
        <v>27</v>
      </c>
      <c r="B28" s="9"/>
      <c r="C28" s="9"/>
      <c r="D28" s="9"/>
      <c r="E28" s="9"/>
      <c r="F28" s="43">
        <v>2105040.78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40">
        <v>1976295.78</v>
      </c>
      <c r="U28" s="41">
        <f t="shared" si="2"/>
        <v>93.88</v>
      </c>
      <c r="V28" s="9"/>
      <c r="W28" s="9"/>
      <c r="X28" s="9"/>
    </row>
    <row r="29" spans="1:24" ht="89.25" hidden="1">
      <c r="A29" s="15" t="s">
        <v>85</v>
      </c>
      <c r="B29" s="44"/>
      <c r="C29" s="44"/>
      <c r="D29" s="44"/>
      <c r="E29" s="44"/>
      <c r="F29" s="43">
        <v>0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40">
        <v>0</v>
      </c>
      <c r="U29" s="41" t="e">
        <f t="shared" si="2"/>
        <v>#DIV/0!</v>
      </c>
      <c r="V29" s="44"/>
      <c r="W29" s="44"/>
      <c r="X29" s="44"/>
    </row>
    <row r="30" spans="1:24" ht="38.25">
      <c r="A30" s="15" t="s">
        <v>88</v>
      </c>
      <c r="B30" s="46"/>
      <c r="C30" s="46"/>
      <c r="D30" s="46"/>
      <c r="E30" s="46"/>
      <c r="F30" s="43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40">
        <v>6000</v>
      </c>
      <c r="U30" s="41">
        <v>0</v>
      </c>
      <c r="V30" s="46"/>
      <c r="W30" s="46"/>
      <c r="X30" s="46"/>
    </row>
    <row r="31" spans="1:24" ht="48" customHeight="1">
      <c r="A31" s="15" t="s">
        <v>28</v>
      </c>
      <c r="B31" s="9"/>
      <c r="C31" s="9"/>
      <c r="D31" s="9"/>
      <c r="E31" s="9"/>
      <c r="F31" s="43">
        <v>-1359745.01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40">
        <v>-3077975.93</v>
      </c>
      <c r="U31" s="41">
        <f t="shared" si="2"/>
        <v>226.36</v>
      </c>
      <c r="V31" s="9"/>
      <c r="W31" s="9"/>
      <c r="X31" s="9"/>
    </row>
    <row r="32" spans="1:24" ht="15" hidden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15" hidden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ht="24.75" customHeight="1">
      <c r="A34" s="18" t="s">
        <v>30</v>
      </c>
      <c r="B34" s="9"/>
      <c r="C34" s="9"/>
      <c r="D34" s="9"/>
      <c r="E34" s="9"/>
      <c r="F34" s="19">
        <f>SUM(F35,F44,F46,F51,F56,F58,F64,F67,F73,F77)</f>
        <v>2429563327.6800003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>
        <f>SUM(T35,T44,T46,T51,T56,T58,T64,T67,T73,T77)</f>
        <v>1160536965.1299999</v>
      </c>
      <c r="U34" s="30">
        <f aca="true" t="shared" si="5" ref="U34:U78">ROUND(T34/F34*100,2)</f>
        <v>47.77</v>
      </c>
      <c r="V34" s="9"/>
      <c r="W34" s="9"/>
      <c r="X34" s="9"/>
    </row>
    <row r="35" spans="1:24" ht="24" customHeight="1">
      <c r="A35" s="29" t="s">
        <v>74</v>
      </c>
      <c r="B35" s="5"/>
      <c r="C35" s="5"/>
      <c r="D35" s="5"/>
      <c r="E35" s="5"/>
      <c r="F35" s="32">
        <f>SUM(F36:F43)</f>
        <v>141628105</v>
      </c>
      <c r="G35" s="32">
        <f aca="true" t="shared" si="6" ref="G35:T35">SUM(G36:G43)</f>
        <v>0</v>
      </c>
      <c r="H35" s="32">
        <f t="shared" si="6"/>
        <v>0</v>
      </c>
      <c r="I35" s="32">
        <f t="shared" si="6"/>
        <v>0</v>
      </c>
      <c r="J35" s="32">
        <f t="shared" si="6"/>
        <v>0</v>
      </c>
      <c r="K35" s="32">
        <f t="shared" si="6"/>
        <v>0</v>
      </c>
      <c r="L35" s="32">
        <f t="shared" si="6"/>
        <v>0</v>
      </c>
      <c r="M35" s="32">
        <f t="shared" si="6"/>
        <v>0</v>
      </c>
      <c r="N35" s="32">
        <f t="shared" si="6"/>
        <v>0</v>
      </c>
      <c r="O35" s="32">
        <f t="shared" si="6"/>
        <v>0</v>
      </c>
      <c r="P35" s="32">
        <f t="shared" si="6"/>
        <v>0</v>
      </c>
      <c r="Q35" s="32">
        <f t="shared" si="6"/>
        <v>0</v>
      </c>
      <c r="R35" s="32">
        <f t="shared" si="6"/>
        <v>0</v>
      </c>
      <c r="S35" s="32">
        <f t="shared" si="6"/>
        <v>0</v>
      </c>
      <c r="T35" s="32">
        <f t="shared" si="6"/>
        <v>64161779.4</v>
      </c>
      <c r="U35" s="30">
        <f t="shared" si="5"/>
        <v>45.3</v>
      </c>
      <c r="V35" s="6">
        <v>0</v>
      </c>
      <c r="W35" s="7">
        <v>0</v>
      </c>
      <c r="X35" s="6">
        <v>0</v>
      </c>
    </row>
    <row r="36" spans="1:24" ht="38.25" outlineLevel="1">
      <c r="A36" s="11" t="s">
        <v>42</v>
      </c>
      <c r="B36" s="5"/>
      <c r="C36" s="5"/>
      <c r="D36" s="5"/>
      <c r="E36" s="5"/>
      <c r="F36" s="31">
        <v>1595670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>
        <v>807751.45</v>
      </c>
      <c r="U36" s="30">
        <f t="shared" si="5"/>
        <v>50.62</v>
      </c>
      <c r="V36" s="6">
        <v>0</v>
      </c>
      <c r="W36" s="7">
        <v>0</v>
      </c>
      <c r="X36" s="6">
        <v>0</v>
      </c>
    </row>
    <row r="37" spans="1:24" ht="63.75" outlineLevel="1">
      <c r="A37" s="11" t="s">
        <v>43</v>
      </c>
      <c r="B37" s="5"/>
      <c r="C37" s="5"/>
      <c r="D37" s="5"/>
      <c r="E37" s="5"/>
      <c r="F37" s="31">
        <v>6030858.08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>
        <v>3055891.5</v>
      </c>
      <c r="U37" s="30">
        <f t="shared" si="5"/>
        <v>50.67</v>
      </c>
      <c r="V37" s="6">
        <v>0</v>
      </c>
      <c r="W37" s="7">
        <v>0</v>
      </c>
      <c r="X37" s="6">
        <v>0</v>
      </c>
    </row>
    <row r="38" spans="1:24" ht="62.25" customHeight="1" outlineLevel="1">
      <c r="A38" s="11" t="s">
        <v>44</v>
      </c>
      <c r="B38" s="5"/>
      <c r="C38" s="5"/>
      <c r="D38" s="5"/>
      <c r="E38" s="5"/>
      <c r="F38" s="31">
        <v>51970251.92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>
        <v>23382754.95</v>
      </c>
      <c r="U38" s="30">
        <f t="shared" si="5"/>
        <v>44.99</v>
      </c>
      <c r="V38" s="6">
        <v>0</v>
      </c>
      <c r="W38" s="7">
        <v>0</v>
      </c>
      <c r="X38" s="6">
        <v>0</v>
      </c>
    </row>
    <row r="39" spans="1:24" ht="27" customHeight="1" outlineLevel="1">
      <c r="A39" s="11" t="s">
        <v>81</v>
      </c>
      <c r="B39" s="5"/>
      <c r="C39" s="5"/>
      <c r="D39" s="5"/>
      <c r="E39" s="5"/>
      <c r="F39" s="31">
        <v>93600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>
        <v>0</v>
      </c>
      <c r="U39" s="30">
        <f t="shared" si="5"/>
        <v>0</v>
      </c>
      <c r="V39" s="6"/>
      <c r="W39" s="7"/>
      <c r="X39" s="6"/>
    </row>
    <row r="40" spans="1:24" ht="51" outlineLevel="1">
      <c r="A40" s="11" t="s">
        <v>45</v>
      </c>
      <c r="B40" s="5"/>
      <c r="C40" s="5"/>
      <c r="D40" s="5"/>
      <c r="E40" s="5"/>
      <c r="F40" s="31">
        <v>13529400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>
        <v>6463665</v>
      </c>
      <c r="U40" s="30">
        <f t="shared" si="5"/>
        <v>47.77</v>
      </c>
      <c r="V40" s="6">
        <v>0</v>
      </c>
      <c r="W40" s="7">
        <v>0</v>
      </c>
      <c r="X40" s="6">
        <v>0</v>
      </c>
    </row>
    <row r="41" spans="1:24" ht="30" customHeight="1" outlineLevel="1">
      <c r="A41" s="11" t="s">
        <v>46</v>
      </c>
      <c r="B41" s="5"/>
      <c r="C41" s="5"/>
      <c r="D41" s="5"/>
      <c r="E41" s="5"/>
      <c r="F41" s="31">
        <v>9100000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>
        <v>9100000</v>
      </c>
      <c r="U41" s="30">
        <f t="shared" si="5"/>
        <v>100</v>
      </c>
      <c r="V41" s="6">
        <v>0</v>
      </c>
      <c r="W41" s="7">
        <v>0</v>
      </c>
      <c r="X41" s="6">
        <v>0</v>
      </c>
    </row>
    <row r="42" spans="1:24" ht="21.75" customHeight="1" outlineLevel="1">
      <c r="A42" s="11" t="s">
        <v>47</v>
      </c>
      <c r="B42" s="5"/>
      <c r="C42" s="5"/>
      <c r="D42" s="5"/>
      <c r="E42" s="5"/>
      <c r="F42" s="31">
        <v>950000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>
        <v>0</v>
      </c>
      <c r="U42" s="30">
        <f t="shared" si="5"/>
        <v>0</v>
      </c>
      <c r="V42" s="6">
        <v>0</v>
      </c>
      <c r="W42" s="7">
        <v>0</v>
      </c>
      <c r="X42" s="6">
        <v>0</v>
      </c>
    </row>
    <row r="43" spans="1:24" ht="21.75" customHeight="1" outlineLevel="1">
      <c r="A43" s="11" t="s">
        <v>48</v>
      </c>
      <c r="B43" s="5"/>
      <c r="C43" s="5"/>
      <c r="D43" s="5"/>
      <c r="E43" s="5"/>
      <c r="F43" s="31">
        <v>58358325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>
        <v>21351716.5</v>
      </c>
      <c r="U43" s="30">
        <f t="shared" si="5"/>
        <v>36.59</v>
      </c>
      <c r="V43" s="6">
        <v>0</v>
      </c>
      <c r="W43" s="7">
        <v>0</v>
      </c>
      <c r="X43" s="6">
        <v>0</v>
      </c>
    </row>
    <row r="44" spans="1:24" ht="38.25">
      <c r="A44" s="29" t="s">
        <v>3</v>
      </c>
      <c r="B44" s="5"/>
      <c r="C44" s="5"/>
      <c r="D44" s="5"/>
      <c r="E44" s="5"/>
      <c r="F44" s="32">
        <f>F45</f>
        <v>18584410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f>T45</f>
        <v>7443033.4</v>
      </c>
      <c r="U44" s="30">
        <f t="shared" si="5"/>
        <v>40.05</v>
      </c>
      <c r="V44" s="6">
        <v>0</v>
      </c>
      <c r="W44" s="7">
        <v>0</v>
      </c>
      <c r="X44" s="6">
        <v>0</v>
      </c>
    </row>
    <row r="45" spans="1:24" ht="51" outlineLevel="1">
      <c r="A45" s="11" t="s">
        <v>49</v>
      </c>
      <c r="B45" s="5"/>
      <c r="C45" s="5"/>
      <c r="D45" s="5"/>
      <c r="E45" s="5"/>
      <c r="F45" s="31">
        <v>18584410</v>
      </c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>
        <v>7443033.4</v>
      </c>
      <c r="U45" s="30">
        <f t="shared" si="5"/>
        <v>40.05</v>
      </c>
      <c r="V45" s="6">
        <v>0</v>
      </c>
      <c r="W45" s="7">
        <v>0</v>
      </c>
      <c r="X45" s="6">
        <v>0</v>
      </c>
    </row>
    <row r="46" spans="1:24" ht="15">
      <c r="A46" s="13" t="s">
        <v>4</v>
      </c>
      <c r="B46" s="5"/>
      <c r="C46" s="5"/>
      <c r="D46" s="5"/>
      <c r="E46" s="5"/>
      <c r="F46" s="32">
        <f>SUM(F47:F50)</f>
        <v>273585070.23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f>SUM(T47:T50)</f>
        <v>115055689.31</v>
      </c>
      <c r="U46" s="30">
        <f t="shared" si="5"/>
        <v>42.05</v>
      </c>
      <c r="V46" s="6">
        <v>0</v>
      </c>
      <c r="W46" s="7">
        <v>0</v>
      </c>
      <c r="X46" s="6">
        <v>0</v>
      </c>
    </row>
    <row r="47" spans="1:24" ht="15" outlineLevel="1">
      <c r="A47" s="14" t="s">
        <v>50</v>
      </c>
      <c r="B47" s="5"/>
      <c r="C47" s="5"/>
      <c r="D47" s="5"/>
      <c r="E47" s="5"/>
      <c r="F47" s="31">
        <v>6648210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>
        <v>3149005.35</v>
      </c>
      <c r="U47" s="30">
        <f t="shared" si="5"/>
        <v>47.37</v>
      </c>
      <c r="V47" s="6">
        <v>0</v>
      </c>
      <c r="W47" s="7">
        <v>0</v>
      </c>
      <c r="X47" s="6">
        <v>0</v>
      </c>
    </row>
    <row r="48" spans="1:24" ht="15" outlineLevel="1">
      <c r="A48" s="14" t="s">
        <v>51</v>
      </c>
      <c r="B48" s="5"/>
      <c r="C48" s="5"/>
      <c r="D48" s="5"/>
      <c r="E48" s="5"/>
      <c r="F48" s="31">
        <v>82586000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>
        <v>41905483.85</v>
      </c>
      <c r="U48" s="30">
        <f t="shared" si="5"/>
        <v>50.74</v>
      </c>
      <c r="V48" s="6">
        <v>0</v>
      </c>
      <c r="W48" s="7">
        <v>0</v>
      </c>
      <c r="X48" s="6">
        <v>0</v>
      </c>
    </row>
    <row r="49" spans="1:24" ht="15" outlineLevel="1">
      <c r="A49" s="14" t="s">
        <v>52</v>
      </c>
      <c r="B49" s="5"/>
      <c r="C49" s="5"/>
      <c r="D49" s="5"/>
      <c r="E49" s="5"/>
      <c r="F49" s="31">
        <v>172990980.23</v>
      </c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>
        <v>66495486.98</v>
      </c>
      <c r="U49" s="30">
        <f t="shared" si="5"/>
        <v>38.44</v>
      </c>
      <c r="V49" s="6">
        <v>0</v>
      </c>
      <c r="W49" s="7">
        <v>0</v>
      </c>
      <c r="X49" s="6">
        <v>0</v>
      </c>
    </row>
    <row r="50" spans="1:24" ht="25.5" outlineLevel="1">
      <c r="A50" s="14" t="s">
        <v>53</v>
      </c>
      <c r="B50" s="5"/>
      <c r="C50" s="5"/>
      <c r="D50" s="5"/>
      <c r="E50" s="5"/>
      <c r="F50" s="31">
        <v>11359880</v>
      </c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>
        <v>3505713.13</v>
      </c>
      <c r="U50" s="30">
        <f t="shared" si="5"/>
        <v>30.86</v>
      </c>
      <c r="V50" s="6">
        <v>0</v>
      </c>
      <c r="W50" s="7">
        <v>0</v>
      </c>
      <c r="X50" s="6">
        <v>0</v>
      </c>
    </row>
    <row r="51" spans="1:24" ht="25.5">
      <c r="A51" s="29" t="s">
        <v>73</v>
      </c>
      <c r="B51" s="5"/>
      <c r="C51" s="5"/>
      <c r="D51" s="5"/>
      <c r="E51" s="5"/>
      <c r="F51" s="32">
        <f>SUM(F52:F55)</f>
        <v>180020254.85999998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f>SUM(T52:T55)</f>
        <v>38976666.370000005</v>
      </c>
      <c r="U51" s="30">
        <f t="shared" si="5"/>
        <v>21.65</v>
      </c>
      <c r="V51" s="6">
        <v>0</v>
      </c>
      <c r="W51" s="7">
        <v>0</v>
      </c>
      <c r="X51" s="6">
        <v>0</v>
      </c>
    </row>
    <row r="52" spans="1:24" ht="15" outlineLevel="1">
      <c r="A52" s="11" t="s">
        <v>54</v>
      </c>
      <c r="B52" s="5"/>
      <c r="C52" s="5"/>
      <c r="D52" s="5"/>
      <c r="E52" s="5"/>
      <c r="F52" s="31">
        <v>18007482.31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>
        <v>5252830.24</v>
      </c>
      <c r="U52" s="30">
        <f t="shared" si="5"/>
        <v>29.17</v>
      </c>
      <c r="V52" s="6">
        <v>0</v>
      </c>
      <c r="W52" s="7">
        <v>0</v>
      </c>
      <c r="X52" s="6">
        <v>0</v>
      </c>
    </row>
    <row r="53" spans="1:24" ht="15" outlineLevel="1">
      <c r="A53" s="11" t="s">
        <v>55</v>
      </c>
      <c r="B53" s="5"/>
      <c r="C53" s="5"/>
      <c r="D53" s="5"/>
      <c r="E53" s="5"/>
      <c r="F53" s="31">
        <v>18800861.7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>
        <v>585854.84</v>
      </c>
      <c r="U53" s="30">
        <f t="shared" si="5"/>
        <v>3.12</v>
      </c>
      <c r="V53" s="6">
        <v>0</v>
      </c>
      <c r="W53" s="7">
        <v>0</v>
      </c>
      <c r="X53" s="6">
        <v>0</v>
      </c>
    </row>
    <row r="54" spans="1:24" ht="15" outlineLevel="1">
      <c r="A54" s="11" t="s">
        <v>56</v>
      </c>
      <c r="B54" s="5"/>
      <c r="C54" s="5"/>
      <c r="D54" s="5"/>
      <c r="E54" s="5"/>
      <c r="F54" s="31">
        <v>106998434.85</v>
      </c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>
        <v>15236870.16</v>
      </c>
      <c r="U54" s="30">
        <f t="shared" si="5"/>
        <v>14.24</v>
      </c>
      <c r="V54" s="6">
        <v>0</v>
      </c>
      <c r="W54" s="7">
        <v>0</v>
      </c>
      <c r="X54" s="6">
        <v>0</v>
      </c>
    </row>
    <row r="55" spans="1:24" ht="25.5" outlineLevel="1">
      <c r="A55" s="11" t="s">
        <v>57</v>
      </c>
      <c r="B55" s="5"/>
      <c r="C55" s="5"/>
      <c r="D55" s="5"/>
      <c r="E55" s="5"/>
      <c r="F55" s="31">
        <v>36213476</v>
      </c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>
        <v>17901111.13</v>
      </c>
      <c r="U55" s="30">
        <f t="shared" si="5"/>
        <v>49.43</v>
      </c>
      <c r="V55" s="6">
        <v>0</v>
      </c>
      <c r="W55" s="7">
        <v>0</v>
      </c>
      <c r="X55" s="6">
        <v>0</v>
      </c>
    </row>
    <row r="56" spans="1:24" ht="15">
      <c r="A56" s="4" t="s">
        <v>5</v>
      </c>
      <c r="B56" s="5"/>
      <c r="C56" s="5"/>
      <c r="D56" s="5"/>
      <c r="E56" s="5"/>
      <c r="F56" s="32">
        <f>F57</f>
        <v>4707680</v>
      </c>
      <c r="G56" s="32">
        <f aca="true" t="shared" si="7" ref="G56:T56">G57</f>
        <v>0</v>
      </c>
      <c r="H56" s="32">
        <f t="shared" si="7"/>
        <v>0</v>
      </c>
      <c r="I56" s="32">
        <f t="shared" si="7"/>
        <v>0</v>
      </c>
      <c r="J56" s="32">
        <f t="shared" si="7"/>
        <v>0</v>
      </c>
      <c r="K56" s="32">
        <f t="shared" si="7"/>
        <v>0</v>
      </c>
      <c r="L56" s="32">
        <f t="shared" si="7"/>
        <v>0</v>
      </c>
      <c r="M56" s="32">
        <f t="shared" si="7"/>
        <v>0</v>
      </c>
      <c r="N56" s="32">
        <f t="shared" si="7"/>
        <v>0</v>
      </c>
      <c r="O56" s="32">
        <f t="shared" si="7"/>
        <v>0</v>
      </c>
      <c r="P56" s="32">
        <f t="shared" si="7"/>
        <v>0</v>
      </c>
      <c r="Q56" s="32">
        <f t="shared" si="7"/>
        <v>0</v>
      </c>
      <c r="R56" s="32">
        <f t="shared" si="7"/>
        <v>0</v>
      </c>
      <c r="S56" s="32">
        <f t="shared" si="7"/>
        <v>0</v>
      </c>
      <c r="T56" s="32">
        <f t="shared" si="7"/>
        <v>1972984.84</v>
      </c>
      <c r="U56" s="30">
        <f t="shared" si="5"/>
        <v>41.91</v>
      </c>
      <c r="V56" s="6">
        <v>0</v>
      </c>
      <c r="W56" s="7">
        <v>0</v>
      </c>
      <c r="X56" s="6">
        <v>0</v>
      </c>
    </row>
    <row r="57" spans="1:24" ht="25.5" outlineLevel="1">
      <c r="A57" s="11" t="s">
        <v>58</v>
      </c>
      <c r="B57" s="5"/>
      <c r="C57" s="5"/>
      <c r="D57" s="5"/>
      <c r="E57" s="5"/>
      <c r="F57" s="31">
        <v>4707680</v>
      </c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>
        <v>1972984.84</v>
      </c>
      <c r="U57" s="30">
        <f t="shared" si="5"/>
        <v>41.91</v>
      </c>
      <c r="V57" s="6">
        <v>0</v>
      </c>
      <c r="W57" s="7">
        <v>0</v>
      </c>
      <c r="X57" s="6">
        <v>0</v>
      </c>
    </row>
    <row r="58" spans="1:24" ht="15">
      <c r="A58" s="4" t="s">
        <v>6</v>
      </c>
      <c r="B58" s="5"/>
      <c r="C58" s="5"/>
      <c r="D58" s="5"/>
      <c r="E58" s="5"/>
      <c r="F58" s="32">
        <f>SUM(F59:F63)</f>
        <v>1334648471.67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f>SUM(T59:T63)</f>
        <v>681590708.0899999</v>
      </c>
      <c r="U58" s="30">
        <f t="shared" si="5"/>
        <v>51.07</v>
      </c>
      <c r="V58" s="6">
        <v>0</v>
      </c>
      <c r="W58" s="7">
        <v>0</v>
      </c>
      <c r="X58" s="6">
        <v>0</v>
      </c>
    </row>
    <row r="59" spans="1:24" ht="15" outlineLevel="1">
      <c r="A59" s="11" t="s">
        <v>59</v>
      </c>
      <c r="B59" s="5"/>
      <c r="C59" s="5"/>
      <c r="D59" s="5"/>
      <c r="E59" s="5"/>
      <c r="F59" s="31">
        <v>587974416.69</v>
      </c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>
        <v>274063170.69</v>
      </c>
      <c r="U59" s="30">
        <f t="shared" si="5"/>
        <v>46.61</v>
      </c>
      <c r="V59" s="6">
        <v>0</v>
      </c>
      <c r="W59" s="7">
        <v>0</v>
      </c>
      <c r="X59" s="6">
        <v>0</v>
      </c>
    </row>
    <row r="60" spans="1:24" ht="15" outlineLevel="1">
      <c r="A60" s="11" t="s">
        <v>60</v>
      </c>
      <c r="B60" s="5"/>
      <c r="C60" s="5"/>
      <c r="D60" s="5"/>
      <c r="E60" s="5"/>
      <c r="F60" s="31">
        <v>458713578</v>
      </c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>
        <v>262326710.9</v>
      </c>
      <c r="U60" s="30">
        <f t="shared" si="5"/>
        <v>57.19</v>
      </c>
      <c r="V60" s="6">
        <v>0</v>
      </c>
      <c r="W60" s="7">
        <v>0</v>
      </c>
      <c r="X60" s="6">
        <v>0</v>
      </c>
    </row>
    <row r="61" spans="1:24" ht="15" outlineLevel="1">
      <c r="A61" s="11" t="s">
        <v>83</v>
      </c>
      <c r="B61" s="5"/>
      <c r="C61" s="5"/>
      <c r="D61" s="5"/>
      <c r="E61" s="5"/>
      <c r="F61" s="31">
        <v>196116033.98</v>
      </c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>
        <v>108757001.93</v>
      </c>
      <c r="U61" s="30">
        <f t="shared" si="5"/>
        <v>55.46</v>
      </c>
      <c r="V61" s="6"/>
      <c r="W61" s="7"/>
      <c r="X61" s="6"/>
    </row>
    <row r="62" spans="1:24" ht="15" outlineLevel="1">
      <c r="A62" s="11" t="s">
        <v>84</v>
      </c>
      <c r="B62" s="5"/>
      <c r="C62" s="5"/>
      <c r="D62" s="5"/>
      <c r="E62" s="5"/>
      <c r="F62" s="31">
        <v>33511539</v>
      </c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>
        <v>12131698.04</v>
      </c>
      <c r="U62" s="30">
        <f t="shared" si="5"/>
        <v>36.2</v>
      </c>
      <c r="V62" s="6">
        <v>0</v>
      </c>
      <c r="W62" s="7">
        <v>0</v>
      </c>
      <c r="X62" s="6">
        <v>0</v>
      </c>
    </row>
    <row r="63" spans="1:24" ht="15" outlineLevel="1">
      <c r="A63" s="11" t="s">
        <v>61</v>
      </c>
      <c r="B63" s="5"/>
      <c r="C63" s="5"/>
      <c r="D63" s="5"/>
      <c r="E63" s="5"/>
      <c r="F63" s="31">
        <v>58332904</v>
      </c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>
        <v>24312126.53</v>
      </c>
      <c r="U63" s="30">
        <f t="shared" si="5"/>
        <v>41.68</v>
      </c>
      <c r="V63" s="6">
        <v>0</v>
      </c>
      <c r="W63" s="7">
        <v>0</v>
      </c>
      <c r="X63" s="6">
        <v>0</v>
      </c>
    </row>
    <row r="64" spans="1:24" ht="15">
      <c r="A64" s="4" t="s">
        <v>7</v>
      </c>
      <c r="B64" s="5"/>
      <c r="C64" s="5"/>
      <c r="D64" s="5"/>
      <c r="E64" s="5"/>
      <c r="F64" s="32">
        <f>F65+F66</f>
        <v>170135344.23000002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f>T65+T66</f>
        <v>94308909.97</v>
      </c>
      <c r="U64" s="30">
        <f t="shared" si="5"/>
        <v>55.43</v>
      </c>
      <c r="V64" s="6">
        <v>0</v>
      </c>
      <c r="W64" s="7">
        <v>0</v>
      </c>
      <c r="X64" s="6">
        <v>0</v>
      </c>
    </row>
    <row r="65" spans="1:24" ht="15" outlineLevel="1">
      <c r="A65" s="11" t="s">
        <v>62</v>
      </c>
      <c r="B65" s="5"/>
      <c r="C65" s="5"/>
      <c r="D65" s="5"/>
      <c r="E65" s="5"/>
      <c r="F65" s="31">
        <v>122194733.64</v>
      </c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>
        <v>69605897.8</v>
      </c>
      <c r="U65" s="30">
        <f t="shared" si="5"/>
        <v>56.96</v>
      </c>
      <c r="V65" s="6">
        <v>0</v>
      </c>
      <c r="W65" s="7">
        <v>0</v>
      </c>
      <c r="X65" s="6">
        <v>0</v>
      </c>
    </row>
    <row r="66" spans="1:24" ht="25.5" outlineLevel="1">
      <c r="A66" s="11" t="s">
        <v>77</v>
      </c>
      <c r="B66" s="5"/>
      <c r="C66" s="5"/>
      <c r="D66" s="5"/>
      <c r="E66" s="5"/>
      <c r="F66" s="31">
        <v>47940610.59</v>
      </c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>
        <v>24703012.17</v>
      </c>
      <c r="U66" s="30">
        <f t="shared" si="5"/>
        <v>51.53</v>
      </c>
      <c r="V66" s="6"/>
      <c r="W66" s="7"/>
      <c r="X66" s="6"/>
    </row>
    <row r="67" spans="1:24" ht="15">
      <c r="A67" s="4" t="s">
        <v>8</v>
      </c>
      <c r="B67" s="5"/>
      <c r="C67" s="5"/>
      <c r="D67" s="5"/>
      <c r="E67" s="5"/>
      <c r="F67" s="32">
        <f>SUM(F68:F72)</f>
        <v>124057471.69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f>SUM(T68:T72)</f>
        <v>65341187.44</v>
      </c>
      <c r="U67" s="30">
        <f t="shared" si="5"/>
        <v>52.67</v>
      </c>
      <c r="V67" s="6">
        <v>0</v>
      </c>
      <c r="W67" s="7">
        <v>0</v>
      </c>
      <c r="X67" s="6">
        <v>0</v>
      </c>
    </row>
    <row r="68" spans="1:24" ht="15" outlineLevel="1">
      <c r="A68" s="11" t="s">
        <v>63</v>
      </c>
      <c r="B68" s="5"/>
      <c r="C68" s="5"/>
      <c r="D68" s="5"/>
      <c r="E68" s="5"/>
      <c r="F68" s="31">
        <v>2972000</v>
      </c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>
        <v>1294475.88</v>
      </c>
      <c r="U68" s="30">
        <f t="shared" si="5"/>
        <v>43.56</v>
      </c>
      <c r="V68" s="6">
        <v>0</v>
      </c>
      <c r="W68" s="7">
        <v>0</v>
      </c>
      <c r="X68" s="6">
        <v>0</v>
      </c>
    </row>
    <row r="69" spans="1:24" ht="15" outlineLevel="1">
      <c r="A69" s="11" t="s">
        <v>64</v>
      </c>
      <c r="B69" s="5"/>
      <c r="C69" s="5"/>
      <c r="D69" s="5"/>
      <c r="E69" s="5"/>
      <c r="F69" s="31">
        <v>49178740</v>
      </c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>
        <v>26250847.57</v>
      </c>
      <c r="U69" s="30">
        <f t="shared" si="5"/>
        <v>53.38</v>
      </c>
      <c r="V69" s="6">
        <v>0</v>
      </c>
      <c r="W69" s="7">
        <v>0</v>
      </c>
      <c r="X69" s="6">
        <v>0</v>
      </c>
    </row>
    <row r="70" spans="1:24" ht="15" outlineLevel="1">
      <c r="A70" s="11" t="s">
        <v>65</v>
      </c>
      <c r="B70" s="5"/>
      <c r="C70" s="5"/>
      <c r="D70" s="5"/>
      <c r="E70" s="5"/>
      <c r="F70" s="31">
        <v>26206371.69</v>
      </c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>
        <v>16330603.77</v>
      </c>
      <c r="U70" s="30">
        <f t="shared" si="5"/>
        <v>62.32</v>
      </c>
      <c r="V70" s="6">
        <v>0</v>
      </c>
      <c r="W70" s="7">
        <v>0</v>
      </c>
      <c r="X70" s="6">
        <v>0</v>
      </c>
    </row>
    <row r="71" spans="1:24" ht="15" outlineLevel="1">
      <c r="A71" s="11" t="s">
        <v>66</v>
      </c>
      <c r="B71" s="5"/>
      <c r="C71" s="5"/>
      <c r="D71" s="5"/>
      <c r="E71" s="5"/>
      <c r="F71" s="31">
        <v>15211000</v>
      </c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>
        <v>6219821.05</v>
      </c>
      <c r="U71" s="30">
        <f t="shared" si="5"/>
        <v>40.89</v>
      </c>
      <c r="V71" s="6">
        <v>0</v>
      </c>
      <c r="W71" s="7">
        <v>0</v>
      </c>
      <c r="X71" s="6">
        <v>0</v>
      </c>
    </row>
    <row r="72" spans="1:24" ht="25.5" outlineLevel="1">
      <c r="A72" s="11" t="s">
        <v>67</v>
      </c>
      <c r="B72" s="5"/>
      <c r="C72" s="5"/>
      <c r="D72" s="5"/>
      <c r="E72" s="5"/>
      <c r="F72" s="31">
        <v>30489360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>
        <v>15245439.17</v>
      </c>
      <c r="U72" s="30">
        <f t="shared" si="5"/>
        <v>50</v>
      </c>
      <c r="V72" s="6">
        <v>0</v>
      </c>
      <c r="W72" s="7">
        <v>0</v>
      </c>
      <c r="X72" s="6">
        <v>0</v>
      </c>
    </row>
    <row r="73" spans="1:24" ht="15">
      <c r="A73" s="4" t="s">
        <v>9</v>
      </c>
      <c r="B73" s="5"/>
      <c r="C73" s="5"/>
      <c r="D73" s="5"/>
      <c r="E73" s="5"/>
      <c r="F73" s="32">
        <f>SUM(F74:F76)</f>
        <v>178996520.00000003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f>SUM(T74:T76)</f>
        <v>91686006.31</v>
      </c>
      <c r="U73" s="30">
        <f t="shared" si="5"/>
        <v>51.22</v>
      </c>
      <c r="V73" s="6">
        <v>0</v>
      </c>
      <c r="W73" s="7">
        <v>0</v>
      </c>
      <c r="X73" s="6">
        <v>0</v>
      </c>
    </row>
    <row r="74" spans="1:24" ht="15" outlineLevel="1">
      <c r="A74" s="11" t="s">
        <v>68</v>
      </c>
      <c r="B74" s="5"/>
      <c r="C74" s="5"/>
      <c r="D74" s="5"/>
      <c r="E74" s="5"/>
      <c r="F74" s="31">
        <v>122969060</v>
      </c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>
        <v>62426443.21</v>
      </c>
      <c r="U74" s="30">
        <f t="shared" si="5"/>
        <v>50.77</v>
      </c>
      <c r="V74" s="6">
        <v>0</v>
      </c>
      <c r="W74" s="7">
        <v>0</v>
      </c>
      <c r="X74" s="6">
        <v>0</v>
      </c>
    </row>
    <row r="75" spans="1:24" ht="15" outlineLevel="1">
      <c r="A75" s="11" t="s">
        <v>69</v>
      </c>
      <c r="B75" s="5"/>
      <c r="C75" s="5"/>
      <c r="D75" s="5"/>
      <c r="E75" s="5"/>
      <c r="F75" s="31">
        <v>49411377.67</v>
      </c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>
        <v>26295794.29</v>
      </c>
      <c r="U75" s="30">
        <f t="shared" si="5"/>
        <v>53.22</v>
      </c>
      <c r="V75" s="6">
        <v>0</v>
      </c>
      <c r="W75" s="7">
        <v>0</v>
      </c>
      <c r="X75" s="6">
        <v>0</v>
      </c>
    </row>
    <row r="76" spans="1:24" ht="25.5" outlineLevel="1">
      <c r="A76" s="11" t="s">
        <v>70</v>
      </c>
      <c r="B76" s="5"/>
      <c r="C76" s="5"/>
      <c r="D76" s="5"/>
      <c r="E76" s="5"/>
      <c r="F76" s="31">
        <v>6616082.33</v>
      </c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>
        <v>2963768.81</v>
      </c>
      <c r="U76" s="30">
        <f t="shared" si="5"/>
        <v>44.8</v>
      </c>
      <c r="V76" s="6">
        <v>0</v>
      </c>
      <c r="W76" s="7">
        <v>0</v>
      </c>
      <c r="X76" s="6">
        <v>0</v>
      </c>
    </row>
    <row r="77" spans="1:24" ht="30" customHeight="1">
      <c r="A77" s="12" t="s">
        <v>72</v>
      </c>
      <c r="B77" s="5"/>
      <c r="C77" s="5"/>
      <c r="D77" s="5"/>
      <c r="E77" s="5"/>
      <c r="F77" s="32">
        <f>F78</f>
        <v>3200000</v>
      </c>
      <c r="G77" s="32">
        <f aca="true" t="shared" si="8" ref="G77:T77">G78</f>
        <v>0</v>
      </c>
      <c r="H77" s="32">
        <f t="shared" si="8"/>
        <v>0</v>
      </c>
      <c r="I77" s="32">
        <f t="shared" si="8"/>
        <v>0</v>
      </c>
      <c r="J77" s="32">
        <f t="shared" si="8"/>
        <v>0</v>
      </c>
      <c r="K77" s="32">
        <f t="shared" si="8"/>
        <v>0</v>
      </c>
      <c r="L77" s="32">
        <f t="shared" si="8"/>
        <v>0</v>
      </c>
      <c r="M77" s="32">
        <f t="shared" si="8"/>
        <v>0</v>
      </c>
      <c r="N77" s="32">
        <f t="shared" si="8"/>
        <v>0</v>
      </c>
      <c r="O77" s="32">
        <f t="shared" si="8"/>
        <v>0</v>
      </c>
      <c r="P77" s="32">
        <f t="shared" si="8"/>
        <v>0</v>
      </c>
      <c r="Q77" s="32">
        <f t="shared" si="8"/>
        <v>0</v>
      </c>
      <c r="R77" s="32">
        <f t="shared" si="8"/>
        <v>0</v>
      </c>
      <c r="S77" s="32">
        <f t="shared" si="8"/>
        <v>0</v>
      </c>
      <c r="T77" s="32">
        <f t="shared" si="8"/>
        <v>0</v>
      </c>
      <c r="U77" s="30">
        <f t="shared" si="5"/>
        <v>0</v>
      </c>
      <c r="V77" s="6">
        <v>0</v>
      </c>
      <c r="W77" s="7">
        <v>0</v>
      </c>
      <c r="X77" s="6">
        <v>0</v>
      </c>
    </row>
    <row r="78" spans="1:24" ht="34.5" customHeight="1" outlineLevel="1">
      <c r="A78" s="11" t="s">
        <v>71</v>
      </c>
      <c r="B78" s="5"/>
      <c r="C78" s="5"/>
      <c r="D78" s="5"/>
      <c r="E78" s="5"/>
      <c r="F78" s="31">
        <v>3200000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31">
        <v>0</v>
      </c>
      <c r="T78" s="31">
        <v>0</v>
      </c>
      <c r="U78" s="30">
        <f t="shared" si="5"/>
        <v>0</v>
      </c>
      <c r="V78" s="6">
        <v>0</v>
      </c>
      <c r="W78" s="7">
        <v>0</v>
      </c>
      <c r="X78" s="6">
        <v>0</v>
      </c>
    </row>
    <row r="79" spans="1:24" ht="39.75" customHeight="1" outlineLevel="1">
      <c r="A79" s="28" t="s">
        <v>80</v>
      </c>
      <c r="B79" s="5"/>
      <c r="C79" s="5"/>
      <c r="D79" s="5"/>
      <c r="E79" s="5"/>
      <c r="F79" s="32">
        <f aca="true" t="shared" si="9" ref="F79:T79">F8-F34</f>
        <v>-65292151.09000015</v>
      </c>
      <c r="G79" s="32">
        <f t="shared" si="9"/>
        <v>0</v>
      </c>
      <c r="H79" s="32">
        <f t="shared" si="9"/>
        <v>0</v>
      </c>
      <c r="I79" s="32">
        <f t="shared" si="9"/>
        <v>0</v>
      </c>
      <c r="J79" s="32">
        <f t="shared" si="9"/>
        <v>0</v>
      </c>
      <c r="K79" s="32">
        <f t="shared" si="9"/>
        <v>0</v>
      </c>
      <c r="L79" s="32">
        <f t="shared" si="9"/>
        <v>0</v>
      </c>
      <c r="M79" s="32">
        <f t="shared" si="9"/>
        <v>0</v>
      </c>
      <c r="N79" s="32">
        <f t="shared" si="9"/>
        <v>0</v>
      </c>
      <c r="O79" s="32">
        <f t="shared" si="9"/>
        <v>0</v>
      </c>
      <c r="P79" s="32">
        <f t="shared" si="9"/>
        <v>0</v>
      </c>
      <c r="Q79" s="32">
        <f t="shared" si="9"/>
        <v>0</v>
      </c>
      <c r="R79" s="32">
        <f t="shared" si="9"/>
        <v>0</v>
      </c>
      <c r="S79" s="32">
        <f t="shared" si="9"/>
        <v>0</v>
      </c>
      <c r="T79" s="32">
        <f t="shared" si="9"/>
        <v>-23440825.849999905</v>
      </c>
      <c r="U79" s="20"/>
      <c r="V79" s="24"/>
      <c r="W79" s="25"/>
      <c r="X79" s="24"/>
    </row>
    <row r="80" spans="1:24" ht="45" customHeight="1">
      <c r="A80" s="23" t="s">
        <v>33</v>
      </c>
      <c r="B80" s="21"/>
      <c r="C80" s="21"/>
      <c r="D80" s="21"/>
      <c r="E80" s="21"/>
      <c r="F80" s="33">
        <f>SUM(F81,F84,F89,F87,F86)</f>
        <v>65292151.089999676</v>
      </c>
      <c r="G80" s="33">
        <f aca="true" t="shared" si="10" ref="G80:T80">SUM(G81,G89,G87,G86)</f>
        <v>0</v>
      </c>
      <c r="H80" s="33">
        <f t="shared" si="10"/>
        <v>0</v>
      </c>
      <c r="I80" s="33">
        <f t="shared" si="10"/>
        <v>0</v>
      </c>
      <c r="J80" s="33">
        <f t="shared" si="10"/>
        <v>0</v>
      </c>
      <c r="K80" s="33">
        <f t="shared" si="10"/>
        <v>0</v>
      </c>
      <c r="L80" s="33">
        <f t="shared" si="10"/>
        <v>0</v>
      </c>
      <c r="M80" s="33">
        <f t="shared" si="10"/>
        <v>0</v>
      </c>
      <c r="N80" s="33">
        <f t="shared" si="10"/>
        <v>0</v>
      </c>
      <c r="O80" s="33">
        <f t="shared" si="10"/>
        <v>0</v>
      </c>
      <c r="P80" s="33">
        <f t="shared" si="10"/>
        <v>0</v>
      </c>
      <c r="Q80" s="33">
        <f t="shared" si="10"/>
        <v>0</v>
      </c>
      <c r="R80" s="33">
        <f t="shared" si="10"/>
        <v>0</v>
      </c>
      <c r="S80" s="33">
        <f t="shared" si="10"/>
        <v>0</v>
      </c>
      <c r="T80" s="33">
        <f t="shared" si="10"/>
        <v>23440825.850000016</v>
      </c>
      <c r="U80" s="20"/>
      <c r="V80" s="1"/>
      <c r="W80" s="1"/>
      <c r="X80" s="1"/>
    </row>
    <row r="81" spans="1:24" ht="26.25">
      <c r="A81" s="22" t="s">
        <v>34</v>
      </c>
      <c r="B81" s="22"/>
      <c r="C81" s="22"/>
      <c r="D81" s="22"/>
      <c r="E81" s="22"/>
      <c r="F81" s="34">
        <v>0</v>
      </c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>
        <f>SUM(T82,T83)</f>
        <v>0</v>
      </c>
      <c r="U81" s="20"/>
      <c r="V81" s="8"/>
      <c r="W81" s="8"/>
      <c r="X81" s="8"/>
    </row>
    <row r="82" spans="1:21" ht="39">
      <c r="A82" s="26" t="s">
        <v>35</v>
      </c>
      <c r="B82" s="27"/>
      <c r="C82" s="27"/>
      <c r="D82" s="27"/>
      <c r="E82" s="27"/>
      <c r="F82" s="35">
        <v>29050000</v>
      </c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5">
        <v>0</v>
      </c>
      <c r="U82" s="20"/>
    </row>
    <row r="83" spans="1:21" ht="39">
      <c r="A83" s="26" t="s">
        <v>36</v>
      </c>
      <c r="B83" s="27"/>
      <c r="C83" s="27"/>
      <c r="D83" s="27"/>
      <c r="E83" s="27"/>
      <c r="F83" s="35">
        <v>-29050000</v>
      </c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>
        <v>0</v>
      </c>
      <c r="U83" s="20"/>
    </row>
    <row r="84" spans="1:21" ht="33.75" customHeight="1">
      <c r="A84" s="26" t="s">
        <v>87</v>
      </c>
      <c r="B84" s="27"/>
      <c r="C84" s="27"/>
      <c r="D84" s="27"/>
      <c r="E84" s="27"/>
      <c r="F84" s="35">
        <f>SUM(F85:F86)</f>
        <v>21800000</v>
      </c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20"/>
    </row>
    <row r="85" spans="1:21" ht="41.25" customHeight="1">
      <c r="A85" s="26" t="s">
        <v>86</v>
      </c>
      <c r="B85" s="27"/>
      <c r="C85" s="27"/>
      <c r="D85" s="27"/>
      <c r="E85" s="27"/>
      <c r="F85" s="35">
        <v>21800000</v>
      </c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>
        <v>0</v>
      </c>
      <c r="U85" s="20"/>
    </row>
    <row r="86" spans="1:21" ht="45.75" customHeight="1">
      <c r="A86" s="26" t="s">
        <v>82</v>
      </c>
      <c r="B86" s="27"/>
      <c r="C86" s="27"/>
      <c r="D86" s="27"/>
      <c r="E86" s="27"/>
      <c r="F86" s="35">
        <v>0</v>
      </c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>
        <v>0</v>
      </c>
      <c r="U86" s="20"/>
    </row>
    <row r="87" spans="1:21" ht="26.25">
      <c r="A87" s="26" t="s">
        <v>78</v>
      </c>
      <c r="B87" s="27"/>
      <c r="C87" s="27"/>
      <c r="D87" s="27"/>
      <c r="E87" s="27"/>
      <c r="F87" s="35">
        <f>F88</f>
        <v>0</v>
      </c>
      <c r="G87" s="35">
        <f aca="true" t="shared" si="11" ref="G87:S87">G88</f>
        <v>0</v>
      </c>
      <c r="H87" s="35">
        <f t="shared" si="11"/>
        <v>0</v>
      </c>
      <c r="I87" s="35">
        <f t="shared" si="11"/>
        <v>0</v>
      </c>
      <c r="J87" s="35">
        <f t="shared" si="11"/>
        <v>0</v>
      </c>
      <c r="K87" s="35">
        <f t="shared" si="11"/>
        <v>0</v>
      </c>
      <c r="L87" s="35">
        <f t="shared" si="11"/>
        <v>0</v>
      </c>
      <c r="M87" s="35">
        <f t="shared" si="11"/>
        <v>0</v>
      </c>
      <c r="N87" s="35">
        <f t="shared" si="11"/>
        <v>0</v>
      </c>
      <c r="O87" s="35">
        <f t="shared" si="11"/>
        <v>0</v>
      </c>
      <c r="P87" s="35">
        <f t="shared" si="11"/>
        <v>0</v>
      </c>
      <c r="Q87" s="35">
        <f t="shared" si="11"/>
        <v>0</v>
      </c>
      <c r="R87" s="35">
        <f t="shared" si="11"/>
        <v>0</v>
      </c>
      <c r="S87" s="35">
        <f t="shared" si="11"/>
        <v>0</v>
      </c>
      <c r="T87" s="35">
        <f>SUM(T88)</f>
        <v>56131380.37</v>
      </c>
      <c r="U87" s="20"/>
    </row>
    <row r="88" spans="1:21" ht="90">
      <c r="A88" s="26" t="s">
        <v>79</v>
      </c>
      <c r="B88" s="27"/>
      <c r="C88" s="27"/>
      <c r="D88" s="27"/>
      <c r="E88" s="27"/>
      <c r="F88" s="35">
        <v>0</v>
      </c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>
        <v>56131380.37</v>
      </c>
      <c r="U88" s="20"/>
    </row>
    <row r="89" spans="1:21" ht="26.25">
      <c r="A89" s="26" t="s">
        <v>37</v>
      </c>
      <c r="B89" s="27"/>
      <c r="C89" s="27"/>
      <c r="D89" s="27"/>
      <c r="E89" s="27"/>
      <c r="F89" s="35">
        <f>SUM(F91,F93)</f>
        <v>43492151.089999676</v>
      </c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>
        <f>SUM(T91,T93)</f>
        <v>-32690554.51999998</v>
      </c>
      <c r="U89" s="20"/>
    </row>
    <row r="90" spans="1:21" ht="15">
      <c r="A90" s="27" t="s">
        <v>38</v>
      </c>
      <c r="B90" s="27"/>
      <c r="C90" s="27"/>
      <c r="D90" s="27"/>
      <c r="E90" s="27"/>
      <c r="F90" s="35">
        <f>F91</f>
        <v>-2415121176.59</v>
      </c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>
        <f>T91</f>
        <v>-1774587956.27</v>
      </c>
      <c r="U90" s="20"/>
    </row>
    <row r="91" spans="1:21" ht="26.25">
      <c r="A91" s="26" t="s">
        <v>39</v>
      </c>
      <c r="B91" s="27"/>
      <c r="C91" s="27"/>
      <c r="D91" s="27"/>
      <c r="E91" s="27"/>
      <c r="F91" s="35">
        <v>-2415121176.59</v>
      </c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>
        <v>-1774587956.27</v>
      </c>
      <c r="U91" s="20"/>
    </row>
    <row r="92" spans="1:21" ht="15">
      <c r="A92" s="26" t="s">
        <v>40</v>
      </c>
      <c r="B92" s="27"/>
      <c r="C92" s="27"/>
      <c r="D92" s="27"/>
      <c r="E92" s="27"/>
      <c r="F92" s="35">
        <f>F93</f>
        <v>2458613327.68</v>
      </c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>
        <f>T93</f>
        <v>1741897401.75</v>
      </c>
      <c r="U92" s="20"/>
    </row>
    <row r="93" spans="1:21" ht="26.25">
      <c r="A93" s="26" t="s">
        <v>41</v>
      </c>
      <c r="B93" s="27"/>
      <c r="C93" s="27"/>
      <c r="D93" s="27"/>
      <c r="E93" s="27"/>
      <c r="F93" s="35">
        <v>2458613327.68</v>
      </c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>
        <v>1741897401.75</v>
      </c>
      <c r="U93" s="20"/>
    </row>
  </sheetData>
  <sheetProtection/>
  <mergeCells count="29">
    <mergeCell ref="X6:X7"/>
    <mergeCell ref="R6:R7"/>
    <mergeCell ref="S6:S7"/>
    <mergeCell ref="T6:T7"/>
    <mergeCell ref="K6:K7"/>
    <mergeCell ref="L6:L7"/>
    <mergeCell ref="M6:M7"/>
    <mergeCell ref="N6:N7"/>
    <mergeCell ref="O6:O7"/>
    <mergeCell ref="A2:U2"/>
    <mergeCell ref="A1:F1"/>
    <mergeCell ref="A3:V3"/>
    <mergeCell ref="A5:X5"/>
    <mergeCell ref="P6:P7"/>
    <mergeCell ref="E6:E7"/>
    <mergeCell ref="F6:F7"/>
    <mergeCell ref="A6:A7"/>
    <mergeCell ref="B6:B7"/>
    <mergeCell ref="G6:G7"/>
    <mergeCell ref="C6:C7"/>
    <mergeCell ref="D6:D7"/>
    <mergeCell ref="U6:U7"/>
    <mergeCell ref="V6:V7"/>
    <mergeCell ref="W6:W7"/>
    <mergeCell ref="A4:V4"/>
    <mergeCell ref="H6:H7"/>
    <mergeCell ref="I6:I7"/>
    <mergeCell ref="J6:J7"/>
    <mergeCell ref="Q6:Q7"/>
  </mergeCells>
  <printOptions/>
  <pageMargins left="0.7874015748031497" right="0.5905511811023623" top="0.5905511811023623" bottom="0.5905511811023623" header="0.3937007874015748" footer="0.3937007874015748"/>
  <pageSetup fitToHeight="20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Казимирова Юлия Юрьевна</dc:creator>
  <cp:keywords/>
  <dc:description/>
  <cp:lastModifiedBy>Оружило Наталья Валерьевна</cp:lastModifiedBy>
  <cp:lastPrinted>2016-02-12T03:06:59Z</cp:lastPrinted>
  <dcterms:created xsi:type="dcterms:W3CDTF">2014-03-03T02:48:43Z</dcterms:created>
  <dcterms:modified xsi:type="dcterms:W3CDTF">2018-07-04T02:08:14Z</dcterms:modified>
  <cp:category/>
  <cp:version/>
  <cp:contentType/>
  <cp:contentStatus/>
</cp:coreProperties>
</file>