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60 п.5 Устава города\2024 год\на 01.10.2024\"/>
    </mc:Choice>
  </mc:AlternateContent>
  <bookViews>
    <workbookView xWindow="0" yWindow="0" windowWidth="28800" windowHeight="11532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60" i="1"/>
  <c r="E63" i="1"/>
  <c r="D60" i="1" l="1"/>
  <c r="C60" i="1"/>
  <c r="E31" i="1" l="1"/>
  <c r="D28" i="1"/>
  <c r="C28" i="1"/>
  <c r="E73" i="1" l="1"/>
  <c r="E41" i="1"/>
  <c r="C65" i="1" l="1"/>
  <c r="C64" i="1" s="1"/>
  <c r="D65" i="1"/>
  <c r="D64" i="1" s="1"/>
  <c r="E82" i="1" l="1"/>
  <c r="C123" i="1" l="1"/>
  <c r="E121" i="1"/>
  <c r="E102" i="1" l="1"/>
  <c r="E44" i="1" l="1"/>
  <c r="E49" i="1" l="1"/>
  <c r="E50" i="1"/>
  <c r="E51" i="1"/>
  <c r="E52" i="1"/>
  <c r="E53" i="1"/>
  <c r="E54" i="1"/>
  <c r="E55" i="1"/>
  <c r="E56" i="1"/>
  <c r="E57" i="1"/>
  <c r="E58" i="1"/>
  <c r="E59" i="1"/>
  <c r="D99" i="1" l="1"/>
  <c r="C99" i="1"/>
  <c r="C103" i="1" l="1"/>
  <c r="E69" i="1" l="1"/>
  <c r="E11" i="1" l="1"/>
  <c r="E12" i="1"/>
  <c r="E14" i="1"/>
  <c r="E16" i="1"/>
  <c r="E18" i="1"/>
  <c r="E19" i="1"/>
  <c r="E21" i="1"/>
  <c r="E22" i="1"/>
  <c r="E24" i="1"/>
  <c r="E30" i="1"/>
  <c r="E32" i="1"/>
  <c r="E34" i="1"/>
  <c r="E36" i="1"/>
  <c r="E38" i="1"/>
  <c r="E40" i="1"/>
  <c r="E43" i="1"/>
  <c r="E46" i="1"/>
  <c r="E47" i="1"/>
  <c r="E48" i="1"/>
  <c r="E65" i="1"/>
  <c r="E66" i="1"/>
  <c r="E67" i="1"/>
  <c r="E68" i="1"/>
  <c r="E77" i="1"/>
  <c r="E78" i="1"/>
  <c r="E79" i="1"/>
  <c r="E80" i="1"/>
  <c r="E81" i="1"/>
  <c r="E83" i="1"/>
  <c r="E84" i="1"/>
  <c r="E86" i="1"/>
  <c r="E87" i="1"/>
  <c r="E88" i="1"/>
  <c r="E90" i="1"/>
  <c r="E91" i="1"/>
  <c r="E92" i="1"/>
  <c r="E93" i="1"/>
  <c r="E95" i="1"/>
  <c r="E96" i="1"/>
  <c r="E97" i="1"/>
  <c r="E98" i="1"/>
  <c r="E101" i="1"/>
  <c r="E104" i="1"/>
  <c r="E105" i="1"/>
  <c r="E106" i="1"/>
  <c r="E107" i="1"/>
  <c r="E108" i="1"/>
  <c r="E110" i="1"/>
  <c r="E111" i="1"/>
  <c r="E113" i="1"/>
  <c r="E115" i="1"/>
  <c r="E116" i="1"/>
  <c r="E117" i="1"/>
  <c r="E119" i="1"/>
  <c r="E120" i="1"/>
  <c r="E122" i="1"/>
  <c r="D85" i="1" l="1"/>
  <c r="C85" i="1"/>
  <c r="D15" i="1"/>
  <c r="C15" i="1"/>
  <c r="E15" i="1" l="1"/>
  <c r="E85" i="1"/>
  <c r="D89" i="1"/>
  <c r="E99" i="1" l="1"/>
  <c r="D42" i="1" l="1"/>
  <c r="C42" i="1"/>
  <c r="E42" i="1" l="1"/>
  <c r="C89" i="1"/>
  <c r="E89" i="1" s="1"/>
  <c r="D20" i="1" l="1"/>
  <c r="D26" i="1" l="1"/>
  <c r="C26" i="1"/>
  <c r="E28" i="1" l="1"/>
  <c r="D39" i="1"/>
  <c r="C20" i="1"/>
  <c r="E20" i="1" s="1"/>
  <c r="D10" i="1"/>
  <c r="C10" i="1"/>
  <c r="D112" i="1"/>
  <c r="C112" i="1"/>
  <c r="D76" i="1"/>
  <c r="C76" i="1"/>
  <c r="C94" i="1"/>
  <c r="D94" i="1"/>
  <c r="C109" i="1"/>
  <c r="D109" i="1"/>
  <c r="D118" i="1"/>
  <c r="C118" i="1"/>
  <c r="D123" i="1"/>
  <c r="E10" i="1" l="1"/>
  <c r="E118" i="1"/>
  <c r="E112" i="1"/>
  <c r="E109" i="1"/>
  <c r="E94" i="1"/>
  <c r="E76" i="1"/>
  <c r="C125" i="1"/>
  <c r="D103" i="1"/>
  <c r="E103" i="1" s="1"/>
  <c r="D125" i="1" l="1"/>
  <c r="E125" i="1" s="1"/>
  <c r="D35" i="1" l="1"/>
  <c r="C35" i="1"/>
  <c r="E35" i="1" l="1"/>
  <c r="D13" i="1"/>
  <c r="C13" i="1"/>
  <c r="D23" i="1"/>
  <c r="C23" i="1"/>
  <c r="C39" i="1"/>
  <c r="E39" i="1" s="1"/>
  <c r="E64" i="1"/>
  <c r="E23" i="1" l="1"/>
  <c r="E13" i="1"/>
  <c r="D9" i="1"/>
  <c r="C9" i="1"/>
  <c r="C74" i="1" s="1"/>
  <c r="D74" i="1" l="1"/>
  <c r="E74" i="1" s="1"/>
  <c r="E9" i="1"/>
  <c r="C126" i="1"/>
  <c r="D126" i="1" l="1"/>
</calcChain>
</file>

<file path=xl/sharedStrings.xml><?xml version="1.0" encoding="utf-8"?>
<sst xmlns="http://schemas.openxmlformats.org/spreadsheetml/2006/main" count="165" uniqueCount="164">
  <si>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</si>
  <si>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</si>
  <si>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</si>
  <si>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</si>
  <si>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</si>
  <si>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</si>
  <si>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</si>
  <si>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</si>
  <si>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</si>
  <si>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</si>
  <si>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</si>
  <si>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</si>
  <si>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</si>
  <si>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</si>
  <si>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 xml:space="preserve">НАЛОГИ НА ИМУЩЕСТВО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</si>
  <si>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</si>
  <si>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</si>
  <si>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</si>
  <si>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</si>
  <si>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</si>
  <si>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</si>
  <si>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</si>
  <si>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</si>
  <si>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</si>
  <si>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</si>
  <si>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</si>
  <si>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</si>
  <si>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</si>
  <si>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</si>
  <si>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</si>
  <si>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</si>
  <si>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</si>
  <si>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</si>
  <si>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</si>
  <si>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</si>
  <si>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</si>
  <si>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</si>
  <si>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</si>
  <si>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</si>
  <si>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</si>
  <si>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</si>
  <si>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</si>
  <si>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</si>
  <si>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</si>
  <si>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</si>
  <si>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</si>
  <si>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</si>
  <si>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</si>
  <si>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</si>
  <si>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</si>
  <si>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</si>
  <si>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</si>
  <si>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</si>
  <si>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</si>
  <si>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</si>
  <si>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</si>
  <si>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</si>
  <si>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</si>
  <si>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</si>
  <si>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</si>
  <si>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</si>
  <si>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</si>
  <si>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</si>
  <si>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</si>
  <si>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</si>
  <si>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</si>
  <si>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</si>
  <si>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</si>
  <si>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</si>
  <si>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</si>
  <si>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</si>
  <si>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</si>
  <si>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</si>
  <si>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</si>
  <si>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</si>
  <si>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</si>
  <si>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</si>
  <si>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</si>
  <si>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</si>
  <si>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</si>
  <si>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</si>
  <si>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</si>
  <si>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</si>
  <si>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</si>
  <si>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</si>
  <si>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</si>
  <si>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</si>
  <si>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</si>
  <si>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</si>
  <si>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</si>
  <si>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</si>
  <si>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</si>
  <si>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</si>
  <si>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</si>
  <si>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</si>
  <si>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</si>
  <si>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</si>
  <si>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</si>
  <si>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</si>
  <si>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</si>
  <si>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</si>
  <si>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</si>
  <si>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</si>
  <si>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</si>
  <si>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</si>
  <si>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</si>
  <si>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</si>
  <si>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</si>
  <si>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</si>
  <si>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</si>
  <si>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</si>
  <si>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</si>
  <si>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</si>
  <si>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</si>
  <si>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</si>
  <si>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</si>
  <si>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</si>
  <si>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</si>
  <si>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</si>
  <si>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</si>
  <si>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</si>
  <si>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</si>
  <si>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</si>
  <si>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</si>
  <si>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</si>
  <si>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</si>
  <si>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</si>
  <si>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</si>
  <si>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</si>
  <si>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Судебная система</t>
  </si>
  <si>
    <t>0105</t>
  </si>
  <si>
    <t>ЗАДОЛЖЕННОСТЬ И ПЕРЕРАСЧЕТЫ ПО ОТМЕНЕННЫМ НАЛОГАМ, СБОРАМ И ИНЫМ ОБЯЗАТЕЛЬНЫМ ПЛАТЕЖАМ</t>
  </si>
  <si>
    <t>Налоги на имущество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</si>
  <si>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</si>
  <si>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в виде прибыли, приходящейся на доли в уствных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</si>
  <si>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0314</t>
  </si>
  <si>
    <t>Другие вопросы в области национальной безопасности и правоохранительной деятельности</t>
  </si>
  <si>
    <t>Суммы по искам о возмещении вреда, причиненного окружающей среде</t>
  </si>
  <si>
    <t>Административные штрафы, установленные Кодексом Российской Федерации об административных нарушениях</t>
  </si>
  <si>
    <t>Административные штрафы, установленные законами субъектов Российской Федерации об административных 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</si>
  <si>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</si>
  <si>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</si>
  <si>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Налог, взимаемый в связи с применением патентной системы налогообложения, зачисляемый в бюджеты городских округов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</si>
  <si>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</si>
  <si>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</si>
  <si>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 xml:space="preserve">Дотации бюджетам бюджетной системы Российской Федерации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</si>
  <si>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</si>
  <si>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</si>
  <si>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0602</t>
  </si>
  <si>
    <t>Сбор, удаление отходов и очистка сточных вод</t>
  </si>
  <si>
    <t>Налог, взимаемый в связи с применением упрощенной системы налогооблажения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</si>
  <si>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</si>
  <si>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0310</t>
  </si>
  <si>
    <t>Защита населения и территории от чрезвычайных ситуаций природного и техногенного характера, пожарная безопасеость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</si>
  <si>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 </t>
  </si>
  <si>
    <t>Платежи в целях возмещения причиненного ущерба (убытков)</t>
  </si>
  <si>
    <t>0605</t>
  </si>
  <si>
    <t>Другие вопросы в облсти охраны окружающей среды</t>
  </si>
  <si>
    <t>Спорт высших достижений</t>
  </si>
  <si>
    <t>Безвзмездные поступления от негосударственных организаций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</si>
  <si>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</si>
  <si>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Инициативные платежи</t>
  </si>
  <si>
    <t>по состоянию на 01.10.2024</t>
  </si>
  <si>
    <t>Исполнено   по состоянию на 01.10.2024     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</si>
</sst>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0" fontId="0" fillId="3" borderId="0" xfId="0" applyFill="1"/>
    <xf numFmtId="0" fontId="1" fillId="3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view="pageBreakPreview" topLeftCell="A48" zoomScaleNormal="100" zoomScaleSheetLayoutView="100" workbookViewId="0">
      <selection activeCell="C108" sqref="C108"/>
    </sheetView>
  </sheetViews>
  <sheetFormatPr defaultRowHeight="14.4" x14ac:dyDescent="0.3"/>
  <cols>
    <col min="1" max="1" width="7.88671875" customWidth="1"/>
    <col min="2" max="2" width="45.33203125" customWidth="1"/>
    <col min="3" max="3" width="16.44140625" customWidth="1"/>
    <col min="4" max="4" width="13.33203125" customWidth="1"/>
    <col min="5" max="5" width="13.109375" customWidth="1"/>
  </cols>
  <sheetData>
    <row r="1" spans="1:6" x14ac:dyDescent="0.3">
      <c r="D1" s="33" t="s">
        <v>128</v>
      </c>
      <c r="E1" s="33"/>
    </row>
    <row r="2" spans="1:6" ht="17.399999999999999" x14ac:dyDescent="0.3">
      <c r="A2" s="34" t="s">
        <v>2</v>
      </c>
      <c r="B2" s="34"/>
      <c r="C2" s="34"/>
      <c r="D2" s="34"/>
      <c r="E2" s="34"/>
    </row>
    <row r="3" spans="1:6" ht="17.399999999999999" x14ac:dyDescent="0.3">
      <c r="A3" s="34" t="s">
        <v>3</v>
      </c>
      <c r="B3" s="34"/>
      <c r="C3" s="34"/>
      <c r="D3" s="34"/>
      <c r="E3" s="34"/>
    </row>
    <row r="4" spans="1:6" ht="17.399999999999999" x14ac:dyDescent="0.3">
      <c r="A4" s="34" t="s">
        <v>162</v>
      </c>
      <c r="B4" s="34"/>
      <c r="C4" s="34"/>
      <c r="D4" s="34"/>
      <c r="E4" s="34"/>
    </row>
    <row r="5" spans="1:6" ht="17.399999999999999" x14ac:dyDescent="0.3">
      <c r="A5" s="2"/>
      <c r="B5" s="2"/>
      <c r="C5" s="2"/>
      <c r="D5" s="2"/>
      <c r="E5" s="1"/>
    </row>
    <row r="6" spans="1:6" ht="91.5" customHeight="1" x14ac:dyDescent="0.3">
      <c r="A6" s="4" t="s">
        <v>0</v>
      </c>
      <c r="B6" s="5" t="s">
        <v>1</v>
      </c>
      <c r="C6" s="5" t="s">
        <v>119</v>
      </c>
      <c r="D6" s="5" t="s">
        <v>163</v>
      </c>
      <c r="E6" s="5" t="s">
        <v>120</v>
      </c>
    </row>
    <row r="7" spans="1:6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</row>
    <row r="8" spans="1:6" x14ac:dyDescent="0.3">
      <c r="A8" s="8"/>
      <c r="B8" s="9" t="s">
        <v>4</v>
      </c>
      <c r="C8" s="10"/>
      <c r="D8" s="10"/>
      <c r="E8" s="10"/>
    </row>
    <row r="9" spans="1:6" ht="17.399999999999999" x14ac:dyDescent="0.3">
      <c r="A9" s="11">
        <v>10000</v>
      </c>
      <c r="B9" s="11" t="s">
        <v>5</v>
      </c>
      <c r="C9" s="12">
        <f>SUM(C10,C13,C15,C20,C23,C26,C28,C35,C38,C39,C42,C60)</f>
        <v>919053.29999999993</v>
      </c>
      <c r="D9" s="12">
        <f>SUM(D10,D13,D15,D20,D23,D26,D28,D35,D38,D39,D42,D60)</f>
        <v>658374.66</v>
      </c>
      <c r="E9" s="12">
        <f>ROUND(D9/C9*100,2)</f>
        <v>71.64</v>
      </c>
      <c r="F9" s="3"/>
    </row>
    <row r="10" spans="1:6" x14ac:dyDescent="0.3">
      <c r="A10" s="11">
        <v>10100</v>
      </c>
      <c r="B10" s="11" t="s">
        <v>6</v>
      </c>
      <c r="C10" s="12">
        <f>SUM(C11:C12)</f>
        <v>646704.30000000005</v>
      </c>
      <c r="D10" s="12">
        <f>SUM(D11:D12)</f>
        <v>455734.29000000004</v>
      </c>
      <c r="E10" s="12">
        <f t="shared" ref="E10:E76" si="0">ROUND(D10/C10*100,2)</f>
        <v>70.47</v>
      </c>
    </row>
    <row r="11" spans="1:6" x14ac:dyDescent="0.3">
      <c r="A11" s="13">
        <v>10101</v>
      </c>
      <c r="B11" s="13" t="s">
        <v>7</v>
      </c>
      <c r="C11" s="14">
        <v>179340.1</v>
      </c>
      <c r="D11" s="14">
        <v>108343.22</v>
      </c>
      <c r="E11" s="14">
        <f t="shared" si="0"/>
        <v>60.41</v>
      </c>
    </row>
    <row r="12" spans="1:6" x14ac:dyDescent="0.3">
      <c r="A12" s="13">
        <v>10102</v>
      </c>
      <c r="B12" s="13" t="s">
        <v>8</v>
      </c>
      <c r="C12" s="14">
        <v>467364.2</v>
      </c>
      <c r="D12" s="14">
        <v>347391.07</v>
      </c>
      <c r="E12" s="14">
        <f t="shared" si="0"/>
        <v>74.33</v>
      </c>
    </row>
    <row r="13" spans="1:6" ht="41.4" x14ac:dyDescent="0.3">
      <c r="A13" s="11">
        <v>10300</v>
      </c>
      <c r="B13" s="11" t="s">
        <v>9</v>
      </c>
      <c r="C13" s="12">
        <f>C14</f>
        <v>64977.599999999999</v>
      </c>
      <c r="D13" s="12">
        <f>D14</f>
        <v>46462.14</v>
      </c>
      <c r="E13" s="12">
        <f t="shared" si="0"/>
        <v>71.5</v>
      </c>
    </row>
    <row r="14" spans="1:6" ht="41.4" x14ac:dyDescent="0.3">
      <c r="A14" s="13">
        <v>10302</v>
      </c>
      <c r="B14" s="13" t="s">
        <v>10</v>
      </c>
      <c r="C14" s="14">
        <v>64977.599999999999</v>
      </c>
      <c r="D14" s="14">
        <v>46462.14</v>
      </c>
      <c r="E14" s="14">
        <f t="shared" si="0"/>
        <v>71.5</v>
      </c>
    </row>
    <row r="15" spans="1:6" x14ac:dyDescent="0.3">
      <c r="A15" s="11">
        <v>10500</v>
      </c>
      <c r="B15" s="11" t="s">
        <v>11</v>
      </c>
      <c r="C15" s="12">
        <f>C17+C18+C19+C16</f>
        <v>117129.5</v>
      </c>
      <c r="D15" s="12">
        <f>D17+D18+D19+D16</f>
        <v>92813.16</v>
      </c>
      <c r="E15" s="12">
        <f t="shared" si="0"/>
        <v>79.239999999999995</v>
      </c>
    </row>
    <row r="16" spans="1:6" ht="27.6" x14ac:dyDescent="0.3">
      <c r="A16" s="13">
        <v>10501</v>
      </c>
      <c r="B16" s="13" t="s">
        <v>150</v>
      </c>
      <c r="C16" s="14">
        <v>100051.8</v>
      </c>
      <c r="D16" s="14">
        <v>75987.19</v>
      </c>
      <c r="E16" s="14">
        <f t="shared" si="0"/>
        <v>75.95</v>
      </c>
    </row>
    <row r="17" spans="1:5" ht="27.6" x14ac:dyDescent="0.3">
      <c r="A17" s="13">
        <v>10502</v>
      </c>
      <c r="B17" s="13" t="s">
        <v>12</v>
      </c>
      <c r="C17" s="14">
        <v>0</v>
      </c>
      <c r="D17" s="14">
        <v>33.090000000000003</v>
      </c>
      <c r="E17" s="14">
        <v>0</v>
      </c>
    </row>
    <row r="18" spans="1:5" x14ac:dyDescent="0.3">
      <c r="A18" s="13">
        <v>10503</v>
      </c>
      <c r="B18" s="13" t="s">
        <v>13</v>
      </c>
      <c r="C18" s="14">
        <v>205</v>
      </c>
      <c r="D18" s="14">
        <v>429.89</v>
      </c>
      <c r="E18" s="14">
        <f t="shared" si="0"/>
        <v>209.7</v>
      </c>
    </row>
    <row r="19" spans="1:5" ht="41.4" x14ac:dyDescent="0.3">
      <c r="A19" s="13">
        <v>10504</v>
      </c>
      <c r="B19" s="13" t="s">
        <v>142</v>
      </c>
      <c r="C19" s="14">
        <v>16872.7</v>
      </c>
      <c r="D19" s="14">
        <v>16362.99</v>
      </c>
      <c r="E19" s="14">
        <f t="shared" si="0"/>
        <v>96.98</v>
      </c>
    </row>
    <row r="20" spans="1:5" x14ac:dyDescent="0.3">
      <c r="A20" s="11">
        <v>10600</v>
      </c>
      <c r="B20" s="11" t="s">
        <v>14</v>
      </c>
      <c r="C20" s="12">
        <f>C21+C22</f>
        <v>28811.8</v>
      </c>
      <c r="D20" s="12">
        <f>D21+D22</f>
        <v>14061.259999999998</v>
      </c>
      <c r="E20" s="12">
        <f t="shared" si="0"/>
        <v>48.8</v>
      </c>
    </row>
    <row r="21" spans="1:5" ht="55.2" x14ac:dyDescent="0.3">
      <c r="A21" s="13">
        <v>10601</v>
      </c>
      <c r="B21" s="13" t="s">
        <v>151</v>
      </c>
      <c r="C21" s="14">
        <v>13178.8</v>
      </c>
      <c r="D21" s="14">
        <v>4415.03</v>
      </c>
      <c r="E21" s="14">
        <f t="shared" si="0"/>
        <v>33.5</v>
      </c>
    </row>
    <row r="22" spans="1:5" x14ac:dyDescent="0.3">
      <c r="A22" s="13">
        <v>10606</v>
      </c>
      <c r="B22" s="13" t="s">
        <v>15</v>
      </c>
      <c r="C22" s="14">
        <v>15633</v>
      </c>
      <c r="D22" s="14">
        <v>9646.23</v>
      </c>
      <c r="E22" s="14">
        <f t="shared" si="0"/>
        <v>61.7</v>
      </c>
    </row>
    <row r="23" spans="1:5" x14ac:dyDescent="0.3">
      <c r="A23" s="11">
        <v>10800</v>
      </c>
      <c r="B23" s="11" t="s">
        <v>16</v>
      </c>
      <c r="C23" s="12">
        <f>C24+C25</f>
        <v>10192.700000000001</v>
      </c>
      <c r="D23" s="12">
        <f>D24+D25</f>
        <v>8326.69</v>
      </c>
      <c r="E23" s="12">
        <f t="shared" si="0"/>
        <v>81.69</v>
      </c>
    </row>
    <row r="24" spans="1:5" ht="41.4" x14ac:dyDescent="0.3">
      <c r="A24" s="13">
        <v>10803</v>
      </c>
      <c r="B24" s="13" t="s">
        <v>17</v>
      </c>
      <c r="C24" s="14">
        <v>10192.700000000001</v>
      </c>
      <c r="D24" s="14">
        <v>8326.69</v>
      </c>
      <c r="E24" s="14">
        <f t="shared" si="0"/>
        <v>81.69</v>
      </c>
    </row>
    <row r="25" spans="1:5" ht="41.4" x14ac:dyDescent="0.3">
      <c r="A25" s="13">
        <v>10807</v>
      </c>
      <c r="B25" s="13" t="s">
        <v>18</v>
      </c>
      <c r="C25" s="14">
        <v>0</v>
      </c>
      <c r="D25" s="14">
        <v>0</v>
      </c>
      <c r="E25" s="14">
        <v>0</v>
      </c>
    </row>
    <row r="26" spans="1:5" ht="41.4" x14ac:dyDescent="0.3">
      <c r="A26" s="11">
        <v>10900</v>
      </c>
      <c r="B26" s="11" t="s">
        <v>131</v>
      </c>
      <c r="C26" s="12">
        <f>C27</f>
        <v>0</v>
      </c>
      <c r="D26" s="12">
        <f>D27</f>
        <v>0</v>
      </c>
      <c r="E26" s="12">
        <v>0</v>
      </c>
    </row>
    <row r="27" spans="1:5" x14ac:dyDescent="0.3">
      <c r="A27" s="13">
        <v>10904</v>
      </c>
      <c r="B27" s="13" t="s">
        <v>132</v>
      </c>
      <c r="C27" s="14">
        <v>0</v>
      </c>
      <c r="D27" s="14">
        <v>0</v>
      </c>
      <c r="E27" s="14">
        <v>0</v>
      </c>
    </row>
    <row r="28" spans="1:5" ht="55.2" x14ac:dyDescent="0.3">
      <c r="A28" s="11">
        <v>11100</v>
      </c>
      <c r="B28" s="15" t="s">
        <v>19</v>
      </c>
      <c r="C28" s="12">
        <f>C30+C32+C33+C34+C29+C31</f>
        <v>28764.7</v>
      </c>
      <c r="D28" s="12">
        <f>D30+D32+D33+D34+D29+D31</f>
        <v>22000.239999999998</v>
      </c>
      <c r="E28" s="12">
        <f t="shared" si="0"/>
        <v>76.48</v>
      </c>
    </row>
    <row r="29" spans="1:5" ht="82.8" x14ac:dyDescent="0.3">
      <c r="A29" s="13">
        <v>11101</v>
      </c>
      <c r="B29" s="32" t="s">
        <v>134</v>
      </c>
      <c r="C29" s="14">
        <v>0</v>
      </c>
      <c r="D29" s="14">
        <v>0</v>
      </c>
      <c r="E29" s="14">
        <v>0</v>
      </c>
    </row>
    <row r="30" spans="1:5" ht="96.6" x14ac:dyDescent="0.3">
      <c r="A30" s="13">
        <v>11105</v>
      </c>
      <c r="B30" s="13" t="s">
        <v>143</v>
      </c>
      <c r="C30" s="14">
        <v>23170.1</v>
      </c>
      <c r="D30" s="14">
        <v>14771.16</v>
      </c>
      <c r="E30" s="14">
        <f t="shared" si="0"/>
        <v>63.75</v>
      </c>
    </row>
    <row r="31" spans="1:5" ht="55.2" x14ac:dyDescent="0.3">
      <c r="A31" s="13">
        <v>111053</v>
      </c>
      <c r="B31" s="13" t="s">
        <v>160</v>
      </c>
      <c r="C31" s="14">
        <v>202.9</v>
      </c>
      <c r="D31" s="14">
        <v>202.96</v>
      </c>
      <c r="E31" s="14">
        <f t="shared" si="0"/>
        <v>100.03</v>
      </c>
    </row>
    <row r="32" spans="1:5" ht="27.6" x14ac:dyDescent="0.3">
      <c r="A32" s="6">
        <v>11107</v>
      </c>
      <c r="B32" s="13" t="s">
        <v>20</v>
      </c>
      <c r="C32" s="14">
        <v>91.7</v>
      </c>
      <c r="D32" s="14">
        <v>414.15</v>
      </c>
      <c r="E32" s="14">
        <f t="shared" si="0"/>
        <v>451.64</v>
      </c>
    </row>
    <row r="33" spans="1:5" ht="110.4" x14ac:dyDescent="0.3">
      <c r="A33" s="6">
        <v>11108</v>
      </c>
      <c r="B33" s="13" t="s">
        <v>21</v>
      </c>
      <c r="C33" s="14">
        <v>1560</v>
      </c>
      <c r="D33" s="14">
        <v>2815.14</v>
      </c>
      <c r="E33" s="14">
        <f t="shared" si="0"/>
        <v>180.46</v>
      </c>
    </row>
    <row r="34" spans="1:5" ht="96.6" x14ac:dyDescent="0.3">
      <c r="A34" s="6">
        <v>11109</v>
      </c>
      <c r="B34" s="13" t="s">
        <v>144</v>
      </c>
      <c r="C34" s="14">
        <v>3740</v>
      </c>
      <c r="D34" s="14">
        <v>3796.83</v>
      </c>
      <c r="E34" s="14">
        <f t="shared" si="0"/>
        <v>101.52</v>
      </c>
    </row>
    <row r="35" spans="1:5" ht="27.6" x14ac:dyDescent="0.3">
      <c r="A35" s="16">
        <v>11200</v>
      </c>
      <c r="B35" s="11" t="s">
        <v>22</v>
      </c>
      <c r="C35" s="12">
        <f>C36+C37</f>
        <v>5955.6</v>
      </c>
      <c r="D35" s="12">
        <f>D36+D37</f>
        <v>1243.27</v>
      </c>
      <c r="E35" s="12">
        <f t="shared" si="0"/>
        <v>20.88</v>
      </c>
    </row>
    <row r="36" spans="1:5" ht="27.6" x14ac:dyDescent="0.3">
      <c r="A36" s="6">
        <v>11201</v>
      </c>
      <c r="B36" s="13" t="s">
        <v>23</v>
      </c>
      <c r="C36" s="14">
        <v>5955.6</v>
      </c>
      <c r="D36" s="14">
        <v>1151.55</v>
      </c>
      <c r="E36" s="14">
        <f t="shared" si="0"/>
        <v>19.34</v>
      </c>
    </row>
    <row r="37" spans="1:5" x14ac:dyDescent="0.3">
      <c r="A37" s="6">
        <v>11204</v>
      </c>
      <c r="B37" s="13" t="s">
        <v>121</v>
      </c>
      <c r="C37" s="14">
        <v>0</v>
      </c>
      <c r="D37" s="14">
        <v>91.72</v>
      </c>
      <c r="E37" s="14">
        <v>0</v>
      </c>
    </row>
    <row r="38" spans="1:5" ht="27.6" x14ac:dyDescent="0.3">
      <c r="A38" s="16">
        <v>11300</v>
      </c>
      <c r="B38" s="11" t="s">
        <v>24</v>
      </c>
      <c r="C38" s="12">
        <v>1844.9</v>
      </c>
      <c r="D38" s="12">
        <v>1776.08</v>
      </c>
      <c r="E38" s="12">
        <f t="shared" si="0"/>
        <v>96.27</v>
      </c>
    </row>
    <row r="39" spans="1:5" ht="27.6" x14ac:dyDescent="0.3">
      <c r="A39" s="16">
        <v>11400</v>
      </c>
      <c r="B39" s="11" t="s">
        <v>25</v>
      </c>
      <c r="C39" s="12">
        <f>C40+C41</f>
        <v>11202.099999999999</v>
      </c>
      <c r="D39" s="12">
        <f>D40+D41</f>
        <v>9536.09</v>
      </c>
      <c r="E39" s="12">
        <f t="shared" si="0"/>
        <v>85.13</v>
      </c>
    </row>
    <row r="40" spans="1:5" x14ac:dyDescent="0.3">
      <c r="A40" s="6">
        <v>11401</v>
      </c>
      <c r="B40" s="13" t="s">
        <v>26</v>
      </c>
      <c r="C40" s="14">
        <v>9683.7999999999993</v>
      </c>
      <c r="D40" s="14">
        <v>6983.61</v>
      </c>
      <c r="E40" s="14">
        <f t="shared" si="0"/>
        <v>72.12</v>
      </c>
    </row>
    <row r="41" spans="1:5" ht="96.6" x14ac:dyDescent="0.3">
      <c r="A41" s="6">
        <v>11402</v>
      </c>
      <c r="B41" s="13" t="s">
        <v>154</v>
      </c>
      <c r="C41" s="14">
        <v>1518.3</v>
      </c>
      <c r="D41" s="14">
        <v>2552.48</v>
      </c>
      <c r="E41" s="14">
        <f t="shared" si="0"/>
        <v>168.11</v>
      </c>
    </row>
    <row r="42" spans="1:5" ht="27.6" x14ac:dyDescent="0.3">
      <c r="A42" s="16">
        <v>11600</v>
      </c>
      <c r="B42" s="11" t="s">
        <v>27</v>
      </c>
      <c r="C42" s="12">
        <f>C45+C47+C50+C51+C52+C53+C54+C56+C57+C58+C59+C55+C43+C44+C48+C49+C46</f>
        <v>3002.1</v>
      </c>
      <c r="D42" s="12">
        <f>D45+D47+D50+D51+D52+D53+D54+D56+D57+D58+D59+D55+D43+D44+D48+D49+D46</f>
        <v>5917.56</v>
      </c>
      <c r="E42" s="12">
        <f t="shared" si="0"/>
        <v>197.11</v>
      </c>
    </row>
    <row r="43" spans="1:5" ht="41.4" x14ac:dyDescent="0.3">
      <c r="A43" s="6">
        <v>11601</v>
      </c>
      <c r="B43" s="13" t="s">
        <v>138</v>
      </c>
      <c r="C43" s="14">
        <v>1804</v>
      </c>
      <c r="D43" s="14">
        <v>1139.51</v>
      </c>
      <c r="E43" s="14">
        <f t="shared" si="0"/>
        <v>63.17</v>
      </c>
    </row>
    <row r="44" spans="1:5" ht="41.4" x14ac:dyDescent="0.3">
      <c r="A44" s="6">
        <v>11602</v>
      </c>
      <c r="B44" s="13" t="s">
        <v>139</v>
      </c>
      <c r="C44" s="14">
        <v>100</v>
      </c>
      <c r="D44" s="14">
        <v>171.17</v>
      </c>
      <c r="E44" s="14">
        <f t="shared" si="0"/>
        <v>171.17</v>
      </c>
    </row>
    <row r="45" spans="1:5" ht="0.6" customHeight="1" x14ac:dyDescent="0.3">
      <c r="A45" s="6">
        <v>11603</v>
      </c>
      <c r="B45" s="13" t="s">
        <v>28</v>
      </c>
      <c r="C45" s="14"/>
      <c r="D45" s="14"/>
      <c r="E45" s="14">
        <v>0</v>
      </c>
    </row>
    <row r="46" spans="1:5" ht="124.2" x14ac:dyDescent="0.3">
      <c r="A46" s="6">
        <v>11607</v>
      </c>
      <c r="B46" s="13" t="s">
        <v>140</v>
      </c>
      <c r="C46" s="14">
        <v>998.9</v>
      </c>
      <c r="D46" s="14">
        <v>1434.38</v>
      </c>
      <c r="E46" s="14">
        <f t="shared" si="0"/>
        <v>143.6</v>
      </c>
    </row>
    <row r="47" spans="1:5" ht="27.6" x14ac:dyDescent="0.3">
      <c r="A47" s="6">
        <v>11610</v>
      </c>
      <c r="B47" s="13" t="s">
        <v>155</v>
      </c>
      <c r="C47" s="14">
        <v>31.4</v>
      </c>
      <c r="D47" s="14">
        <v>3172.5</v>
      </c>
      <c r="E47" s="14">
        <f t="shared" si="0"/>
        <v>10103.5</v>
      </c>
    </row>
    <row r="48" spans="1:5" ht="27.6" x14ac:dyDescent="0.3">
      <c r="A48" s="6">
        <v>11611</v>
      </c>
      <c r="B48" s="13" t="s">
        <v>141</v>
      </c>
      <c r="C48" s="14">
        <v>67.8</v>
      </c>
      <c r="D48" s="14">
        <v>0</v>
      </c>
      <c r="E48" s="14">
        <f t="shared" si="0"/>
        <v>0</v>
      </c>
    </row>
    <row r="49" spans="1:5" ht="27.6" hidden="1" x14ac:dyDescent="0.3">
      <c r="A49" s="6">
        <v>11618</v>
      </c>
      <c r="B49" s="13" t="s">
        <v>127</v>
      </c>
      <c r="C49" s="14">
        <v>0</v>
      </c>
      <c r="D49" s="14">
        <v>0</v>
      </c>
      <c r="E49" s="14" t="e">
        <f t="shared" si="0"/>
        <v>#DIV/0!</v>
      </c>
    </row>
    <row r="50" spans="1:5" ht="27.6" hidden="1" x14ac:dyDescent="0.3">
      <c r="A50" s="6">
        <v>11625</v>
      </c>
      <c r="B50" s="13" t="s">
        <v>29</v>
      </c>
      <c r="C50" s="14">
        <v>0</v>
      </c>
      <c r="D50" s="14">
        <v>0</v>
      </c>
      <c r="E50" s="14" t="e">
        <f t="shared" si="0"/>
        <v>#DIV/0!</v>
      </c>
    </row>
    <row r="51" spans="1:5" ht="69" hidden="1" x14ac:dyDescent="0.3">
      <c r="A51" s="6">
        <v>11628</v>
      </c>
      <c r="B51" s="13" t="s">
        <v>30</v>
      </c>
      <c r="C51" s="14">
        <v>0</v>
      </c>
      <c r="D51" s="14">
        <v>0</v>
      </c>
      <c r="E51" s="14" t="e">
        <f t="shared" si="0"/>
        <v>#DIV/0!</v>
      </c>
    </row>
    <row r="52" spans="1:5" ht="27.6" hidden="1" x14ac:dyDescent="0.3">
      <c r="A52" s="6">
        <v>11630</v>
      </c>
      <c r="B52" s="13" t="s">
        <v>31</v>
      </c>
      <c r="C52" s="14">
        <v>0</v>
      </c>
      <c r="D52" s="14">
        <v>0</v>
      </c>
      <c r="E52" s="14" t="e">
        <f t="shared" si="0"/>
        <v>#DIV/0!</v>
      </c>
    </row>
    <row r="53" spans="1:5" ht="55.2" hidden="1" x14ac:dyDescent="0.3">
      <c r="A53" s="6">
        <v>11632</v>
      </c>
      <c r="B53" s="13" t="s">
        <v>32</v>
      </c>
      <c r="C53" s="14">
        <v>0</v>
      </c>
      <c r="D53" s="14">
        <v>0</v>
      </c>
      <c r="E53" s="14" t="e">
        <f t="shared" si="0"/>
        <v>#DIV/0!</v>
      </c>
    </row>
    <row r="54" spans="1:5" ht="69" hidden="1" x14ac:dyDescent="0.3">
      <c r="A54" s="6">
        <v>11633</v>
      </c>
      <c r="B54" s="13" t="s">
        <v>33</v>
      </c>
      <c r="C54" s="14">
        <v>0</v>
      </c>
      <c r="D54" s="14">
        <v>0</v>
      </c>
      <c r="E54" s="14" t="e">
        <f t="shared" si="0"/>
        <v>#DIV/0!</v>
      </c>
    </row>
    <row r="55" spans="1:5" ht="27.6" hidden="1" x14ac:dyDescent="0.3">
      <c r="A55" s="6">
        <v>11635</v>
      </c>
      <c r="B55" s="13" t="s">
        <v>137</v>
      </c>
      <c r="C55" s="14">
        <v>0</v>
      </c>
      <c r="D55" s="14">
        <v>0</v>
      </c>
      <c r="E55" s="14" t="e">
        <f t="shared" si="0"/>
        <v>#DIV/0!</v>
      </c>
    </row>
    <row r="56" spans="1:5" ht="82.8" hidden="1" x14ac:dyDescent="0.3">
      <c r="A56" s="6">
        <v>11637</v>
      </c>
      <c r="B56" s="13" t="s">
        <v>34</v>
      </c>
      <c r="C56" s="14">
        <v>0</v>
      </c>
      <c r="D56" s="14">
        <v>0</v>
      </c>
      <c r="E56" s="14" t="e">
        <f t="shared" si="0"/>
        <v>#DIV/0!</v>
      </c>
    </row>
    <row r="57" spans="1:5" ht="82.8" hidden="1" x14ac:dyDescent="0.3">
      <c r="A57" s="6">
        <v>11643</v>
      </c>
      <c r="B57" s="13" t="s">
        <v>35</v>
      </c>
      <c r="C57" s="14">
        <v>0</v>
      </c>
      <c r="D57" s="14">
        <v>0</v>
      </c>
      <c r="E57" s="14" t="e">
        <f t="shared" si="0"/>
        <v>#DIV/0!</v>
      </c>
    </row>
    <row r="58" spans="1:5" ht="55.2" hidden="1" x14ac:dyDescent="0.3">
      <c r="A58" s="6">
        <v>11651</v>
      </c>
      <c r="B58" s="13" t="s">
        <v>36</v>
      </c>
      <c r="C58" s="14">
        <v>0</v>
      </c>
      <c r="D58" s="14">
        <v>0</v>
      </c>
      <c r="E58" s="14" t="e">
        <f t="shared" si="0"/>
        <v>#DIV/0!</v>
      </c>
    </row>
    <row r="59" spans="1:5" ht="41.4" hidden="1" x14ac:dyDescent="0.3">
      <c r="A59" s="6">
        <v>11690</v>
      </c>
      <c r="B59" s="13" t="s">
        <v>37</v>
      </c>
      <c r="C59" s="14">
        <v>0</v>
      </c>
      <c r="D59" s="14">
        <v>0</v>
      </c>
      <c r="E59" s="14" t="e">
        <f t="shared" si="0"/>
        <v>#DIV/0!</v>
      </c>
    </row>
    <row r="60" spans="1:5" x14ac:dyDescent="0.3">
      <c r="A60" s="16">
        <v>11700</v>
      </c>
      <c r="B60" s="11" t="s">
        <v>38</v>
      </c>
      <c r="C60" s="12">
        <f>C61+C62+C63</f>
        <v>468</v>
      </c>
      <c r="D60" s="12">
        <f>D61+D62+D63</f>
        <v>503.88</v>
      </c>
      <c r="E60" s="12">
        <f t="shared" si="0"/>
        <v>107.67</v>
      </c>
    </row>
    <row r="61" spans="1:5" x14ac:dyDescent="0.3">
      <c r="A61" s="6">
        <v>11701</v>
      </c>
      <c r="B61" s="13" t="s">
        <v>39</v>
      </c>
      <c r="C61" s="14">
        <v>0</v>
      </c>
      <c r="D61" s="14">
        <v>2.63</v>
      </c>
      <c r="E61" s="14">
        <v>0</v>
      </c>
    </row>
    <row r="62" spans="1:5" x14ac:dyDescent="0.3">
      <c r="A62" s="6">
        <v>11705</v>
      </c>
      <c r="B62" s="13" t="s">
        <v>38</v>
      </c>
      <c r="C62" s="14">
        <v>0</v>
      </c>
      <c r="D62" s="14">
        <v>33.25</v>
      </c>
      <c r="E62" s="14">
        <v>0</v>
      </c>
    </row>
    <row r="63" spans="1:5" x14ac:dyDescent="0.3">
      <c r="A63" s="6">
        <v>11715</v>
      </c>
      <c r="B63" s="13" t="s">
        <v>161</v>
      </c>
      <c r="C63" s="14">
        <v>468</v>
      </c>
      <c r="D63" s="14">
        <v>468</v>
      </c>
      <c r="E63" s="14">
        <f t="shared" si="0"/>
        <v>100</v>
      </c>
    </row>
    <row r="64" spans="1:5" x14ac:dyDescent="0.3">
      <c r="A64" s="16">
        <v>20000</v>
      </c>
      <c r="B64" s="11" t="s">
        <v>40</v>
      </c>
      <c r="C64" s="12">
        <f>C65+C71+C73+C72+C70</f>
        <v>2860285.32</v>
      </c>
      <c r="D64" s="12">
        <f>D65+D71+D73+D72+D70</f>
        <v>1679681.81</v>
      </c>
      <c r="E64" s="12">
        <f t="shared" si="0"/>
        <v>58.72</v>
      </c>
    </row>
    <row r="65" spans="1:5" ht="27.6" x14ac:dyDescent="0.3">
      <c r="A65" s="6">
        <v>20200</v>
      </c>
      <c r="B65" s="13" t="s">
        <v>41</v>
      </c>
      <c r="C65" s="14">
        <f>C66+C67+C68+C69</f>
        <v>2835770.65</v>
      </c>
      <c r="D65" s="14">
        <f>D66+D67+D68+D69</f>
        <v>1655486.83</v>
      </c>
      <c r="E65" s="14">
        <f t="shared" si="0"/>
        <v>58.38</v>
      </c>
    </row>
    <row r="66" spans="1:5" ht="27.6" x14ac:dyDescent="0.3">
      <c r="A66" s="6">
        <v>20210</v>
      </c>
      <c r="B66" s="13" t="s">
        <v>145</v>
      </c>
      <c r="C66" s="14">
        <v>1317275.3</v>
      </c>
      <c r="D66" s="14">
        <v>717188.9</v>
      </c>
      <c r="E66" s="14">
        <f t="shared" si="0"/>
        <v>54.44</v>
      </c>
    </row>
    <row r="67" spans="1:5" ht="41.4" x14ac:dyDescent="0.3">
      <c r="A67" s="6">
        <v>20220</v>
      </c>
      <c r="B67" s="13" t="s">
        <v>146</v>
      </c>
      <c r="C67" s="14">
        <v>331568.84000000003</v>
      </c>
      <c r="D67" s="14">
        <v>103543.6</v>
      </c>
      <c r="E67" s="14">
        <f t="shared" si="0"/>
        <v>31.23</v>
      </c>
    </row>
    <row r="68" spans="1:5" ht="27.6" x14ac:dyDescent="0.3">
      <c r="A68" s="6">
        <v>20230</v>
      </c>
      <c r="B68" s="13" t="s">
        <v>147</v>
      </c>
      <c r="C68" s="14">
        <v>1100886.32</v>
      </c>
      <c r="D68" s="14">
        <v>788259.18</v>
      </c>
      <c r="E68" s="14">
        <f t="shared" si="0"/>
        <v>71.599999999999994</v>
      </c>
    </row>
    <row r="69" spans="1:5" x14ac:dyDescent="0.3">
      <c r="A69" s="6">
        <v>20240</v>
      </c>
      <c r="B69" s="13" t="s">
        <v>42</v>
      </c>
      <c r="C69" s="14">
        <v>86040.19</v>
      </c>
      <c r="D69" s="14">
        <v>46495.15</v>
      </c>
      <c r="E69" s="14">
        <f t="shared" si="0"/>
        <v>54.04</v>
      </c>
    </row>
    <row r="70" spans="1:5" ht="27.6" x14ac:dyDescent="0.3">
      <c r="A70" s="6">
        <v>20400</v>
      </c>
      <c r="B70" s="13" t="s">
        <v>159</v>
      </c>
      <c r="C70" s="14">
        <v>28594</v>
      </c>
      <c r="D70" s="14">
        <v>28593.99</v>
      </c>
      <c r="E70" s="14">
        <v>0</v>
      </c>
    </row>
    <row r="71" spans="1:5" x14ac:dyDescent="0.3">
      <c r="A71" s="6">
        <v>20700</v>
      </c>
      <c r="B71" s="13" t="s">
        <v>43</v>
      </c>
      <c r="C71" s="14">
        <v>0</v>
      </c>
      <c r="D71" s="14">
        <v>0</v>
      </c>
      <c r="E71" s="14">
        <v>0</v>
      </c>
    </row>
    <row r="72" spans="1:5" ht="82.8" x14ac:dyDescent="0.3">
      <c r="A72" s="6">
        <v>21800</v>
      </c>
      <c r="B72" s="13" t="s">
        <v>133</v>
      </c>
      <c r="C72" s="14">
        <v>0.15</v>
      </c>
      <c r="D72" s="14">
        <v>0.31</v>
      </c>
      <c r="E72" s="14">
        <v>0</v>
      </c>
    </row>
    <row r="73" spans="1:5" ht="41.4" x14ac:dyDescent="0.3">
      <c r="A73" s="6">
        <v>21900</v>
      </c>
      <c r="B73" s="13" t="s">
        <v>44</v>
      </c>
      <c r="C73" s="14">
        <v>-4079.48</v>
      </c>
      <c r="D73" s="14">
        <v>-4399.32</v>
      </c>
      <c r="E73" s="14">
        <f t="shared" si="0"/>
        <v>107.84</v>
      </c>
    </row>
    <row r="74" spans="1:5" x14ac:dyDescent="0.3">
      <c r="A74" s="6"/>
      <c r="B74" s="17" t="s">
        <v>45</v>
      </c>
      <c r="C74" s="12">
        <f>C9+C64</f>
        <v>3779338.6199999996</v>
      </c>
      <c r="D74" s="12">
        <f>D9+D64</f>
        <v>2338056.4700000002</v>
      </c>
      <c r="E74" s="12">
        <f t="shared" si="0"/>
        <v>61.86</v>
      </c>
    </row>
    <row r="75" spans="1:5" x14ac:dyDescent="0.3">
      <c r="A75" s="10"/>
      <c r="B75" s="8" t="s">
        <v>46</v>
      </c>
      <c r="C75" s="18"/>
      <c r="D75" s="18"/>
      <c r="E75" s="14"/>
    </row>
    <row r="76" spans="1:5" ht="15.6" x14ac:dyDescent="0.3">
      <c r="A76" s="19" t="s">
        <v>89</v>
      </c>
      <c r="B76" s="20" t="s">
        <v>117</v>
      </c>
      <c r="C76" s="21">
        <f>C77+C78+C79+C81+C82+C83+C84+C80</f>
        <v>240406.97</v>
      </c>
      <c r="D76" s="21">
        <f>D77+D78+D79+D81+D82+D83+D84+D80</f>
        <v>146298.82</v>
      </c>
      <c r="E76" s="12">
        <f t="shared" si="0"/>
        <v>60.85</v>
      </c>
    </row>
    <row r="77" spans="1:5" ht="41.4" x14ac:dyDescent="0.3">
      <c r="A77" s="23" t="s">
        <v>90</v>
      </c>
      <c r="B77" s="13" t="s">
        <v>47</v>
      </c>
      <c r="C77" s="24">
        <v>3475.6</v>
      </c>
      <c r="D77" s="25">
        <v>2453.6799999999998</v>
      </c>
      <c r="E77" s="14">
        <f t="shared" ref="E77:E125" si="1">ROUND(D77/C77*100,2)</f>
        <v>70.599999999999994</v>
      </c>
    </row>
    <row r="78" spans="1:5" ht="55.2" x14ac:dyDescent="0.3">
      <c r="A78" s="23" t="s">
        <v>91</v>
      </c>
      <c r="B78" s="13" t="s">
        <v>48</v>
      </c>
      <c r="C78" s="24">
        <v>2968.7</v>
      </c>
      <c r="D78" s="25">
        <v>1186.95</v>
      </c>
      <c r="E78" s="14">
        <f t="shared" si="1"/>
        <v>39.979999999999997</v>
      </c>
    </row>
    <row r="79" spans="1:5" ht="55.2" x14ac:dyDescent="0.3">
      <c r="A79" s="23" t="s">
        <v>118</v>
      </c>
      <c r="B79" s="13" t="s">
        <v>49</v>
      </c>
      <c r="C79" s="24">
        <v>105135.9</v>
      </c>
      <c r="D79" s="25">
        <v>71689.97</v>
      </c>
      <c r="E79" s="14">
        <f t="shared" si="1"/>
        <v>68.19</v>
      </c>
    </row>
    <row r="80" spans="1:5" ht="15.6" x14ac:dyDescent="0.3">
      <c r="A80" s="23" t="s">
        <v>130</v>
      </c>
      <c r="B80" s="13" t="s">
        <v>129</v>
      </c>
      <c r="C80" s="24">
        <v>12.2</v>
      </c>
      <c r="D80" s="25">
        <v>12.2</v>
      </c>
      <c r="E80" s="14">
        <f t="shared" si="1"/>
        <v>100</v>
      </c>
    </row>
    <row r="81" spans="1:5" ht="44.4" customHeight="1" x14ac:dyDescent="0.3">
      <c r="A81" s="23" t="s">
        <v>92</v>
      </c>
      <c r="B81" s="27" t="s">
        <v>50</v>
      </c>
      <c r="C81" s="24">
        <v>24138.02</v>
      </c>
      <c r="D81" s="25">
        <v>16326.59</v>
      </c>
      <c r="E81" s="14">
        <f t="shared" si="1"/>
        <v>67.64</v>
      </c>
    </row>
    <row r="82" spans="1:5" ht="16.8" customHeight="1" x14ac:dyDescent="0.3">
      <c r="A82" s="23" t="s">
        <v>123</v>
      </c>
      <c r="B82" s="28" t="s">
        <v>122</v>
      </c>
      <c r="C82" s="24">
        <v>2189.08</v>
      </c>
      <c r="D82" s="25">
        <v>1953.73</v>
      </c>
      <c r="E82" s="14">
        <f t="shared" si="1"/>
        <v>89.25</v>
      </c>
    </row>
    <row r="83" spans="1:5" ht="15.6" x14ac:dyDescent="0.3">
      <c r="A83" s="23" t="s">
        <v>93</v>
      </c>
      <c r="B83" s="13" t="s">
        <v>51</v>
      </c>
      <c r="C83" s="24">
        <v>950</v>
      </c>
      <c r="D83" s="25">
        <v>0</v>
      </c>
      <c r="E83" s="14">
        <f t="shared" si="1"/>
        <v>0</v>
      </c>
    </row>
    <row r="84" spans="1:5" ht="15.6" x14ac:dyDescent="0.3">
      <c r="A84" s="23" t="s">
        <v>94</v>
      </c>
      <c r="B84" s="13" t="s">
        <v>52</v>
      </c>
      <c r="C84" s="24">
        <v>101537.47</v>
      </c>
      <c r="D84" s="25">
        <v>52675.7</v>
      </c>
      <c r="E84" s="14">
        <f t="shared" si="1"/>
        <v>51.88</v>
      </c>
    </row>
    <row r="85" spans="1:5" ht="27.6" x14ac:dyDescent="0.3">
      <c r="A85" s="19" t="s">
        <v>95</v>
      </c>
      <c r="B85" s="11" t="s">
        <v>53</v>
      </c>
      <c r="C85" s="21">
        <f>C86+C88+C87</f>
        <v>37440.19</v>
      </c>
      <c r="D85" s="21">
        <f>D86+D88+D87</f>
        <v>16802.490000000002</v>
      </c>
      <c r="E85" s="12">
        <f t="shared" si="1"/>
        <v>44.88</v>
      </c>
    </row>
    <row r="86" spans="1:5" ht="41.4" x14ac:dyDescent="0.3">
      <c r="A86" s="23" t="s">
        <v>96</v>
      </c>
      <c r="B86" s="13" t="s">
        <v>54</v>
      </c>
      <c r="C86" s="24">
        <v>756.53</v>
      </c>
      <c r="D86" s="25">
        <v>531.92999999999995</v>
      </c>
      <c r="E86" s="14">
        <f t="shared" si="1"/>
        <v>70.31</v>
      </c>
    </row>
    <row r="87" spans="1:5" ht="41.4" x14ac:dyDescent="0.3">
      <c r="A87" s="23" t="s">
        <v>152</v>
      </c>
      <c r="B87" s="13" t="s">
        <v>153</v>
      </c>
      <c r="C87" s="24">
        <v>36635.660000000003</v>
      </c>
      <c r="D87" s="25">
        <v>16249.36</v>
      </c>
      <c r="E87" s="14">
        <f t="shared" si="1"/>
        <v>44.35</v>
      </c>
    </row>
    <row r="88" spans="1:5" ht="41.4" x14ac:dyDescent="0.3">
      <c r="A88" s="23" t="s">
        <v>135</v>
      </c>
      <c r="B88" s="13" t="s">
        <v>136</v>
      </c>
      <c r="C88" s="24">
        <v>48</v>
      </c>
      <c r="D88" s="25">
        <v>21.2</v>
      </c>
      <c r="E88" s="14">
        <f t="shared" si="1"/>
        <v>44.17</v>
      </c>
    </row>
    <row r="89" spans="1:5" x14ac:dyDescent="0.3">
      <c r="A89" s="19" t="s">
        <v>97</v>
      </c>
      <c r="B89" s="11" t="s">
        <v>55</v>
      </c>
      <c r="C89" s="22">
        <f>SUM(C90:C93)</f>
        <v>397970.33</v>
      </c>
      <c r="D89" s="22">
        <f>SUM(D90:D93)</f>
        <v>273004.83999999997</v>
      </c>
      <c r="E89" s="12">
        <f t="shared" si="1"/>
        <v>68.599999999999994</v>
      </c>
    </row>
    <row r="90" spans="1:5" ht="15.6" x14ac:dyDescent="0.3">
      <c r="A90" s="23" t="s">
        <v>98</v>
      </c>
      <c r="B90" s="13" t="s">
        <v>56</v>
      </c>
      <c r="C90" s="24">
        <v>12342.98</v>
      </c>
      <c r="D90" s="25">
        <v>9261.89</v>
      </c>
      <c r="E90" s="14">
        <f t="shared" si="1"/>
        <v>75.040000000000006</v>
      </c>
    </row>
    <row r="91" spans="1:5" ht="15.6" x14ac:dyDescent="0.3">
      <c r="A91" s="23" t="s">
        <v>99</v>
      </c>
      <c r="B91" s="13" t="s">
        <v>57</v>
      </c>
      <c r="C91" s="24">
        <v>98887.5</v>
      </c>
      <c r="D91" s="25">
        <v>63258.44</v>
      </c>
      <c r="E91" s="14">
        <f t="shared" si="1"/>
        <v>63.97</v>
      </c>
    </row>
    <row r="92" spans="1:5" ht="15.6" x14ac:dyDescent="0.3">
      <c r="A92" s="23" t="s">
        <v>100</v>
      </c>
      <c r="B92" s="13" t="s">
        <v>58</v>
      </c>
      <c r="C92" s="24">
        <v>254490.23</v>
      </c>
      <c r="D92" s="25">
        <v>175845.73</v>
      </c>
      <c r="E92" s="14">
        <f t="shared" si="1"/>
        <v>69.099999999999994</v>
      </c>
    </row>
    <row r="93" spans="1:5" ht="27.6" x14ac:dyDescent="0.3">
      <c r="A93" s="23" t="s">
        <v>101</v>
      </c>
      <c r="B93" s="13" t="s">
        <v>59</v>
      </c>
      <c r="C93" s="24">
        <v>32249.62</v>
      </c>
      <c r="D93" s="25">
        <v>24638.78</v>
      </c>
      <c r="E93" s="14">
        <f t="shared" si="1"/>
        <v>76.400000000000006</v>
      </c>
    </row>
    <row r="94" spans="1:5" ht="27.6" x14ac:dyDescent="0.3">
      <c r="A94" s="19" t="s">
        <v>102</v>
      </c>
      <c r="B94" s="11" t="s">
        <v>60</v>
      </c>
      <c r="C94" s="22">
        <f>SUM(C95:C98)</f>
        <v>348330.14</v>
      </c>
      <c r="D94" s="22">
        <f>SUM(D95:D98)</f>
        <v>149137.53</v>
      </c>
      <c r="E94" s="12">
        <f t="shared" si="1"/>
        <v>42.81</v>
      </c>
    </row>
    <row r="95" spans="1:5" ht="15.6" x14ac:dyDescent="0.3">
      <c r="A95" s="23" t="s">
        <v>103</v>
      </c>
      <c r="B95" s="13" t="s">
        <v>61</v>
      </c>
      <c r="C95" s="24">
        <v>28533.9</v>
      </c>
      <c r="D95" s="25">
        <v>12839.18</v>
      </c>
      <c r="E95" s="14">
        <f t="shared" si="1"/>
        <v>45</v>
      </c>
    </row>
    <row r="96" spans="1:5" ht="15.6" x14ac:dyDescent="0.3">
      <c r="A96" s="23" t="s">
        <v>104</v>
      </c>
      <c r="B96" s="13" t="s">
        <v>62</v>
      </c>
      <c r="C96" s="24">
        <v>33466.230000000003</v>
      </c>
      <c r="D96" s="25">
        <v>640.42999999999995</v>
      </c>
      <c r="E96" s="14">
        <f t="shared" si="1"/>
        <v>1.91</v>
      </c>
    </row>
    <row r="97" spans="1:5" ht="15.6" x14ac:dyDescent="0.3">
      <c r="A97" s="23" t="s">
        <v>105</v>
      </c>
      <c r="B97" s="13" t="s">
        <v>63</v>
      </c>
      <c r="C97" s="24">
        <v>224891.04</v>
      </c>
      <c r="D97" s="25">
        <v>93355.17</v>
      </c>
      <c r="E97" s="14">
        <f t="shared" si="1"/>
        <v>41.51</v>
      </c>
    </row>
    <row r="98" spans="1:5" ht="27.6" x14ac:dyDescent="0.3">
      <c r="A98" s="23" t="s">
        <v>106</v>
      </c>
      <c r="B98" s="13" t="s">
        <v>64</v>
      </c>
      <c r="C98" s="24">
        <v>61438.97</v>
      </c>
      <c r="D98" s="25">
        <v>42302.75</v>
      </c>
      <c r="E98" s="14">
        <f t="shared" si="1"/>
        <v>68.849999999999994</v>
      </c>
    </row>
    <row r="99" spans="1:5" x14ac:dyDescent="0.3">
      <c r="A99" s="19" t="s">
        <v>107</v>
      </c>
      <c r="B99" s="11" t="s">
        <v>65</v>
      </c>
      <c r="C99" s="22">
        <f>C100+C101+C102</f>
        <v>16345.02</v>
      </c>
      <c r="D99" s="22">
        <f>D100+D101+D102</f>
        <v>6193.12</v>
      </c>
      <c r="E99" s="12">
        <f t="shared" si="1"/>
        <v>37.89</v>
      </c>
    </row>
    <row r="100" spans="1:5" x14ac:dyDescent="0.3">
      <c r="A100" s="23" t="s">
        <v>148</v>
      </c>
      <c r="B100" s="13" t="s">
        <v>149</v>
      </c>
      <c r="C100" s="26">
        <v>0</v>
      </c>
      <c r="D100" s="26">
        <v>0</v>
      </c>
      <c r="E100" s="14">
        <v>0</v>
      </c>
    </row>
    <row r="101" spans="1:5" ht="27.6" x14ac:dyDescent="0.3">
      <c r="A101" s="23" t="s">
        <v>108</v>
      </c>
      <c r="B101" s="13" t="s">
        <v>66</v>
      </c>
      <c r="C101" s="24">
        <v>11798.43</v>
      </c>
      <c r="D101" s="25">
        <v>5623</v>
      </c>
      <c r="E101" s="14">
        <f t="shared" si="1"/>
        <v>47.66</v>
      </c>
    </row>
    <row r="102" spans="1:5" ht="27.6" x14ac:dyDescent="0.3">
      <c r="A102" s="23" t="s">
        <v>156</v>
      </c>
      <c r="B102" s="13" t="s">
        <v>157</v>
      </c>
      <c r="C102" s="24">
        <v>4546.59</v>
      </c>
      <c r="D102" s="25">
        <v>570.12</v>
      </c>
      <c r="E102" s="14">
        <f t="shared" si="1"/>
        <v>12.54</v>
      </c>
    </row>
    <row r="103" spans="1:5" x14ac:dyDescent="0.3">
      <c r="A103" s="19" t="s">
        <v>109</v>
      </c>
      <c r="B103" s="11" t="s">
        <v>67</v>
      </c>
      <c r="C103" s="22">
        <f>SUM(C104:C108)</f>
        <v>1900104.9700000002</v>
      </c>
      <c r="D103" s="22">
        <f>SUM(D104:D108)</f>
        <v>1327722.6299999999</v>
      </c>
      <c r="E103" s="12">
        <f t="shared" si="1"/>
        <v>69.88</v>
      </c>
    </row>
    <row r="104" spans="1:5" ht="15.6" x14ac:dyDescent="0.3">
      <c r="A104" s="23" t="s">
        <v>110</v>
      </c>
      <c r="B104" s="13" t="s">
        <v>68</v>
      </c>
      <c r="C104" s="24">
        <v>730732</v>
      </c>
      <c r="D104" s="25">
        <v>498324.31</v>
      </c>
      <c r="E104" s="14">
        <f t="shared" si="1"/>
        <v>68.2</v>
      </c>
    </row>
    <row r="105" spans="1:5" ht="15.6" x14ac:dyDescent="0.3">
      <c r="A105" s="23" t="s">
        <v>111</v>
      </c>
      <c r="B105" s="13" t="s">
        <v>69</v>
      </c>
      <c r="C105" s="24">
        <v>809087.12</v>
      </c>
      <c r="D105" s="25">
        <v>573952.68000000005</v>
      </c>
      <c r="E105" s="14">
        <f t="shared" si="1"/>
        <v>70.94</v>
      </c>
    </row>
    <row r="106" spans="1:5" ht="15.6" x14ac:dyDescent="0.3">
      <c r="A106" s="23" t="s">
        <v>124</v>
      </c>
      <c r="B106" s="29" t="s">
        <v>125</v>
      </c>
      <c r="C106" s="24">
        <v>212602.34</v>
      </c>
      <c r="D106" s="25">
        <v>150627.59</v>
      </c>
      <c r="E106" s="14">
        <f t="shared" si="1"/>
        <v>70.849999999999994</v>
      </c>
    </row>
    <row r="107" spans="1:5" ht="15.6" x14ac:dyDescent="0.3">
      <c r="A107" s="23" t="s">
        <v>112</v>
      </c>
      <c r="B107" s="13" t="s">
        <v>70</v>
      </c>
      <c r="C107" s="24">
        <v>24322.19</v>
      </c>
      <c r="D107" s="25">
        <v>17215.63</v>
      </c>
      <c r="E107" s="14">
        <f t="shared" si="1"/>
        <v>70.78</v>
      </c>
    </row>
    <row r="108" spans="1:5" ht="15.6" x14ac:dyDescent="0.3">
      <c r="A108" s="23" t="s">
        <v>113</v>
      </c>
      <c r="B108" s="13" t="s">
        <v>71</v>
      </c>
      <c r="C108" s="24">
        <v>123361.32</v>
      </c>
      <c r="D108" s="25">
        <v>87602.42</v>
      </c>
      <c r="E108" s="14">
        <f t="shared" si="1"/>
        <v>71.010000000000005</v>
      </c>
    </row>
    <row r="109" spans="1:5" ht="27.6" x14ac:dyDescent="0.3">
      <c r="A109" s="19" t="s">
        <v>114</v>
      </c>
      <c r="B109" s="11" t="s">
        <v>72</v>
      </c>
      <c r="C109" s="22">
        <f>SUM(C110:C111)</f>
        <v>304929.01</v>
      </c>
      <c r="D109" s="22">
        <f>SUM(D110:D111)</f>
        <v>229144.83000000002</v>
      </c>
      <c r="E109" s="12">
        <f t="shared" si="1"/>
        <v>75.150000000000006</v>
      </c>
    </row>
    <row r="110" spans="1:5" ht="15.6" x14ac:dyDescent="0.3">
      <c r="A110" s="23" t="s">
        <v>115</v>
      </c>
      <c r="B110" s="13" t="s">
        <v>73</v>
      </c>
      <c r="C110" s="24">
        <v>213457.62</v>
      </c>
      <c r="D110" s="25">
        <v>163492.87</v>
      </c>
      <c r="E110" s="14">
        <f t="shared" si="1"/>
        <v>76.59</v>
      </c>
    </row>
    <row r="111" spans="1:5" ht="27.6" x14ac:dyDescent="0.3">
      <c r="A111" s="23" t="s">
        <v>116</v>
      </c>
      <c r="B111" s="13" t="s">
        <v>74</v>
      </c>
      <c r="C111" s="24">
        <v>91471.39</v>
      </c>
      <c r="D111" s="25">
        <v>65651.960000000006</v>
      </c>
      <c r="E111" s="14">
        <f t="shared" si="1"/>
        <v>71.77</v>
      </c>
    </row>
    <row r="112" spans="1:5" x14ac:dyDescent="0.3">
      <c r="A112" s="16">
        <v>1000</v>
      </c>
      <c r="B112" s="11" t="s">
        <v>75</v>
      </c>
      <c r="C112" s="22">
        <f>SUM(C113:C117)</f>
        <v>100123.57</v>
      </c>
      <c r="D112" s="22">
        <f>SUM(D113:D117)</f>
        <v>68180.040000000008</v>
      </c>
      <c r="E112" s="12">
        <f t="shared" si="1"/>
        <v>68.099999999999994</v>
      </c>
    </row>
    <row r="113" spans="1:5" ht="15.6" x14ac:dyDescent="0.3">
      <c r="A113" s="6">
        <v>1001</v>
      </c>
      <c r="B113" s="13" t="s">
        <v>76</v>
      </c>
      <c r="C113" s="24">
        <v>12600</v>
      </c>
      <c r="D113" s="25">
        <v>9124.59</v>
      </c>
      <c r="E113" s="14">
        <f t="shared" si="1"/>
        <v>72.42</v>
      </c>
    </row>
    <row r="114" spans="1:5" ht="15.6" x14ac:dyDescent="0.3">
      <c r="A114" s="6">
        <v>1002</v>
      </c>
      <c r="B114" s="13" t="s">
        <v>77</v>
      </c>
      <c r="C114" s="24">
        <v>0</v>
      </c>
      <c r="D114" s="25">
        <v>0</v>
      </c>
      <c r="E114" s="14">
        <v>0</v>
      </c>
    </row>
    <row r="115" spans="1:5" ht="15.6" x14ac:dyDescent="0.3">
      <c r="A115" s="6">
        <v>1003</v>
      </c>
      <c r="B115" s="13" t="s">
        <v>78</v>
      </c>
      <c r="C115" s="24">
        <v>82448.52</v>
      </c>
      <c r="D115" s="25">
        <v>55467.22</v>
      </c>
      <c r="E115" s="14">
        <f t="shared" si="1"/>
        <v>67.27</v>
      </c>
    </row>
    <row r="116" spans="1:5" ht="15.6" x14ac:dyDescent="0.3">
      <c r="A116" s="6">
        <v>1004</v>
      </c>
      <c r="B116" s="13" t="s">
        <v>79</v>
      </c>
      <c r="C116" s="24">
        <v>3022.8</v>
      </c>
      <c r="D116" s="25">
        <v>2342.85</v>
      </c>
      <c r="E116" s="14">
        <f t="shared" si="1"/>
        <v>77.510000000000005</v>
      </c>
    </row>
    <row r="117" spans="1:5" ht="15.6" x14ac:dyDescent="0.3">
      <c r="A117" s="6">
        <v>1006</v>
      </c>
      <c r="B117" s="13" t="s">
        <v>80</v>
      </c>
      <c r="C117" s="24">
        <v>2052.25</v>
      </c>
      <c r="D117" s="25">
        <v>1245.3800000000001</v>
      </c>
      <c r="E117" s="14">
        <f t="shared" si="1"/>
        <v>60.68</v>
      </c>
    </row>
    <row r="118" spans="1:5" x14ac:dyDescent="0.3">
      <c r="A118" s="6">
        <v>1100</v>
      </c>
      <c r="B118" s="11" t="s">
        <v>81</v>
      </c>
      <c r="C118" s="22">
        <f>SUM(C119:C122)</f>
        <v>622391.30000000005</v>
      </c>
      <c r="D118" s="22">
        <f>SUM(D119:D122)</f>
        <v>243414.02000000002</v>
      </c>
      <c r="E118" s="12">
        <f t="shared" si="1"/>
        <v>39.11</v>
      </c>
    </row>
    <row r="119" spans="1:5" ht="15.6" x14ac:dyDescent="0.3">
      <c r="A119" s="6">
        <v>1101</v>
      </c>
      <c r="B119" s="13" t="s">
        <v>82</v>
      </c>
      <c r="C119" s="24">
        <v>452815.22</v>
      </c>
      <c r="D119" s="25">
        <v>130454.84</v>
      </c>
      <c r="E119" s="14">
        <f t="shared" si="1"/>
        <v>28.81</v>
      </c>
    </row>
    <row r="120" spans="1:5" ht="15.6" x14ac:dyDescent="0.3">
      <c r="A120" s="6">
        <v>1102</v>
      </c>
      <c r="B120" s="13" t="s">
        <v>83</v>
      </c>
      <c r="C120" s="24">
        <v>76401.06</v>
      </c>
      <c r="D120" s="25">
        <v>45079.35</v>
      </c>
      <c r="E120" s="14">
        <f t="shared" si="1"/>
        <v>59</v>
      </c>
    </row>
    <row r="121" spans="1:5" ht="15.6" x14ac:dyDescent="0.3">
      <c r="A121" s="6">
        <v>1103</v>
      </c>
      <c r="B121" s="13" t="s">
        <v>158</v>
      </c>
      <c r="C121" s="24">
        <v>82601.039999999994</v>
      </c>
      <c r="D121" s="25">
        <v>60268.66</v>
      </c>
      <c r="E121" s="14">
        <f t="shared" si="1"/>
        <v>72.959999999999994</v>
      </c>
    </row>
    <row r="122" spans="1:5" ht="27.6" x14ac:dyDescent="0.3">
      <c r="A122" s="6">
        <v>1105</v>
      </c>
      <c r="B122" s="13" t="s">
        <v>84</v>
      </c>
      <c r="C122" s="24">
        <v>10573.98</v>
      </c>
      <c r="D122" s="25">
        <v>7611.17</v>
      </c>
      <c r="E122" s="14">
        <f t="shared" si="1"/>
        <v>71.98</v>
      </c>
    </row>
    <row r="123" spans="1:5" ht="27.6" x14ac:dyDescent="0.3">
      <c r="A123" s="6">
        <v>1300</v>
      </c>
      <c r="B123" s="11" t="s">
        <v>85</v>
      </c>
      <c r="C123" s="22">
        <f>SUM(C124)</f>
        <v>0</v>
      </c>
      <c r="D123" s="22">
        <f>SUM(D124)</f>
        <v>0</v>
      </c>
      <c r="E123" s="12">
        <v>0</v>
      </c>
    </row>
    <row r="124" spans="1:5" ht="27.6" x14ac:dyDescent="0.3">
      <c r="A124" s="6">
        <v>1301</v>
      </c>
      <c r="B124" s="13" t="s">
        <v>86</v>
      </c>
      <c r="C124" s="26">
        <v>0</v>
      </c>
      <c r="D124" s="26">
        <v>0</v>
      </c>
      <c r="E124" s="14">
        <v>0</v>
      </c>
    </row>
    <row r="125" spans="1:5" x14ac:dyDescent="0.3">
      <c r="A125" s="6"/>
      <c r="B125" s="11" t="s">
        <v>87</v>
      </c>
      <c r="C125" s="30">
        <f>C76+C85+C89+C94+C99+C103+C109+C112+C118+C123</f>
        <v>3968041.5</v>
      </c>
      <c r="D125" s="30">
        <f>D76+D85+D89+D94+D99+D103+D109+D112+D118+D123</f>
        <v>2459898.3199999998</v>
      </c>
      <c r="E125" s="12">
        <f t="shared" si="1"/>
        <v>61.99</v>
      </c>
    </row>
    <row r="126" spans="1:5" x14ac:dyDescent="0.3">
      <c r="A126" s="6"/>
      <c r="B126" s="11" t="s">
        <v>88</v>
      </c>
      <c r="C126" s="12">
        <f>C74-C125</f>
        <v>-188702.88000000035</v>
      </c>
      <c r="D126" s="12">
        <f>D74-D125</f>
        <v>-121841.84999999963</v>
      </c>
      <c r="E126" s="12" t="s">
        <v>126</v>
      </c>
    </row>
    <row r="127" spans="1:5" x14ac:dyDescent="0.3">
      <c r="A127" s="31"/>
      <c r="B127" s="31"/>
      <c r="C127" s="31"/>
      <c r="D127" s="31"/>
      <c r="E127" s="31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Кашина Ирина Викторовна</cp:lastModifiedBy>
  <cp:lastPrinted>2024-07-16T01:39:41Z</cp:lastPrinted>
  <dcterms:created xsi:type="dcterms:W3CDTF">2016-12-06T08:29:05Z</dcterms:created>
  <dcterms:modified xsi:type="dcterms:W3CDTF">2024-10-18T03:44:57Z</dcterms:modified>
</cp:coreProperties>
</file>