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/>
  <mc:AlternateContent xmlns:mc="http://schemas.openxmlformats.org/markup-compatibility/2006">
    <mc:Choice Requires="x15">
      <x15ac:absPath xmlns:x15ac="http://schemas.microsoft.com/office/spreadsheetml/2010/11/ac" url="J:\groups\EKONOM\СТРАТЕГИЯ\Стратегия 2024\Для размещения на сайте Администрации\"/>
    </mc:Choice>
  </mc:AlternateContent>
  <bookViews>
    <workbookView xWindow="15225" yWindow="-60" windowWidth="13395" windowHeight="12735" tabRatio="955" activeTab="2"/>
  </bookViews>
  <sheets>
    <sheet name="Финансирование (2)" sheetId="35" r:id="rId1"/>
    <sheet name="ЦО_Стратегия" sheetId="37" r:id="rId2"/>
    <sheet name="Динамика пок. Стратегии и Плана" sheetId="36" r:id="rId3"/>
  </sheets>
  <definedNames>
    <definedName name="_xlnm._FilterDatabase" localSheetId="2" hidden="1">'Динамика пок. Стратегии и Плана'!$A$6:$N$99</definedName>
    <definedName name="_xlnm._FilterDatabase" localSheetId="0" hidden="1">'Финансирование (2)'!$A$4:$AE$239</definedName>
    <definedName name="_xlnm._FilterDatabase" localSheetId="1" hidden="1">ЦО_Стратегия!$A$5:$N$35</definedName>
    <definedName name="_xlnm.Print_Titles" localSheetId="2">'Динамика пок. Стратегии и Плана'!$A:$B,'Динамика пок. Стратегии и Плана'!$4:$6</definedName>
    <definedName name="_xlnm.Print_Titles" localSheetId="0">'Финансирование (2)'!$A:$B,'Финансирование (2)'!$4:$5</definedName>
    <definedName name="_xlnm.Print_Titles" localSheetId="1">ЦО_Стратегия!$A:$B,ЦО_Стратегия!$3:$5</definedName>
    <definedName name="_xlnm.Print_Area" localSheetId="2">'Динамика пок. Стратегии и Плана'!$A$1:$T$177</definedName>
    <definedName name="_xlnm.Print_Area" localSheetId="0">'Финансирование (2)'!$A$1:$AB$255</definedName>
    <definedName name="_xlnm.Print_Area" localSheetId="1">ЦО_Стратегия!$A$1:$M$43</definedName>
  </definedNames>
  <calcPr calcId="162913"/>
</workbook>
</file>

<file path=xl/calcChain.xml><?xml version="1.0" encoding="utf-8"?>
<calcChain xmlns="http://schemas.openxmlformats.org/spreadsheetml/2006/main">
  <c r="V241" i="35" l="1"/>
  <c r="U241" i="35"/>
  <c r="T241" i="35"/>
  <c r="S241" i="35"/>
  <c r="R241" i="35"/>
  <c r="R240" i="35"/>
  <c r="M240" i="35"/>
  <c r="H240" i="35"/>
  <c r="R239" i="35"/>
  <c r="C239" i="35"/>
  <c r="R238" i="35"/>
  <c r="C238" i="35"/>
  <c r="R237" i="35"/>
  <c r="M237" i="35"/>
  <c r="H237" i="35"/>
  <c r="Q236" i="35"/>
  <c r="P236" i="35"/>
  <c r="O236" i="35"/>
  <c r="N236" i="35"/>
  <c r="M236" i="35" s="1"/>
  <c r="L236" i="35"/>
  <c r="K236" i="35"/>
  <c r="J236" i="35"/>
  <c r="I236" i="35"/>
  <c r="H236" i="35" s="1"/>
  <c r="G236" i="35"/>
  <c r="F236" i="35"/>
  <c r="E236" i="35"/>
  <c r="D236" i="35"/>
  <c r="C236" i="35" s="1"/>
  <c r="M41" i="36"/>
  <c r="M10" i="36"/>
  <c r="M9" i="36"/>
  <c r="R126" i="35" l="1"/>
  <c r="AA22" i="35" l="1"/>
  <c r="Z22" i="35"/>
  <c r="Y22" i="35"/>
  <c r="X22" i="35"/>
  <c r="R22" i="35"/>
  <c r="R20" i="35"/>
  <c r="W22" i="35" l="1"/>
  <c r="V64" i="35" l="1"/>
  <c r="T64" i="35"/>
  <c r="A67" i="36" l="1"/>
  <c r="M67" i="36" l="1"/>
  <c r="V176" i="35" l="1"/>
  <c r="V186" i="35"/>
  <c r="V200" i="35"/>
  <c r="V215" i="35"/>
  <c r="U64" i="35" l="1"/>
  <c r="S64" i="35"/>
  <c r="R64" i="35" l="1"/>
  <c r="A9" i="36" l="1"/>
  <c r="A10" i="36" s="1"/>
  <c r="A11" i="36" s="1"/>
  <c r="A12" i="36" s="1"/>
  <c r="A13" i="36" s="1"/>
  <c r="A14" i="36" s="1"/>
  <c r="A15" i="36" s="1"/>
  <c r="A16" i="36" s="1"/>
  <c r="A27" i="36"/>
  <c r="A31" i="36"/>
  <c r="M22" i="36" l="1"/>
  <c r="M11" i="36"/>
  <c r="M25" i="36"/>
  <c r="M12" i="36"/>
  <c r="M8" i="36"/>
  <c r="AA91" i="35" l="1"/>
  <c r="Z91" i="35"/>
  <c r="Y91" i="35"/>
  <c r="X91" i="35"/>
  <c r="AA90" i="35"/>
  <c r="Z90" i="35"/>
  <c r="Y90" i="35"/>
  <c r="X90" i="35"/>
  <c r="W90" i="35" l="1"/>
  <c r="W91" i="35"/>
  <c r="H168" i="35" l="1"/>
  <c r="M168" i="35"/>
  <c r="R168" i="35"/>
  <c r="X168" i="35"/>
  <c r="Y168" i="35"/>
  <c r="Z168" i="35"/>
  <c r="AA168" i="35"/>
  <c r="H171" i="35"/>
  <c r="M171" i="35"/>
  <c r="R171" i="35"/>
  <c r="X171" i="35"/>
  <c r="Y171" i="35"/>
  <c r="Z171" i="35"/>
  <c r="AA171" i="35"/>
  <c r="C172" i="35"/>
  <c r="H172" i="35"/>
  <c r="M172" i="35"/>
  <c r="R172" i="35"/>
  <c r="X172" i="35"/>
  <c r="Y172" i="35"/>
  <c r="Z172" i="35"/>
  <c r="AA172" i="35"/>
  <c r="C173" i="35"/>
  <c r="H173" i="35"/>
  <c r="M173" i="35"/>
  <c r="R173" i="35"/>
  <c r="X173" i="35"/>
  <c r="Y173" i="35"/>
  <c r="Z173" i="35"/>
  <c r="AA173" i="35"/>
  <c r="C175" i="35"/>
  <c r="H175" i="35"/>
  <c r="M175" i="35"/>
  <c r="R175" i="35"/>
  <c r="X175" i="35"/>
  <c r="Y175" i="35"/>
  <c r="Z175" i="35"/>
  <c r="AA175" i="35"/>
  <c r="R153" i="35"/>
  <c r="R167" i="35" l="1"/>
  <c r="W168" i="35"/>
  <c r="W175" i="35"/>
  <c r="W171" i="35"/>
  <c r="W172" i="35"/>
  <c r="W173" i="35"/>
  <c r="R157" i="35" l="1"/>
  <c r="M15" i="36" l="1"/>
  <c r="M16" i="36"/>
  <c r="M13" i="36" l="1"/>
  <c r="M14" i="36"/>
  <c r="M74" i="36" l="1"/>
  <c r="M52" i="36"/>
  <c r="M35" i="37" l="1"/>
  <c r="A33" i="37"/>
  <c r="A34" i="37" s="1"/>
  <c r="A35" i="37" s="1"/>
  <c r="A25" i="37"/>
  <c r="M22" i="37"/>
  <c r="M21" i="37"/>
  <c r="M17" i="37"/>
  <c r="A14" i="37"/>
  <c r="A15" i="37" s="1"/>
  <c r="A16" i="37" s="1"/>
  <c r="A17" i="37" s="1"/>
  <c r="A18" i="37" s="1"/>
  <c r="A19" i="37" s="1"/>
  <c r="A20" i="37" s="1"/>
  <c r="A21" i="37" s="1"/>
  <c r="A22" i="37" s="1"/>
  <c r="M10" i="37"/>
  <c r="A8" i="37"/>
  <c r="A9" i="37" s="1"/>
  <c r="A10" i="37" s="1"/>
  <c r="A11" i="37" s="1"/>
  <c r="A97" i="36" l="1"/>
  <c r="A98" i="36" s="1"/>
  <c r="A99" i="36" s="1"/>
  <c r="A82" i="36"/>
  <c r="M78" i="36"/>
  <c r="M57" i="36"/>
  <c r="M54" i="36"/>
  <c r="M53" i="36"/>
  <c r="A52" i="36"/>
  <c r="A53" i="36" s="1"/>
  <c r="M50" i="36"/>
  <c r="M47" i="36"/>
  <c r="M45" i="36"/>
  <c r="A38" i="36"/>
  <c r="A35" i="36"/>
  <c r="A36" i="36" s="1"/>
  <c r="U215" i="35" l="1"/>
  <c r="T200" i="35" l="1"/>
  <c r="U200" i="35"/>
  <c r="S200" i="35"/>
  <c r="AA19" i="35" l="1"/>
  <c r="S72" i="35" l="1"/>
  <c r="T72" i="35"/>
  <c r="U72" i="35"/>
  <c r="V72" i="35"/>
  <c r="S215" i="35"/>
  <c r="T215" i="35"/>
  <c r="AA234" i="35"/>
  <c r="Z234" i="35"/>
  <c r="Y234" i="35"/>
  <c r="X234" i="35"/>
  <c r="AA233" i="35"/>
  <c r="Z233" i="35"/>
  <c r="Y233" i="35"/>
  <c r="X233" i="35"/>
  <c r="AA231" i="35"/>
  <c r="Z231" i="35"/>
  <c r="Y231" i="35"/>
  <c r="X231" i="35"/>
  <c r="AA230" i="35"/>
  <c r="Z230" i="35"/>
  <c r="Y230" i="35"/>
  <c r="X230" i="35"/>
  <c r="AA229" i="35"/>
  <c r="Z229" i="35"/>
  <c r="Y229" i="35"/>
  <c r="X229" i="35"/>
  <c r="AA227" i="35"/>
  <c r="Z227" i="35"/>
  <c r="Y227" i="35"/>
  <c r="X227" i="35"/>
  <c r="AA226" i="35"/>
  <c r="Z226" i="35"/>
  <c r="Y226" i="35"/>
  <c r="X226" i="35"/>
  <c r="AA223" i="35"/>
  <c r="Z223" i="35"/>
  <c r="Y223" i="35"/>
  <c r="X223" i="35"/>
  <c r="AA222" i="35"/>
  <c r="Z222" i="35"/>
  <c r="Y222" i="35"/>
  <c r="X222" i="35"/>
  <c r="AA220" i="35"/>
  <c r="Z220" i="35"/>
  <c r="Y220" i="35"/>
  <c r="X220" i="35"/>
  <c r="AA219" i="35"/>
  <c r="Z219" i="35"/>
  <c r="Y219" i="35"/>
  <c r="X219" i="35"/>
  <c r="AA218" i="35"/>
  <c r="Z218" i="35"/>
  <c r="Y218" i="35"/>
  <c r="X218" i="35"/>
  <c r="AA217" i="35"/>
  <c r="Z217" i="35"/>
  <c r="Y217" i="35"/>
  <c r="X217" i="35"/>
  <c r="AA216" i="35"/>
  <c r="Z216" i="35"/>
  <c r="Y216" i="35"/>
  <c r="X216" i="35"/>
  <c r="AA213" i="35"/>
  <c r="Z213" i="35"/>
  <c r="Y213" i="35"/>
  <c r="X213" i="35"/>
  <c r="AA212" i="35"/>
  <c r="Z212" i="35"/>
  <c r="Y212" i="35"/>
  <c r="X212" i="35"/>
  <c r="AA209" i="35"/>
  <c r="Z209" i="35"/>
  <c r="Y209" i="35"/>
  <c r="X209" i="35"/>
  <c r="AA207" i="35"/>
  <c r="Z207" i="35"/>
  <c r="Y207" i="35"/>
  <c r="X207" i="35"/>
  <c r="AA206" i="35"/>
  <c r="Z206" i="35"/>
  <c r="Y206" i="35"/>
  <c r="X206" i="35"/>
  <c r="AA205" i="35"/>
  <c r="Z205" i="35"/>
  <c r="Y205" i="35"/>
  <c r="X205" i="35"/>
  <c r="AA203" i="35"/>
  <c r="Z203" i="35"/>
  <c r="Y203" i="35"/>
  <c r="X203" i="35"/>
  <c r="AA202" i="35"/>
  <c r="Z202" i="35"/>
  <c r="Y202" i="35"/>
  <c r="X202" i="35"/>
  <c r="AA201" i="35"/>
  <c r="Z201" i="35"/>
  <c r="Y201" i="35"/>
  <c r="X201" i="35"/>
  <c r="AA197" i="35"/>
  <c r="Z197" i="35"/>
  <c r="Y197" i="35"/>
  <c r="X197" i="35"/>
  <c r="AA194" i="35"/>
  <c r="Z194" i="35"/>
  <c r="Y194" i="35"/>
  <c r="X194" i="35"/>
  <c r="AA193" i="35"/>
  <c r="Z193" i="35"/>
  <c r="Y193" i="35"/>
  <c r="X193" i="35"/>
  <c r="AA192" i="35"/>
  <c r="Z192" i="35"/>
  <c r="Y192" i="35"/>
  <c r="X192" i="35"/>
  <c r="AA191" i="35"/>
  <c r="Z191" i="35"/>
  <c r="Y191" i="35"/>
  <c r="X191" i="35"/>
  <c r="AA189" i="35"/>
  <c r="Z189" i="35"/>
  <c r="Y189" i="35"/>
  <c r="X189" i="35"/>
  <c r="AA188" i="35"/>
  <c r="Z188" i="35"/>
  <c r="Y188" i="35"/>
  <c r="X188" i="35"/>
  <c r="AA187" i="35"/>
  <c r="Z187" i="35"/>
  <c r="Y187" i="35"/>
  <c r="X187" i="35"/>
  <c r="AA185" i="35"/>
  <c r="Z185" i="35"/>
  <c r="Y185" i="35"/>
  <c r="X185" i="35"/>
  <c r="AA180" i="35"/>
  <c r="Z180" i="35"/>
  <c r="Y180" i="35"/>
  <c r="X180" i="35"/>
  <c r="AA179" i="35"/>
  <c r="Z179" i="35"/>
  <c r="Y179" i="35"/>
  <c r="X179" i="35"/>
  <c r="AA178" i="35"/>
  <c r="Z178" i="35"/>
  <c r="Y178" i="35"/>
  <c r="X178" i="35"/>
  <c r="AA177" i="35"/>
  <c r="Z177" i="35"/>
  <c r="Y177" i="35"/>
  <c r="X177" i="35"/>
  <c r="AA165" i="35"/>
  <c r="Z165" i="35"/>
  <c r="Y165" i="35"/>
  <c r="X165" i="35"/>
  <c r="AA164" i="35"/>
  <c r="Z164" i="35"/>
  <c r="Y164" i="35"/>
  <c r="X164" i="35"/>
  <c r="AA163" i="35"/>
  <c r="Z163" i="35"/>
  <c r="Y163" i="35"/>
  <c r="X163" i="35"/>
  <c r="AA162" i="35"/>
  <c r="Z162" i="35"/>
  <c r="Y162" i="35"/>
  <c r="X162" i="35"/>
  <c r="AA160" i="35"/>
  <c r="Z160" i="35"/>
  <c r="Y160" i="35"/>
  <c r="X160" i="35"/>
  <c r="AA159" i="35"/>
  <c r="Z159" i="35"/>
  <c r="Y159" i="35"/>
  <c r="X159" i="35"/>
  <c r="AA156" i="35"/>
  <c r="Z156" i="35"/>
  <c r="Y156" i="35"/>
  <c r="X156" i="35"/>
  <c r="AA154" i="35"/>
  <c r="Z154" i="35"/>
  <c r="Y154" i="35"/>
  <c r="X154" i="35"/>
  <c r="AA151" i="35"/>
  <c r="Z151" i="35"/>
  <c r="Y151" i="35"/>
  <c r="X151" i="35"/>
  <c r="AA149" i="35"/>
  <c r="Z149" i="35"/>
  <c r="Y149" i="35"/>
  <c r="X149" i="35"/>
  <c r="AA148" i="35"/>
  <c r="Z148" i="35"/>
  <c r="Y148" i="35"/>
  <c r="X148" i="35"/>
  <c r="AA147" i="35"/>
  <c r="Z147" i="35"/>
  <c r="Y147" i="35"/>
  <c r="X147" i="35"/>
  <c r="AA146" i="35"/>
  <c r="Z146" i="35"/>
  <c r="Y146" i="35"/>
  <c r="X146" i="35"/>
  <c r="AA145" i="35"/>
  <c r="Z145" i="35"/>
  <c r="Y145" i="35"/>
  <c r="X145" i="35"/>
  <c r="AA144" i="35"/>
  <c r="Z144" i="35"/>
  <c r="Y144" i="35"/>
  <c r="X144" i="35"/>
  <c r="AA140" i="35"/>
  <c r="Z140" i="35"/>
  <c r="Y140" i="35"/>
  <c r="X140" i="35"/>
  <c r="AA139" i="35"/>
  <c r="Z139" i="35"/>
  <c r="Y139" i="35"/>
  <c r="X139" i="35"/>
  <c r="AA138" i="35"/>
  <c r="Z138" i="35"/>
  <c r="Y138" i="35"/>
  <c r="X138" i="35"/>
  <c r="AA137" i="35"/>
  <c r="Z137" i="35"/>
  <c r="Y137" i="35"/>
  <c r="X137" i="35"/>
  <c r="AA136" i="35"/>
  <c r="Z136" i="35"/>
  <c r="Y136" i="35"/>
  <c r="X136" i="35"/>
  <c r="AA135" i="35"/>
  <c r="Z135" i="35"/>
  <c r="Y135" i="35"/>
  <c r="X135" i="35"/>
  <c r="AA134" i="35"/>
  <c r="Z134" i="35"/>
  <c r="Y134" i="35"/>
  <c r="X134" i="35"/>
  <c r="AA132" i="35"/>
  <c r="Z132" i="35"/>
  <c r="Y132" i="35"/>
  <c r="X132" i="35"/>
  <c r="AA131" i="35"/>
  <c r="Z131" i="35"/>
  <c r="Y131" i="35"/>
  <c r="X131" i="35"/>
  <c r="AA130" i="35"/>
  <c r="Z130" i="35"/>
  <c r="Y130" i="35"/>
  <c r="X130" i="35"/>
  <c r="AA129" i="35"/>
  <c r="Z129" i="35"/>
  <c r="Y129" i="35"/>
  <c r="X129" i="35"/>
  <c r="AA127" i="35"/>
  <c r="Z127" i="35"/>
  <c r="Y127" i="35"/>
  <c r="X127" i="35"/>
  <c r="AA125" i="35"/>
  <c r="Y125" i="35"/>
  <c r="X125" i="35"/>
  <c r="AA122" i="35"/>
  <c r="Z122" i="35"/>
  <c r="Y122" i="35"/>
  <c r="X122" i="35"/>
  <c r="AA121" i="35"/>
  <c r="Z121" i="35"/>
  <c r="Y121" i="35"/>
  <c r="X121" i="35"/>
  <c r="AA118" i="35"/>
  <c r="Z118" i="35"/>
  <c r="Y118" i="35"/>
  <c r="X118" i="35"/>
  <c r="AA117" i="35"/>
  <c r="Z117" i="35"/>
  <c r="Y117" i="35"/>
  <c r="X117" i="35"/>
  <c r="AA115" i="35"/>
  <c r="Z115" i="35"/>
  <c r="Y115" i="35"/>
  <c r="X115" i="35"/>
  <c r="AA114" i="35"/>
  <c r="Z114" i="35"/>
  <c r="Y114" i="35"/>
  <c r="X114" i="35"/>
  <c r="AA113" i="35"/>
  <c r="Z113" i="35"/>
  <c r="Y113" i="35"/>
  <c r="X113" i="35"/>
  <c r="AA111" i="35"/>
  <c r="Z111" i="35"/>
  <c r="Y111" i="35"/>
  <c r="X111" i="35"/>
  <c r="AA110" i="35"/>
  <c r="Z110" i="35"/>
  <c r="Y110" i="35"/>
  <c r="X110" i="35"/>
  <c r="AA109" i="35"/>
  <c r="Z109" i="35"/>
  <c r="Y109" i="35"/>
  <c r="X109" i="35"/>
  <c r="AA108" i="35"/>
  <c r="Z108" i="35"/>
  <c r="Y108" i="35"/>
  <c r="X108" i="35"/>
  <c r="AA107" i="35"/>
  <c r="Z107" i="35"/>
  <c r="Y107" i="35"/>
  <c r="X107" i="35"/>
  <c r="AA105" i="35"/>
  <c r="Z105" i="35"/>
  <c r="Y105" i="35"/>
  <c r="X105" i="35"/>
  <c r="AA104" i="35"/>
  <c r="Z104" i="35"/>
  <c r="Y104" i="35"/>
  <c r="X104" i="35"/>
  <c r="AA103" i="35"/>
  <c r="Z103" i="35"/>
  <c r="Y103" i="35"/>
  <c r="X103" i="35"/>
  <c r="AA99" i="35"/>
  <c r="Z99" i="35"/>
  <c r="Y99" i="35"/>
  <c r="X99" i="35"/>
  <c r="AA98" i="35"/>
  <c r="Z98" i="35"/>
  <c r="Y98" i="35"/>
  <c r="X98" i="35"/>
  <c r="AA97" i="35"/>
  <c r="Z97" i="35"/>
  <c r="Y97" i="35"/>
  <c r="X97" i="35"/>
  <c r="AA95" i="35"/>
  <c r="Z95" i="35"/>
  <c r="Y95" i="35"/>
  <c r="X95" i="35"/>
  <c r="AA93" i="35"/>
  <c r="Z93" i="35"/>
  <c r="Y93" i="35"/>
  <c r="X93" i="35"/>
  <c r="AA89" i="35"/>
  <c r="Z89" i="35"/>
  <c r="Y89" i="35"/>
  <c r="X89" i="35"/>
  <c r="AA88" i="35"/>
  <c r="Z88" i="35"/>
  <c r="Y88" i="35"/>
  <c r="X88" i="35"/>
  <c r="AA87" i="35"/>
  <c r="Z87" i="35"/>
  <c r="Y87" i="35"/>
  <c r="X87" i="35"/>
  <c r="AA85" i="35"/>
  <c r="Z85" i="35"/>
  <c r="Y85" i="35"/>
  <c r="X85" i="35"/>
  <c r="AA83" i="35"/>
  <c r="Z83" i="35"/>
  <c r="Y83" i="35"/>
  <c r="X83" i="35"/>
  <c r="AA81" i="35"/>
  <c r="Z81" i="35"/>
  <c r="Y81" i="35"/>
  <c r="X81" i="35"/>
  <c r="AA80" i="35"/>
  <c r="Z80" i="35"/>
  <c r="Y80" i="35"/>
  <c r="X80" i="35"/>
  <c r="AA79" i="35"/>
  <c r="Z79" i="35"/>
  <c r="Y79" i="35"/>
  <c r="X79" i="35"/>
  <c r="AA77" i="35"/>
  <c r="Z77" i="35"/>
  <c r="Y77" i="35"/>
  <c r="X77" i="35"/>
  <c r="AA74" i="35"/>
  <c r="Z74" i="35"/>
  <c r="Y74" i="35"/>
  <c r="X74" i="35"/>
  <c r="AA73" i="35"/>
  <c r="Z73" i="35"/>
  <c r="Y73" i="35"/>
  <c r="X73" i="35"/>
  <c r="AA71" i="35"/>
  <c r="Z71" i="35"/>
  <c r="Y71" i="35"/>
  <c r="X71" i="35"/>
  <c r="AA70" i="35"/>
  <c r="Z70" i="35"/>
  <c r="Y70" i="35"/>
  <c r="X70" i="35"/>
  <c r="AA68" i="35"/>
  <c r="Z68" i="35"/>
  <c r="Y68" i="35"/>
  <c r="X68" i="35"/>
  <c r="AA66" i="35"/>
  <c r="Z66" i="35"/>
  <c r="Y66" i="35"/>
  <c r="X66" i="35"/>
  <c r="AA65" i="35"/>
  <c r="Z65" i="35"/>
  <c r="Y65" i="35"/>
  <c r="X65" i="35"/>
  <c r="AA63" i="35"/>
  <c r="Z63" i="35"/>
  <c r="Y63" i="35"/>
  <c r="X63" i="35"/>
  <c r="AA62" i="35"/>
  <c r="Z62" i="35"/>
  <c r="Y62" i="35"/>
  <c r="X62" i="35"/>
  <c r="AA60" i="35"/>
  <c r="Z60" i="35"/>
  <c r="Y60" i="35"/>
  <c r="X60" i="35"/>
  <c r="AA57" i="35"/>
  <c r="Z57" i="35"/>
  <c r="Y57" i="35"/>
  <c r="X57" i="35"/>
  <c r="AA56" i="35"/>
  <c r="Z56" i="35"/>
  <c r="Y56" i="35"/>
  <c r="X56" i="35"/>
  <c r="AA54" i="35"/>
  <c r="Z54" i="35"/>
  <c r="Y54" i="35"/>
  <c r="X54" i="35"/>
  <c r="AA53" i="35"/>
  <c r="Z53" i="35"/>
  <c r="Y53" i="35"/>
  <c r="X53" i="35"/>
  <c r="AA52" i="35"/>
  <c r="Z52" i="35"/>
  <c r="Y52" i="35"/>
  <c r="X52" i="35"/>
  <c r="AA48" i="35"/>
  <c r="Z48" i="35"/>
  <c r="Y48" i="35"/>
  <c r="X48" i="35"/>
  <c r="AA47" i="35"/>
  <c r="Z47" i="35"/>
  <c r="Y47" i="35"/>
  <c r="X47" i="35"/>
  <c r="AA46" i="35"/>
  <c r="Z46" i="35"/>
  <c r="Y46" i="35"/>
  <c r="X46" i="35"/>
  <c r="AA45" i="35"/>
  <c r="Z45" i="35"/>
  <c r="Y45" i="35"/>
  <c r="X45" i="35"/>
  <c r="AA44" i="35"/>
  <c r="Z44" i="35"/>
  <c r="Y44" i="35"/>
  <c r="X44" i="35"/>
  <c r="AA42" i="35"/>
  <c r="Z42" i="35"/>
  <c r="Y42" i="35"/>
  <c r="X42" i="35"/>
  <c r="AA41" i="35"/>
  <c r="Z41" i="35"/>
  <c r="Y41" i="35"/>
  <c r="X41" i="35"/>
  <c r="AA39" i="35"/>
  <c r="Z39" i="35"/>
  <c r="Y39" i="35"/>
  <c r="X39" i="35"/>
  <c r="AA37" i="35"/>
  <c r="Z37" i="35"/>
  <c r="Y37" i="35"/>
  <c r="X37" i="35"/>
  <c r="AA36" i="35"/>
  <c r="Z36" i="35"/>
  <c r="Y36" i="35"/>
  <c r="X36" i="35"/>
  <c r="AA35" i="35"/>
  <c r="Z35" i="35"/>
  <c r="Y35" i="35"/>
  <c r="X35" i="35"/>
  <c r="AA33" i="35"/>
  <c r="Z33" i="35"/>
  <c r="Y33" i="35"/>
  <c r="X33" i="35"/>
  <c r="AA32" i="35"/>
  <c r="Z32" i="35"/>
  <c r="Y32" i="35"/>
  <c r="X32" i="35"/>
  <c r="AA31" i="35"/>
  <c r="Z31" i="35"/>
  <c r="Y31" i="35"/>
  <c r="X31" i="35"/>
  <c r="AA30" i="35"/>
  <c r="Z30" i="35"/>
  <c r="Y30" i="35"/>
  <c r="X30" i="35"/>
  <c r="AA27" i="35"/>
  <c r="Z27" i="35"/>
  <c r="Y27" i="35"/>
  <c r="X27" i="35"/>
  <c r="AA26" i="35"/>
  <c r="Z26" i="35"/>
  <c r="Y26" i="35"/>
  <c r="X26" i="35"/>
  <c r="AA24" i="35"/>
  <c r="Z24" i="35"/>
  <c r="Y24" i="35"/>
  <c r="X24" i="35"/>
  <c r="AA23" i="35"/>
  <c r="Z23" i="35"/>
  <c r="Y23" i="35"/>
  <c r="X23" i="35"/>
  <c r="Z19" i="35"/>
  <c r="Y19" i="35"/>
  <c r="X19" i="35"/>
  <c r="AA16" i="35"/>
  <c r="Z16" i="35"/>
  <c r="Y16" i="35"/>
  <c r="X16" i="35"/>
  <c r="AA14" i="35"/>
  <c r="Z14" i="35"/>
  <c r="Y14" i="35"/>
  <c r="X14" i="35"/>
  <c r="AA13" i="35"/>
  <c r="Z13" i="35"/>
  <c r="Y13" i="35"/>
  <c r="X13" i="35"/>
  <c r="M234" i="35"/>
  <c r="M233" i="35"/>
  <c r="M231" i="35"/>
  <c r="M230" i="35"/>
  <c r="M229" i="35"/>
  <c r="M227" i="35"/>
  <c r="M226" i="35"/>
  <c r="M223" i="35"/>
  <c r="M222" i="35"/>
  <c r="M220" i="35"/>
  <c r="M219" i="35"/>
  <c r="M218" i="35"/>
  <c r="M217" i="35"/>
  <c r="M216" i="35"/>
  <c r="Q215" i="35"/>
  <c r="P215" i="35"/>
  <c r="O215" i="35"/>
  <c r="N215" i="35"/>
  <c r="M213" i="35"/>
  <c r="M212" i="35"/>
  <c r="M209" i="35"/>
  <c r="M207" i="35"/>
  <c r="M206" i="35"/>
  <c r="M205" i="35"/>
  <c r="M203" i="35"/>
  <c r="M202" i="35"/>
  <c r="M201" i="35"/>
  <c r="Q200" i="35"/>
  <c r="AA200" i="35" s="1"/>
  <c r="P200" i="35"/>
  <c r="Z200" i="35" s="1"/>
  <c r="O200" i="35"/>
  <c r="Y200" i="35" s="1"/>
  <c r="N200" i="35"/>
  <c r="X200" i="35" s="1"/>
  <c r="M197" i="35"/>
  <c r="Q196" i="35"/>
  <c r="P196" i="35"/>
  <c r="O196" i="35"/>
  <c r="N196" i="35"/>
  <c r="M194" i="35"/>
  <c r="M193" i="35"/>
  <c r="M192" i="35"/>
  <c r="M191" i="35"/>
  <c r="Q190" i="35"/>
  <c r="P190" i="35"/>
  <c r="O190" i="35"/>
  <c r="N190" i="35"/>
  <c r="M189" i="35"/>
  <c r="M188" i="35"/>
  <c r="M187" i="35"/>
  <c r="Q186" i="35"/>
  <c r="P186" i="35"/>
  <c r="O186" i="35"/>
  <c r="N186" i="35"/>
  <c r="M185" i="35"/>
  <c r="Q182" i="35"/>
  <c r="P182" i="35"/>
  <c r="O182" i="35"/>
  <c r="N182" i="35"/>
  <c r="M180" i="35"/>
  <c r="M179" i="35"/>
  <c r="M178" i="35"/>
  <c r="M177" i="35"/>
  <c r="Q176" i="35"/>
  <c r="P176" i="35"/>
  <c r="O176" i="35"/>
  <c r="N176" i="35"/>
  <c r="M165" i="35"/>
  <c r="M164" i="35"/>
  <c r="M163" i="35"/>
  <c r="M162" i="35"/>
  <c r="M160" i="35"/>
  <c r="M159" i="35"/>
  <c r="M156" i="35"/>
  <c r="M154" i="35"/>
  <c r="M151" i="35"/>
  <c r="M149" i="35"/>
  <c r="M148" i="35"/>
  <c r="M147" i="35"/>
  <c r="M146" i="35"/>
  <c r="M145" i="35"/>
  <c r="M144" i="35"/>
  <c r="M140" i="35"/>
  <c r="M139" i="35"/>
  <c r="M138" i="35"/>
  <c r="M137" i="35"/>
  <c r="M136" i="35"/>
  <c r="M135" i="35"/>
  <c r="M134" i="35"/>
  <c r="M132" i="35"/>
  <c r="M131" i="35"/>
  <c r="M130" i="35"/>
  <c r="M129" i="35"/>
  <c r="M127" i="35"/>
  <c r="M125" i="35"/>
  <c r="Q124" i="35"/>
  <c r="P124" i="35"/>
  <c r="O124" i="35"/>
  <c r="N124" i="35"/>
  <c r="M122" i="35"/>
  <c r="M121" i="35"/>
  <c r="M118" i="35"/>
  <c r="M117" i="35"/>
  <c r="M115" i="35"/>
  <c r="M114" i="35"/>
  <c r="M113" i="35"/>
  <c r="M111" i="35"/>
  <c r="M110" i="35"/>
  <c r="M109" i="35"/>
  <c r="M108" i="35"/>
  <c r="M107" i="35"/>
  <c r="M105" i="35"/>
  <c r="M104" i="35"/>
  <c r="M103" i="35"/>
  <c r="M99" i="35"/>
  <c r="M98" i="35"/>
  <c r="M97" i="35"/>
  <c r="M95" i="35"/>
  <c r="M93" i="35"/>
  <c r="M91" i="35"/>
  <c r="M90" i="35"/>
  <c r="M89" i="35"/>
  <c r="M88" i="35"/>
  <c r="M87" i="35"/>
  <c r="M85" i="35"/>
  <c r="M83" i="35"/>
  <c r="M81" i="35"/>
  <c r="M80" i="35"/>
  <c r="M79" i="35"/>
  <c r="M77" i="35"/>
  <c r="M74" i="35"/>
  <c r="M73" i="35"/>
  <c r="Q72" i="35"/>
  <c r="P72" i="35"/>
  <c r="O72" i="35"/>
  <c r="N72" i="35"/>
  <c r="M71" i="35"/>
  <c r="M70" i="35"/>
  <c r="Q69" i="35"/>
  <c r="P69" i="35"/>
  <c r="O69" i="35"/>
  <c r="N69" i="35"/>
  <c r="M68" i="35"/>
  <c r="M66" i="35"/>
  <c r="M65" i="35"/>
  <c r="Q64" i="35"/>
  <c r="P64" i="35"/>
  <c r="Z64" i="35" s="1"/>
  <c r="O64" i="35"/>
  <c r="Y64" i="35" s="1"/>
  <c r="N64" i="35"/>
  <c r="X64" i="35" s="1"/>
  <c r="M63" i="35"/>
  <c r="M62" i="35"/>
  <c r="M60" i="35"/>
  <c r="M59" i="35"/>
  <c r="M57" i="35"/>
  <c r="M56" i="35"/>
  <c r="M54" i="35"/>
  <c r="M53" i="35"/>
  <c r="M52" i="35"/>
  <c r="M48" i="35"/>
  <c r="M47" i="35"/>
  <c r="M46" i="35"/>
  <c r="M45" i="35"/>
  <c r="M44" i="35"/>
  <c r="M43" i="35"/>
  <c r="M42" i="35"/>
  <c r="M41" i="35"/>
  <c r="Q40" i="35"/>
  <c r="P40" i="35"/>
  <c r="O40" i="35"/>
  <c r="N40" i="35"/>
  <c r="M39" i="35"/>
  <c r="M37" i="35"/>
  <c r="M36" i="35"/>
  <c r="M35" i="35"/>
  <c r="M33" i="35"/>
  <c r="M32" i="35"/>
  <c r="M31" i="35"/>
  <c r="M30" i="35"/>
  <c r="M27" i="35"/>
  <c r="M26" i="35"/>
  <c r="M24" i="35"/>
  <c r="M23" i="35"/>
  <c r="M19" i="35"/>
  <c r="M16" i="35"/>
  <c r="M14" i="35"/>
  <c r="M13" i="35"/>
  <c r="R234" i="35"/>
  <c r="H234" i="35"/>
  <c r="R233" i="35"/>
  <c r="H233" i="35"/>
  <c r="R231" i="35"/>
  <c r="H231" i="35"/>
  <c r="C231" i="35"/>
  <c r="R230" i="35"/>
  <c r="H230" i="35"/>
  <c r="R229" i="35"/>
  <c r="H229" i="35"/>
  <c r="C229" i="35"/>
  <c r="R227" i="35"/>
  <c r="H227" i="35"/>
  <c r="R226" i="35"/>
  <c r="H226" i="35"/>
  <c r="R223" i="35"/>
  <c r="H223" i="35"/>
  <c r="R222" i="35"/>
  <c r="H222" i="35"/>
  <c r="C222" i="35"/>
  <c r="R220" i="35"/>
  <c r="H220" i="35"/>
  <c r="R219" i="35"/>
  <c r="H219" i="35"/>
  <c r="R218" i="35"/>
  <c r="H218" i="35"/>
  <c r="R217" i="35"/>
  <c r="H217" i="35"/>
  <c r="C217" i="35"/>
  <c r="R216" i="35"/>
  <c r="H216" i="35"/>
  <c r="C216" i="35"/>
  <c r="H215" i="35"/>
  <c r="G215" i="35"/>
  <c r="F215" i="35"/>
  <c r="E215" i="35"/>
  <c r="D215" i="35"/>
  <c r="R213" i="35"/>
  <c r="H213" i="35"/>
  <c r="C213" i="35"/>
  <c r="R212" i="35"/>
  <c r="H212" i="35"/>
  <c r="C212" i="35"/>
  <c r="R209" i="35"/>
  <c r="H209" i="35"/>
  <c r="R207" i="35"/>
  <c r="H207" i="35"/>
  <c r="C207" i="35"/>
  <c r="R206" i="35"/>
  <c r="H206" i="35"/>
  <c r="C206" i="35"/>
  <c r="R205" i="35"/>
  <c r="H205" i="35"/>
  <c r="C205" i="35"/>
  <c r="R203" i="35"/>
  <c r="H203" i="35"/>
  <c r="R202" i="35"/>
  <c r="H202" i="35"/>
  <c r="C202" i="35"/>
  <c r="R201" i="35"/>
  <c r="H201" i="35"/>
  <c r="H200" i="35"/>
  <c r="C200" i="35"/>
  <c r="R197" i="35"/>
  <c r="H197" i="35"/>
  <c r="C197" i="35"/>
  <c r="H196" i="35"/>
  <c r="G196" i="35"/>
  <c r="F196" i="35"/>
  <c r="E196" i="35"/>
  <c r="D196" i="35"/>
  <c r="R194" i="35"/>
  <c r="H194" i="35"/>
  <c r="C194" i="35"/>
  <c r="R193" i="35"/>
  <c r="H193" i="35"/>
  <c r="C193" i="35"/>
  <c r="R192" i="35"/>
  <c r="H192" i="35"/>
  <c r="C192" i="35"/>
  <c r="R191" i="35"/>
  <c r="H191" i="35"/>
  <c r="C191" i="35"/>
  <c r="V190" i="35"/>
  <c r="U190" i="35"/>
  <c r="T190" i="35"/>
  <c r="S190" i="35"/>
  <c r="H190" i="35"/>
  <c r="G190" i="35"/>
  <c r="F190" i="35"/>
  <c r="E190" i="35"/>
  <c r="D190" i="35"/>
  <c r="R189" i="35"/>
  <c r="H189" i="35"/>
  <c r="R188" i="35"/>
  <c r="H188" i="35"/>
  <c r="C188" i="35"/>
  <c r="R187" i="35"/>
  <c r="H187" i="35"/>
  <c r="C187" i="35"/>
  <c r="U186" i="35"/>
  <c r="T186" i="35"/>
  <c r="S186" i="35"/>
  <c r="H186" i="35"/>
  <c r="G186" i="35"/>
  <c r="F186" i="35"/>
  <c r="E186" i="35"/>
  <c r="D186" i="35"/>
  <c r="R185" i="35"/>
  <c r="H185" i="35"/>
  <c r="H182" i="35"/>
  <c r="G182" i="35"/>
  <c r="F182" i="35"/>
  <c r="E182" i="35"/>
  <c r="D182" i="35"/>
  <c r="R180" i="35"/>
  <c r="H180" i="35"/>
  <c r="R179" i="35"/>
  <c r="H179" i="35"/>
  <c r="R178" i="35"/>
  <c r="H178" i="35"/>
  <c r="C178" i="35"/>
  <c r="R177" i="35"/>
  <c r="H177" i="35"/>
  <c r="C177" i="35"/>
  <c r="U176" i="35"/>
  <c r="T176" i="35"/>
  <c r="S176" i="35"/>
  <c r="H176" i="35"/>
  <c r="F176" i="35"/>
  <c r="C176" i="35" s="1"/>
  <c r="R165" i="35"/>
  <c r="H165" i="35"/>
  <c r="C165" i="35"/>
  <c r="R164" i="35"/>
  <c r="H164" i="35"/>
  <c r="R163" i="35"/>
  <c r="H163" i="35"/>
  <c r="C163" i="35"/>
  <c r="R162" i="35"/>
  <c r="H162" i="35"/>
  <c r="R160" i="35"/>
  <c r="H160" i="35"/>
  <c r="R159" i="35"/>
  <c r="H159" i="35"/>
  <c r="R156" i="35"/>
  <c r="H156" i="35"/>
  <c r="C156" i="35"/>
  <c r="R154" i="35"/>
  <c r="H154" i="35"/>
  <c r="C154" i="35"/>
  <c r="R151" i="35"/>
  <c r="H151" i="35"/>
  <c r="C151" i="35"/>
  <c r="R149" i="35"/>
  <c r="H149" i="35"/>
  <c r="C149" i="35"/>
  <c r="R148" i="35"/>
  <c r="H148" i="35"/>
  <c r="C148" i="35"/>
  <c r="R147" i="35"/>
  <c r="H147" i="35"/>
  <c r="C147" i="35"/>
  <c r="R146" i="35"/>
  <c r="H146" i="35"/>
  <c r="C146" i="35"/>
  <c r="R145" i="35"/>
  <c r="H145" i="35"/>
  <c r="C145" i="35"/>
  <c r="R144" i="35"/>
  <c r="H144" i="35"/>
  <c r="C144" i="35"/>
  <c r="R140" i="35"/>
  <c r="H140" i="35"/>
  <c r="C140" i="35"/>
  <c r="R139" i="35"/>
  <c r="H139" i="35"/>
  <c r="C139" i="35"/>
  <c r="R138" i="35"/>
  <c r="H138" i="35"/>
  <c r="C138" i="35"/>
  <c r="R137" i="35"/>
  <c r="H137" i="35"/>
  <c r="C137" i="35"/>
  <c r="R136" i="35"/>
  <c r="H136" i="35"/>
  <c r="C136" i="35"/>
  <c r="R135" i="35"/>
  <c r="H135" i="35"/>
  <c r="C135" i="35"/>
  <c r="R134" i="35"/>
  <c r="H134" i="35"/>
  <c r="C134" i="35"/>
  <c r="R132" i="35"/>
  <c r="H132" i="35"/>
  <c r="C132" i="35"/>
  <c r="R131" i="35"/>
  <c r="H131" i="35"/>
  <c r="R130" i="35"/>
  <c r="H130" i="35"/>
  <c r="C130" i="35"/>
  <c r="R129" i="35"/>
  <c r="H129" i="35"/>
  <c r="C129" i="35"/>
  <c r="R127" i="35"/>
  <c r="H127" i="35"/>
  <c r="R125" i="35"/>
  <c r="H125" i="35"/>
  <c r="F125" i="35"/>
  <c r="F124" i="35" s="1"/>
  <c r="V124" i="35"/>
  <c r="U124" i="35"/>
  <c r="T124" i="35"/>
  <c r="S124" i="35"/>
  <c r="L124" i="35"/>
  <c r="L235" i="35" s="1"/>
  <c r="K124" i="35"/>
  <c r="K235" i="35" s="1"/>
  <c r="J124" i="35"/>
  <c r="J235" i="35" s="1"/>
  <c r="I124" i="35"/>
  <c r="I235" i="35" s="1"/>
  <c r="G124" i="35"/>
  <c r="E124" i="35"/>
  <c r="D124" i="35"/>
  <c r="R122" i="35"/>
  <c r="H122" i="35"/>
  <c r="R121" i="35"/>
  <c r="H121" i="35"/>
  <c r="C121" i="35"/>
  <c r="R118" i="35"/>
  <c r="H118" i="35"/>
  <c r="C118" i="35"/>
  <c r="R117" i="35"/>
  <c r="H117" i="35"/>
  <c r="C117" i="35"/>
  <c r="R115" i="35"/>
  <c r="H115" i="35"/>
  <c r="C115" i="35"/>
  <c r="R114" i="35"/>
  <c r="H114" i="35"/>
  <c r="C114" i="35"/>
  <c r="R113" i="35"/>
  <c r="H113" i="35"/>
  <c r="C113" i="35"/>
  <c r="R111" i="35"/>
  <c r="H111" i="35"/>
  <c r="R110" i="35"/>
  <c r="H110" i="35"/>
  <c r="C110" i="35"/>
  <c r="R109" i="35"/>
  <c r="H109" i="35"/>
  <c r="C109" i="35"/>
  <c r="R108" i="35"/>
  <c r="H108" i="35"/>
  <c r="C108" i="35"/>
  <c r="R107" i="35"/>
  <c r="H107" i="35"/>
  <c r="C107" i="35"/>
  <c r="R105" i="35"/>
  <c r="H105" i="35"/>
  <c r="C105" i="35"/>
  <c r="R104" i="35"/>
  <c r="H104" i="35"/>
  <c r="C104" i="35"/>
  <c r="R103" i="35"/>
  <c r="H103" i="35"/>
  <c r="C103" i="35"/>
  <c r="R99" i="35"/>
  <c r="H99" i="35"/>
  <c r="C99" i="35"/>
  <c r="R98" i="35"/>
  <c r="H98" i="35"/>
  <c r="R97" i="35"/>
  <c r="H97" i="35"/>
  <c r="C97" i="35"/>
  <c r="R95" i="35"/>
  <c r="H95" i="35"/>
  <c r="C95" i="35"/>
  <c r="R93" i="35"/>
  <c r="H93" i="35"/>
  <c r="C93" i="35"/>
  <c r="R91" i="35"/>
  <c r="H91" i="35"/>
  <c r="C91" i="35"/>
  <c r="R90" i="35"/>
  <c r="H90" i="35"/>
  <c r="C90" i="35"/>
  <c r="R89" i="35"/>
  <c r="H89" i="35"/>
  <c r="C89" i="35"/>
  <c r="R88" i="35"/>
  <c r="H88" i="35"/>
  <c r="C88" i="35"/>
  <c r="R87" i="35"/>
  <c r="H87" i="35"/>
  <c r="C87" i="35"/>
  <c r="R85" i="35"/>
  <c r="H85" i="35"/>
  <c r="C85" i="35"/>
  <c r="R83" i="35"/>
  <c r="H83" i="35"/>
  <c r="C83" i="35"/>
  <c r="R81" i="35"/>
  <c r="H81" i="35"/>
  <c r="C81" i="35"/>
  <c r="R80" i="35"/>
  <c r="H80" i="35"/>
  <c r="C80" i="35"/>
  <c r="R79" i="35"/>
  <c r="H79" i="35"/>
  <c r="C79" i="35"/>
  <c r="R77" i="35"/>
  <c r="H77" i="35"/>
  <c r="R74" i="35"/>
  <c r="H74" i="35"/>
  <c r="C74" i="35"/>
  <c r="R73" i="35"/>
  <c r="H73" i="35"/>
  <c r="C73" i="35"/>
  <c r="H72" i="35"/>
  <c r="G72" i="35"/>
  <c r="F72" i="35"/>
  <c r="E72" i="35"/>
  <c r="D72" i="35"/>
  <c r="R71" i="35"/>
  <c r="H71" i="35"/>
  <c r="C71" i="35"/>
  <c r="R70" i="35"/>
  <c r="H70" i="35"/>
  <c r="C70" i="35"/>
  <c r="V69" i="35"/>
  <c r="U69" i="35"/>
  <c r="T69" i="35"/>
  <c r="S69" i="35"/>
  <c r="H69" i="35"/>
  <c r="G69" i="35"/>
  <c r="R68" i="35"/>
  <c r="H68" i="35"/>
  <c r="R66" i="35"/>
  <c r="H66" i="35"/>
  <c r="C66" i="35"/>
  <c r="R65" i="35"/>
  <c r="H65" i="35"/>
  <c r="C65" i="35"/>
  <c r="H64" i="35"/>
  <c r="G64" i="35"/>
  <c r="R63" i="35"/>
  <c r="H63" i="35"/>
  <c r="R62" i="35"/>
  <c r="H62" i="35"/>
  <c r="C62" i="35"/>
  <c r="R60" i="35"/>
  <c r="H60" i="35"/>
  <c r="C60" i="35"/>
  <c r="AA59" i="35"/>
  <c r="Z59" i="35"/>
  <c r="Y59" i="35"/>
  <c r="X59" i="35"/>
  <c r="R59" i="35"/>
  <c r="H59" i="35"/>
  <c r="C59" i="35"/>
  <c r="R57" i="35"/>
  <c r="H57" i="35"/>
  <c r="C57" i="35"/>
  <c r="R56" i="35"/>
  <c r="H56" i="35"/>
  <c r="C56" i="35"/>
  <c r="R54" i="35"/>
  <c r="H54" i="35"/>
  <c r="R53" i="35"/>
  <c r="H53" i="35"/>
  <c r="R52" i="35"/>
  <c r="H52" i="35"/>
  <c r="C52" i="35"/>
  <c r="R48" i="35"/>
  <c r="H48" i="35"/>
  <c r="R47" i="35"/>
  <c r="H47" i="35"/>
  <c r="R46" i="35"/>
  <c r="H46" i="35"/>
  <c r="R45" i="35"/>
  <c r="H45" i="35"/>
  <c r="C45" i="35"/>
  <c r="R44" i="35"/>
  <c r="H44" i="35"/>
  <c r="C44" i="35"/>
  <c r="H43" i="35"/>
  <c r="C43" i="35"/>
  <c r="R42" i="35"/>
  <c r="H42" i="35"/>
  <c r="C42" i="35"/>
  <c r="R41" i="35"/>
  <c r="H41" i="35"/>
  <c r="C41" i="35"/>
  <c r="H40" i="35"/>
  <c r="G40" i="35"/>
  <c r="F40" i="35"/>
  <c r="E40" i="35"/>
  <c r="D40" i="35"/>
  <c r="R39" i="35"/>
  <c r="H39" i="35"/>
  <c r="C39" i="35"/>
  <c r="R37" i="35"/>
  <c r="H37" i="35"/>
  <c r="C37" i="35"/>
  <c r="R36" i="35"/>
  <c r="H36" i="35"/>
  <c r="C36" i="35"/>
  <c r="R35" i="35"/>
  <c r="H35" i="35"/>
  <c r="C35" i="35"/>
  <c r="R33" i="35"/>
  <c r="H33" i="35"/>
  <c r="C33" i="35"/>
  <c r="R32" i="35"/>
  <c r="H32" i="35"/>
  <c r="C32" i="35"/>
  <c r="R31" i="35"/>
  <c r="H31" i="35"/>
  <c r="C31" i="35"/>
  <c r="R30" i="35"/>
  <c r="H30" i="35"/>
  <c r="C30" i="35"/>
  <c r="R27" i="35"/>
  <c r="H27" i="35"/>
  <c r="R26" i="35"/>
  <c r="H26" i="35"/>
  <c r="R24" i="35"/>
  <c r="H24" i="35"/>
  <c r="R23" i="35"/>
  <c r="H23" i="35"/>
  <c r="R19" i="35"/>
  <c r="H19" i="35"/>
  <c r="C19" i="35"/>
  <c r="R16" i="35"/>
  <c r="H16" i="35"/>
  <c r="R14" i="35"/>
  <c r="H14" i="35"/>
  <c r="C14" i="35"/>
  <c r="R13" i="35"/>
  <c r="H13" i="35"/>
  <c r="C13" i="35"/>
  <c r="N235" i="35" l="1"/>
  <c r="D235" i="35"/>
  <c r="C235" i="35" s="1"/>
  <c r="O235" i="35"/>
  <c r="H235" i="35"/>
  <c r="E235" i="35"/>
  <c r="P235" i="35"/>
  <c r="F235" i="35"/>
  <c r="Q235" i="35"/>
  <c r="G235" i="35"/>
  <c r="W98" i="35"/>
  <c r="Y176" i="35"/>
  <c r="X69" i="35"/>
  <c r="W41" i="35"/>
  <c r="W53" i="35"/>
  <c r="W97" i="35"/>
  <c r="W219" i="35"/>
  <c r="AA176" i="35"/>
  <c r="W226" i="35"/>
  <c r="W230" i="35"/>
  <c r="R215" i="35"/>
  <c r="W114" i="35"/>
  <c r="AA64" i="35"/>
  <c r="W64" i="35" s="1"/>
  <c r="X176" i="35"/>
  <c r="Y69" i="35"/>
  <c r="C40" i="35"/>
  <c r="Z69" i="35"/>
  <c r="X72" i="35"/>
  <c r="W203" i="35"/>
  <c r="W222" i="35"/>
  <c r="M69" i="35"/>
  <c r="W179" i="35"/>
  <c r="W162" i="35"/>
  <c r="W39" i="35"/>
  <c r="R72" i="35"/>
  <c r="W121" i="35"/>
  <c r="Z215" i="35"/>
  <c r="Z235" i="35" s="1"/>
  <c r="Z236" i="35" s="1"/>
  <c r="M64" i="35"/>
  <c r="M124" i="35"/>
  <c r="W130" i="35"/>
  <c r="AA186" i="35"/>
  <c r="Z190" i="35"/>
  <c r="W111" i="35"/>
  <c r="W44" i="35"/>
  <c r="W113" i="35"/>
  <c r="W115" i="35"/>
  <c r="C69" i="35"/>
  <c r="C72" i="35"/>
  <c r="W45" i="35"/>
  <c r="W134" i="35"/>
  <c r="Y186" i="35"/>
  <c r="M196" i="35"/>
  <c r="W117" i="35"/>
  <c r="C64" i="35"/>
  <c r="H124" i="35"/>
  <c r="M215" i="35"/>
  <c r="C182" i="35"/>
  <c r="M190" i="35"/>
  <c r="W83" i="35"/>
  <c r="AA124" i="35"/>
  <c r="Z176" i="35"/>
  <c r="AA72" i="35"/>
  <c r="AA69" i="35"/>
  <c r="C124" i="35"/>
  <c r="C125" i="35"/>
  <c r="Z186" i="35"/>
  <c r="Y190" i="35"/>
  <c r="W42" i="35"/>
  <c r="Z125" i="35"/>
  <c r="W125" i="35" s="1"/>
  <c r="AA215" i="35"/>
  <c r="AA235" i="35" s="1"/>
  <c r="AA236" i="35" s="1"/>
  <c r="Z72" i="35"/>
  <c r="Y124" i="35"/>
  <c r="Y215" i="35"/>
  <c r="Y235" i="35" s="1"/>
  <c r="Y236" i="35" s="1"/>
  <c r="Y72" i="35"/>
  <c r="Z124" i="35"/>
  <c r="X186" i="35"/>
  <c r="AA190" i="35"/>
  <c r="M40" i="35"/>
  <c r="M72" i="35"/>
  <c r="M176" i="35"/>
  <c r="M182" i="35"/>
  <c r="M186" i="35"/>
  <c r="X215" i="35"/>
  <c r="X235" i="35" s="1"/>
  <c r="W85" i="35"/>
  <c r="W79" i="35"/>
  <c r="W220" i="35"/>
  <c r="W24" i="35"/>
  <c r="W227" i="35"/>
  <c r="W165" i="35"/>
  <c r="W229" i="35"/>
  <c r="W163" i="35"/>
  <c r="W156" i="35"/>
  <c r="W145" i="35"/>
  <c r="W202" i="35"/>
  <c r="W201" i="35"/>
  <c r="W191" i="35"/>
  <c r="W185" i="35"/>
  <c r="W37" i="35"/>
  <c r="W35" i="35"/>
  <c r="W33" i="35"/>
  <c r="W32" i="35"/>
  <c r="W30" i="35"/>
  <c r="W36" i="35"/>
  <c r="W73" i="35"/>
  <c r="W74" i="35"/>
  <c r="W56" i="35"/>
  <c r="R124" i="35"/>
  <c r="W138" i="35"/>
  <c r="W118" i="35"/>
  <c r="W19" i="35"/>
  <c r="W27" i="35"/>
  <c r="W52" i="35"/>
  <c r="W62" i="35"/>
  <c r="W65" i="35"/>
  <c r="R69" i="35"/>
  <c r="W104" i="35"/>
  <c r="W109" i="35"/>
  <c r="X124" i="35"/>
  <c r="W151" i="35"/>
  <c r="W154" i="35"/>
  <c r="R176" i="35"/>
  <c r="R186" i="35"/>
  <c r="W188" i="35"/>
  <c r="R190" i="35"/>
  <c r="X190" i="35"/>
  <c r="R200" i="35"/>
  <c r="W209" i="35"/>
  <c r="W31" i="35"/>
  <c r="W47" i="35"/>
  <c r="W57" i="35"/>
  <c r="W66" i="35"/>
  <c r="W70" i="35"/>
  <c r="W80" i="35"/>
  <c r="W87" i="35"/>
  <c r="W105" i="35"/>
  <c r="W110" i="35"/>
  <c r="W122" i="35"/>
  <c r="W129" i="35"/>
  <c r="W132" i="35"/>
  <c r="W137" i="35"/>
  <c r="W144" i="35"/>
  <c r="W147" i="35"/>
  <c r="W178" i="35"/>
  <c r="W187" i="35"/>
  <c r="W194" i="35"/>
  <c r="W200" i="35"/>
  <c r="W207" i="35"/>
  <c r="W213" i="35"/>
  <c r="W217" i="35"/>
  <c r="W223" i="35"/>
  <c r="W131" i="35"/>
  <c r="W136" i="35"/>
  <c r="W140" i="35"/>
  <c r="W146" i="35"/>
  <c r="W177" i="35"/>
  <c r="W180" i="35"/>
  <c r="W189" i="35"/>
  <c r="W193" i="35"/>
  <c r="W206" i="35"/>
  <c r="W212" i="35"/>
  <c r="W216" i="35"/>
  <c r="W14" i="35"/>
  <c r="W46" i="35"/>
  <c r="W48" i="35"/>
  <c r="W54" i="35"/>
  <c r="W60" i="35"/>
  <c r="W68" i="35"/>
  <c r="W77" i="35"/>
  <c r="W89" i="35"/>
  <c r="W95" i="35"/>
  <c r="W103" i="35"/>
  <c r="W108" i="35"/>
  <c r="W127" i="35"/>
  <c r="W135" i="35"/>
  <c r="W139" i="35"/>
  <c r="W149" i="35"/>
  <c r="W159" i="35"/>
  <c r="W192" i="35"/>
  <c r="W197" i="35"/>
  <c r="W205" i="35"/>
  <c r="W218" i="35"/>
  <c r="W231" i="35"/>
  <c r="W233" i="35"/>
  <c r="M200" i="35"/>
  <c r="W13" i="35"/>
  <c r="W16" i="35"/>
  <c r="W23" i="35"/>
  <c r="W26" i="35"/>
  <c r="W59" i="35"/>
  <c r="W63" i="35"/>
  <c r="W71" i="35"/>
  <c r="W81" i="35"/>
  <c r="W88" i="35"/>
  <c r="W93" i="35"/>
  <c r="W99" i="35"/>
  <c r="W107" i="35"/>
  <c r="W148" i="35"/>
  <c r="W160" i="35"/>
  <c r="W164" i="35"/>
  <c r="C190" i="35"/>
  <c r="C196" i="35"/>
  <c r="C186" i="35"/>
  <c r="C215" i="35"/>
  <c r="W234" i="35"/>
  <c r="W235" i="35" l="1"/>
  <c r="X236" i="35"/>
  <c r="W236" i="35" s="1"/>
  <c r="M235" i="35"/>
  <c r="W176" i="35"/>
  <c r="W69" i="35"/>
  <c r="W186" i="35"/>
  <c r="W72" i="35"/>
  <c r="W190" i="35"/>
  <c r="W124" i="35"/>
  <c r="W215" i="35"/>
</calcChain>
</file>

<file path=xl/comments1.xml><?xml version="1.0" encoding="utf-8"?>
<comments xmlns="http://schemas.openxmlformats.org/spreadsheetml/2006/main">
  <authors>
    <author>Пирогова Ирина Александровна</author>
  </authors>
  <commentList>
    <comment ref="P9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Заказчик 198,5
</t>
        </r>
      </text>
    </comment>
  </commentList>
</comments>
</file>

<file path=xl/comments2.xml><?xml version="1.0" encoding="utf-8"?>
<comments xmlns="http://schemas.openxmlformats.org/spreadsheetml/2006/main">
  <authors>
    <author>Пирогова Ирина Александровна</author>
  </authors>
  <commentList>
    <comment ref="B7" authorId="0" shapeId="0">
      <text>
        <r>
          <rPr>
            <b/>
            <sz val="9"/>
            <color indexed="81"/>
            <rFont val="Tahoma"/>
            <family val="2"/>
            <charset val="204"/>
          </rPr>
          <t>киа: базовый год 2016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  <charset val="204"/>
          </rPr>
          <t>данные Крайстата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Пирогова Ирина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данные крайстата </t>
        </r>
      </text>
    </comment>
    <comment ref="I18" authorId="0" shapeId="0">
      <text>
        <r>
          <rPr>
            <b/>
            <sz val="9"/>
            <color indexed="81"/>
            <rFont val="Tahoma"/>
            <family val="2"/>
            <charset val="204"/>
          </rPr>
          <t>Пирогова Ирина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данные крайстата 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Пирогова Ирина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данные крайстата </t>
        </r>
      </text>
    </comment>
    <comment ref="L18" authorId="0" shapeId="0">
      <text>
        <r>
          <rPr>
            <b/>
            <sz val="9"/>
            <color indexed="81"/>
            <rFont val="Tahoma"/>
            <family val="2"/>
            <charset val="204"/>
          </rPr>
          <t>Пирогова Ирина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данные крайстата </t>
        </r>
      </text>
    </comment>
    <comment ref="B19" authorId="0" shapeId="0">
      <text>
        <r>
          <rPr>
            <b/>
            <sz val="9"/>
            <color indexed="81"/>
            <rFont val="Tahoma"/>
            <family val="2"/>
            <charset val="204"/>
          </rPr>
          <t>данные Крайстата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Пирогова Ирина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данные крайстата 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  <charset val="204"/>
          </rPr>
          <t>Пирогова Ирина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данные крайстата 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Пирогова Ирина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данные крайстата </t>
        </r>
      </text>
    </comment>
    <comment ref="L19" authorId="0" shapeId="0">
      <text>
        <r>
          <rPr>
            <b/>
            <sz val="9"/>
            <color indexed="81"/>
            <rFont val="Tahoma"/>
            <family val="2"/>
            <charset val="204"/>
          </rPr>
          <t>Пирогова Ирина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данные крайстата 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  <charset val="204"/>
          </rPr>
          <t>добавить "и муниципальными учреждениями культуры"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заменила количество на численность как в стратегии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КИА:
</t>
        </r>
        <r>
          <rPr>
            <sz val="9"/>
            <color indexed="81"/>
            <rFont val="Tahoma"/>
            <family val="2"/>
            <charset val="204"/>
          </rPr>
          <t xml:space="preserve">план 2020г из утв.стратегии, т.к. показатель запланирован только на 2020,2025,2030гг (значение 100 все годы) 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КИА:</t>
        </r>
        <r>
          <rPr>
            <sz val="9"/>
            <color indexed="81"/>
            <rFont val="Tahoma"/>
            <family val="2"/>
            <charset val="204"/>
          </rPr>
          <t xml:space="preserve">
план 2020г из утв.стратегии, показатель запланирован только на 2020,2025,2030гг</t>
        </r>
      </text>
    </comment>
  </commentList>
</comments>
</file>

<file path=xl/comments3.xml><?xml version="1.0" encoding="utf-8"?>
<comments xmlns="http://schemas.openxmlformats.org/spreadsheetml/2006/main">
  <authors>
    <author>Пирогова Ирина Александровна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  <charset val="204"/>
          </rPr>
          <t>данные Крайстата</t>
        </r>
      </text>
    </comment>
    <comment ref="B1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данные Крайстата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КИА: </t>
        </r>
        <r>
          <rPr>
            <sz val="9"/>
            <color indexed="81"/>
            <rFont val="Tahoma"/>
            <family val="2"/>
            <charset val="204"/>
          </rPr>
          <t xml:space="preserve">Ср.спис МСП/ (Ср.спис раб. Организаций +Ср.сп ИП+Ср.сп работников ИП)
</t>
        </r>
      </text>
    </comment>
  </commentList>
</comments>
</file>

<file path=xl/sharedStrings.xml><?xml version="1.0" encoding="utf-8"?>
<sst xmlns="http://schemas.openxmlformats.org/spreadsheetml/2006/main" count="823" uniqueCount="630">
  <si>
    <t>Содействие занятости граждан, нуждающихся в социальной защите и не способных на равных условиях конкурировать на рынке труда</t>
  </si>
  <si>
    <t>Развитие инклюзивного образования</t>
  </si>
  <si>
    <t>Реализация краевых флагманских программ молодёжной политики</t>
  </si>
  <si>
    <t>Реализация инфраструктурных проектов молодёжной политики</t>
  </si>
  <si>
    <t>Реализация мероприятий по профилактике негативных проявлений в молодёжной среде</t>
  </si>
  <si>
    <t>Формирование у населения основ противодействия идеологии терроризма и готовности к действиям в условиях вероятного совершения террористического акта</t>
  </si>
  <si>
    <t>Профилактика правонарушений</t>
  </si>
  <si>
    <t>Повышение уровня безопасности дорожного движения и транспортной безопасности</t>
  </si>
  <si>
    <t>Создание эффективной системы предупреждения пожаров на территории города</t>
  </si>
  <si>
    <t>Стратегическое направление 3. Рынок труда</t>
  </si>
  <si>
    <t>Содействие развитию самозанятости безработных граждан, в том числе через развитие малых форм хозяйствования – личных подсобных хозяйств, крестьянско-фермерских хозяйств</t>
  </si>
  <si>
    <t>Реализация мероприятий, направленных на профессиональную подготовку, повышение квалификации и переподготовку  населения</t>
  </si>
  <si>
    <t>Организация межведомственного взаимодействия по прогнозированию кадровой потребности, обеспечению выпуска специалистов, соответствующих перспективной потребности экономики города</t>
  </si>
  <si>
    <t>Задача 2.1. Популяризация программ здорового образа жизни и формирование идеологии ответственности за свое здоровье</t>
  </si>
  <si>
    <t>Поддержка молодёжных общественных инициатив</t>
  </si>
  <si>
    <t>№ п/п</t>
  </si>
  <si>
    <t>Привлечение и поддержка молодых специалистов</t>
  </si>
  <si>
    <t>Наименование показателя</t>
  </si>
  <si>
    <t>Темп роста объема отгруженных товаров, выполненных работ и услуг собственными силами организаций к базовому году</t>
  </si>
  <si>
    <t xml:space="preserve">Техническое перевооружение производственных мощностей Красноярской ГРЭС-2  </t>
  </si>
  <si>
    <t xml:space="preserve">Благоустройство дворовых территорий </t>
  </si>
  <si>
    <t>Развитие автоматизированной системы оплаты проезда на городском пассажирском транспорте «Транспортной карты»</t>
  </si>
  <si>
    <t>Сохранение водных биологических ресурсов</t>
  </si>
  <si>
    <t>Организация и выполнение промышленными предприятиями города организационно-технических мероприятий по охране окружающей среды</t>
  </si>
  <si>
    <t>Строительство третьей очереди полигона твёрдых бытовых отходов</t>
  </si>
  <si>
    <t>Выявление несанкционированных свалок бытовых отходов и мусора на землях общего пользования, контроль и организация работы по их ликвидации</t>
  </si>
  <si>
    <t>Организация процессов утилизации ртутьсодержащих отходов</t>
  </si>
  <si>
    <t>Внедрение системы экологического мониторинга</t>
  </si>
  <si>
    <t>Организация системной работы по экологическому просвещению населения</t>
  </si>
  <si>
    <t>Создание условий, обеспечивающих возможность лицам с ограниченными возможностями здоровья и инвалидам,  заниматься физической культурой и спортом</t>
  </si>
  <si>
    <t>Строительство универсального спортивного зала с искусственным льдом и трибунами для зрителей</t>
  </si>
  <si>
    <t>Внедрение социального контракта</t>
  </si>
  <si>
    <t xml:space="preserve">Сохранение и популяризация народной культуры </t>
  </si>
  <si>
    <t>Совершенствование уровня антитеррористической защищенности объектов инфраструктуры и жизнеобеспечения, мест массового пребывания людей от террористических посягательств</t>
  </si>
  <si>
    <t>Повышение надежности объектов и сооружений в паводкоопасный период</t>
  </si>
  <si>
    <t>Совершенствование организационных форм содействия занятости населения с учетом специфических потребностей отдельных социально-демографических и профессионально-квалификационных категорий населения</t>
  </si>
  <si>
    <t xml:space="preserve">Капитальный ремонт и ремонт автомобильных дорог общего пользования </t>
  </si>
  <si>
    <t>Расширение доступа субъектов МСП к финансовым ресурсам, в том числе льготному финансированию</t>
  </si>
  <si>
    <t>Развитие и совершенствование амбулаторно-поликлинического звена</t>
  </si>
  <si>
    <t>Создание устойчивого культурного образа города Зеленогорска как территории культурных традиций и творческих инноваций, в том числе:</t>
  </si>
  <si>
    <t>Продвижение культуры города за его пределами в форме гастролей, участия в конкурсах, выставках, фестивалях</t>
  </si>
  <si>
    <t xml:space="preserve">Организация и проведение массовых физкультурно-спортивных мероприятий </t>
  </si>
  <si>
    <t>Развитие физкультурно-спортивной работы в трудовых коллективах по месту работы,  в клубах по месту жительства граждан</t>
  </si>
  <si>
    <t>Пропаганда здорового образа жизни, популяризация физической культуры  и спорта среди различных групп населения</t>
  </si>
  <si>
    <t>Запуск системы вовлечения жителей в предпринимательскую деятельность</t>
  </si>
  <si>
    <t>Повышение качества предоставляемых населению физкультурно-спортивных услуг</t>
  </si>
  <si>
    <t>Капитальный ремонт объектов физической культуры и спорта</t>
  </si>
  <si>
    <t>Внедрение и дальнейшее развитие аппаратно-программного комплекса  «Безопасный город» (АПК «Безопасный город»)</t>
  </si>
  <si>
    <t>Организация и проведение физкультурных и спортивных мероприятий в рамках Всероссийского физкультурно-спортивного комплекса "ГТО" среди различных групп населения</t>
  </si>
  <si>
    <t>Актуализация Генерального плана города Зеленогорска</t>
  </si>
  <si>
    <t>Количество спортсменов  города в составе краевых, национальных сборных команд по видам спорта</t>
  </si>
  <si>
    <t>Количество лиц, принявших участие в выполнении нормативов испытаний (тестов) комплекса ГТО</t>
  </si>
  <si>
    <t>Доля граждан, открывших собственное дело, в общей численности безработных граждан, зарегистрированных в органах службы занятости</t>
  </si>
  <si>
    <t>Доля трудоустроенных граждан, относящихся к категории инвалидов, в общей численности инвалидов, обратившихся в целях поиска подходящей работы</t>
  </si>
  <si>
    <t>Удельный вес уловленных и обезвреженных вредных веществ в общем объеме загрязняющих веществ</t>
  </si>
  <si>
    <t>Доля твердых коммунальных отходов, подлежащих переработке и утилизации в общем объеме образующихся твердых коммунальных отходов</t>
  </si>
  <si>
    <t>Оснащение учреждений культуры оборудованием и инвентарем для организации и проведения культурных мероприятий</t>
  </si>
  <si>
    <t xml:space="preserve">Устройство плоскостных спортивных сооружений и обустройство рекреационных зон </t>
  </si>
  <si>
    <t>Развитие социального проектирования среди обучающихся</t>
  </si>
  <si>
    <t>Развитие новых систем оценки качества образовательных услуг</t>
  </si>
  <si>
    <t xml:space="preserve">Создание здоровьесохраняющей образовательной среды </t>
  </si>
  <si>
    <t>Развитие системы дополнительного образования</t>
  </si>
  <si>
    <t xml:space="preserve">Развитие системы участия обучающихся в мероприятиях для талантливых детей </t>
  </si>
  <si>
    <t>Реализация муниципального сетевого проекта «Школьный технопарк»</t>
  </si>
  <si>
    <t>Реализация программы  прикладной инженерии «Агентство прогрессивных решений»</t>
  </si>
  <si>
    <t xml:space="preserve">Ранняя профориентация, предпрофессиональная и профессиональная подготовка обучающихся </t>
  </si>
  <si>
    <t xml:space="preserve">Создание инновационных образовательных пространств, оснащённых современным оборудованием </t>
  </si>
  <si>
    <t>Реализация проекта «Автоматизация образовательных учреждений»</t>
  </si>
  <si>
    <t xml:space="preserve">Удовлетворенность населения качеством образовательных услуг  </t>
  </si>
  <si>
    <t>Удельный вес численности обучающихся с ограниченными возможностями здоровья, получающих образование в общеобразовательных организациях в соответствии с федеральным государственным образовательным стандартом начального общего образования обучающихся с ограниченными возможностями здоровья, в общем количестве обучающихся с ограниченными возможностями здоровья</t>
  </si>
  <si>
    <t>Доля выпускников муниципальных бюджетных общеобразовательных учреждений, которые поступают на специальности инженерно-технического и естественно-научного направлений в высшие и средние профессиональные учебные заведения</t>
  </si>
  <si>
    <t>Реализация мер, направленных на охрану здоровья матери и ребенка, улучшение здоровья подростков</t>
  </si>
  <si>
    <t>Расширение доступа субъектов МСП к закупкам товаров, работ, услуг организациями муниципального сектора экономики</t>
  </si>
  <si>
    <t>Обеспечение деятельности Ресурсного центра поддержки социально ориентированных некоммерческих организаций города (СО НКО)</t>
  </si>
  <si>
    <t>Организация совместных мероприятий с представителями институтов гражданского общества</t>
  </si>
  <si>
    <t>Содействие в организации общественных работ</t>
  </si>
  <si>
    <t>Повышение профессионального уровня и конкурентоспособности населения</t>
  </si>
  <si>
    <t>Создание безопасных и комфортных условий в образовательных  учреждениях</t>
  </si>
  <si>
    <t xml:space="preserve">Реконструкция, модернизация и ремонт объектов коммунальной инфраструктуры города </t>
  </si>
  <si>
    <t>Капитальный ремонт многоквартирных домов</t>
  </si>
  <si>
    <t xml:space="preserve">Обновление подвижного состава пассажирского автомобильного транспорта </t>
  </si>
  <si>
    <t>Актуализация схемы размещения рекламных конструкций на территории  города</t>
  </si>
  <si>
    <t>Создание условий для развития жилищного строительства</t>
  </si>
  <si>
    <t>Создание современной прогулочной зоны на набережной реки Кан</t>
  </si>
  <si>
    <t>Обеспечение доступности лучших образцов отечественного профессионального искусства в культурной жизни города</t>
  </si>
  <si>
    <t>Обеспечение доступности качественного дополнительного предпрофессионального образования в сфере культуры и искусства, поддержка одаренных детей</t>
  </si>
  <si>
    <t xml:space="preserve">Организация и проведение общегородских культурно-досуговых мероприятий </t>
  </si>
  <si>
    <t>Капитальный ремонт учреждений культуры</t>
  </si>
  <si>
    <t xml:space="preserve">Оказание медицинской помощи населению Рыбинского, Уярского, Саянского, Партизанского районов, г. Бородино на базе первичного сосудистого отделения филиала ФГБУЗ СКЦ ФМБА России КБ № 42  </t>
  </si>
  <si>
    <t xml:space="preserve">Обеспечение и совершенствование системы оказания реабилитационных услуг на базе физиотерапевтической поликлиники, в том числе путем организации гериатрической службы </t>
  </si>
  <si>
    <t xml:space="preserve">Создание условий для повышения эффективности и уровня подготовки спортивного резерва </t>
  </si>
  <si>
    <t>Повышение эффективности оказания специализированной медицинской помощи,  приоритетно направленной на снижение смертности от болезней системы кровообращения, новообразований</t>
  </si>
  <si>
    <t>Реконструкция, модернизация и ремонт систем электроснабжения
города Зеленогорска</t>
  </si>
  <si>
    <t>Охват всех граждан диспансеризацией</t>
  </si>
  <si>
    <t>Доля посещений детьми медицинских организаций с профилактическими целями</t>
  </si>
  <si>
    <t xml:space="preserve">Расширение сферы применения информационно-коммуникационных технологий </t>
  </si>
  <si>
    <t xml:space="preserve">Повышение уровня доступности  объектов и услуг в приоритетных сферах жизнедеятельности инвалидов и других маломобильных групп населения </t>
  </si>
  <si>
    <t>Совершенствование системы предоставления гражданам социальных услуг организациями социального обслуживания населения</t>
  </si>
  <si>
    <t>Сохранение и развитие культурного наследия города</t>
  </si>
  <si>
    <t>Развитие деятельности природного зоологического парка</t>
  </si>
  <si>
    <t>Внедрение и расширение дистанционных сервисов для жителей управляющими компаниями</t>
  </si>
  <si>
    <t xml:space="preserve">Внедрение информационно-аналитического программного комплекса управления земельно-имущественными отношениями </t>
  </si>
  <si>
    <t>Единицы измерения</t>
  </si>
  <si>
    <t>%</t>
  </si>
  <si>
    <t>ед.</t>
  </si>
  <si>
    <t>Число субъектов малого и среднего предпринимательства на 10 000 жителей</t>
  </si>
  <si>
    <t xml:space="preserve">Темп роста оборота организаций малого и среднего предпринимательства к базовому году </t>
  </si>
  <si>
    <t>человек</t>
  </si>
  <si>
    <t>Доля детей в возрасте от 1 до 6 лет, получающих дошкольную образовательную услугу и (или) услугу по их содержанию в муниципальных образовательных учреждениях, в общей численности детей в возрасте от 1 до 6 лет</t>
  </si>
  <si>
    <t>Доля детей первой и второй групп здоровья в общей численности обучающихся в общеобразовательных учреждениях муниципальной формы собственности</t>
  </si>
  <si>
    <t>единиц</t>
  </si>
  <si>
    <t>Ожидаемая продолжительность жизни</t>
  </si>
  <si>
    <t>лет</t>
  </si>
  <si>
    <t>Количество предметов основного фонда учреждений музейного типа всех форм собственности</t>
  </si>
  <si>
    <t xml:space="preserve">Численность пользователей общедоступных библиотек всех форм собственности </t>
  </si>
  <si>
    <t>Количество общественных проектов, получивших ресурсную поддержку, нарастающим итогом</t>
  </si>
  <si>
    <t xml:space="preserve">Доля молодежи города Зеленогорска, вовлеченная в деятельность Молодежного центра </t>
  </si>
  <si>
    <t>Удельный вес общей площади жилищного фонда, оборудованной:</t>
  </si>
  <si>
    <t>центральным водопроводом</t>
  </si>
  <si>
    <t>канализацией</t>
  </si>
  <si>
    <t>централизованным отоплением</t>
  </si>
  <si>
    <t>горячим водоснабжением</t>
  </si>
  <si>
    <t>газом</t>
  </si>
  <si>
    <t>Общая площадь жилых помещений, приходящаяся в среднем на одного жителя</t>
  </si>
  <si>
    <t>кв. м</t>
  </si>
  <si>
    <t>Ввод в действие жилых домов на одного жителя</t>
  </si>
  <si>
    <t>кв. м/чел.</t>
  </si>
  <si>
    <t>Доля протяженности автомобильных дорог общего пользования местного значения, соответствующих нормативным требованиям к транспортно-эксплуатационным показателям</t>
  </si>
  <si>
    <t>Удельный вес граждан, получающих меры социальной поддержки адресно (с учетом доходности), в общей численности получателей мер социальной поддержки</t>
  </si>
  <si>
    <t>-</t>
  </si>
  <si>
    <t>Доля граждан, получивших социальные услуги в организациях социального обслуживания граждан, в общей численности граждан, обратившихся за их получением</t>
  </si>
  <si>
    <t>Уровень удовлетворенности населения города Зеленогорска качеством предоставления государственных услуг в сфере социальной поддержки, социального обслуживания населения</t>
  </si>
  <si>
    <t>Снижение рисков и смягчение последствий чрезвычайных ситуаций природного и техногенного характера</t>
  </si>
  <si>
    <t>Обеспеченность системами видеонаблюдения мест массового пребывания людей на территории города Зеленогорска</t>
  </si>
  <si>
    <t>Цель 2 уровня – рост предпринимательской активности</t>
  </si>
  <si>
    <t>Цель 2 уровня – создание сбалансированного по спросу и предложению рынка труда Зеленогорска</t>
  </si>
  <si>
    <t>Цель 2 уровня – обеспечение условий для доступного и качественного непрерывного образования в соответствии с индивидуальными запросами, способностями и потребностями каждого жителя Зеленогорска</t>
  </si>
  <si>
    <t>Цель 1 уровня: повышение конкурентоспособности экономики города на основе широкого использования инновационных технологий</t>
  </si>
  <si>
    <t>Стратегическая цель: повышение качества и уровня жизни населения города на основе устойчивого роста экономики, формирования среды, благоприятной для предпринимательской деятельности и комфортного проживания</t>
  </si>
  <si>
    <t>Цель 2 уровня – повышение гражданской активности через рост инициации общественных проектов, реализуемых на территории города</t>
  </si>
  <si>
    <t>Количество организованных мероприятий, включая фестивали, концерты, инсталляции, тренинги, обучающие семинары и интерактивные программы, творческие встречи и мастер-классы</t>
  </si>
  <si>
    <t>единиц ежегодно</t>
  </si>
  <si>
    <t>Цель 2 уровня – повышение уровня комфортности  проживания в городе в соответствии с запросами горожан</t>
  </si>
  <si>
    <t>Цель 2 уровня – повышение уровня безопасности проживания и работы в городе</t>
  </si>
  <si>
    <t>Цель 2 уровня – повышение эффективности обеспечивающих жизнедеятельность города сервисов и инфраструктур</t>
  </si>
  <si>
    <t>Объем отгруженных товаров, выполненных работ, оказанных услуг собственными силами организаций в расчете на душу населения</t>
  </si>
  <si>
    <t>Цель 1 уровня – эффективная капитализация расширяющихся возможностей самореализации различных групп населения на основе большей свободы выбора и ценностного самоопределения</t>
  </si>
  <si>
    <t>Цель 2 уровня – развитие здоровьесберегающей среды как основы формирования города – территории здоровья</t>
  </si>
  <si>
    <t>Цель 3 уровня – укрепление здоровья каждого гражданина и общества в целом и увеличение продолжительности жизни, продление периода активного долголетия зеленогорцев</t>
  </si>
  <si>
    <t>Цель 3 уровня – повышение уровня физической культуры горожан и степени доступности услуг индустрии здорового образа жизни</t>
  </si>
  <si>
    <t>Цель 1 уровня - непрерывный рост качества жизни населения по стандартам, сформированным на основе освоения передовых эффективных практик комфортной и безопасной жизнедеятельности</t>
  </si>
  <si>
    <t>Цель 3 уровня – повышение эффективности функционирования жилищно-коммунальной сферы, обеспечивающей доступность жилья для граждан, безопасное и комфортное проживание в нём</t>
  </si>
  <si>
    <t>Цель 3 уровня – развитие улично-дорожной сети города и повышение качества транспортного обслуживания населения</t>
  </si>
  <si>
    <t>Цель 3 уровня – трансформация городского пространства и внешнего облика Зеленогорска в целях формирования представления о комфортном, удобном, безопасном, привлекательном городе для жизни и работы</t>
  </si>
  <si>
    <t>Цель 3 уровня – повышение уровня общественной безопасности населения</t>
  </si>
  <si>
    <t>Цель 3 уровня – улучшение экологической ситуации на территории г. Зеленогорска</t>
  </si>
  <si>
    <t>Количество многоквартирных домов, в которых проведен капитальный ремонт</t>
  </si>
  <si>
    <t>Доля активных пользователей использующих функции личного кабинета в сфере ЖКХ</t>
  </si>
  <si>
    <t>Доля населения, пользующегося электронным проездным билетом</t>
  </si>
  <si>
    <t>Доля детей в возрасте 5 – 18 лет, получающих услуги по дополнительному образованию в муниципальных бюджетных учреждениях дополнительного образования в сфере культуры и искусства, в общей численности детей данной возрастной группы</t>
  </si>
  <si>
    <t>Доля учреждений социальной сферы, оснащенных сайтом, в том числе</t>
  </si>
  <si>
    <t>- образовательные учреждения</t>
  </si>
  <si>
    <t>- учреждения культуры</t>
  </si>
  <si>
    <t>- учреждения физкультуры и спорта</t>
  </si>
  <si>
    <t>- учреждения социальной защиты населения</t>
  </si>
  <si>
    <t>Обеспеченность инженерно-техническими средствами охраны территорий муниципальных бюджетных учреждений, в том числе:</t>
  </si>
  <si>
    <t>Доля обучающихся в общеобразовательных учреждениях, переведённых на  единую электронную карту школьника</t>
  </si>
  <si>
    <t>1. Цель: повышение конкурентоспособности экономики города на основе широкого использования инновационных технологий</t>
  </si>
  <si>
    <t>Задача: Укрепление позиций АО «ПО ЭХЗ» на российском и мировом рынках производства ядерной продукции</t>
  </si>
  <si>
    <t>1.1.</t>
  </si>
  <si>
    <t>1.2.</t>
  </si>
  <si>
    <t>Задача: Обеспечение динамичного роста объемов производства продукции, увеличение фондоотдачи используемых ресурсов</t>
  </si>
  <si>
    <t>Стратегическое направление "Современные высокотехнологичные производства"</t>
  </si>
  <si>
    <t>Стратегическое направление "Предпринимательская активность"</t>
  </si>
  <si>
    <t>Задача: Совершенствование системы финансовой и имущественной поддержки малого и среднего предпринимательства</t>
  </si>
  <si>
    <t>1.9.</t>
  </si>
  <si>
    <t>1.10.</t>
  </si>
  <si>
    <t>Задача: Оказание организационной, методической, консультационной помощи и информационных услуг субъектам малого и среднего предпринимательства</t>
  </si>
  <si>
    <t>1.13.</t>
  </si>
  <si>
    <t>Задача: Содействие в продвижении производимых товаров (работ, услуг) субъектов малого и среднего предпринимательства на товарные рынки</t>
  </si>
  <si>
    <t>1.14.</t>
  </si>
  <si>
    <t>Задача: Содействие занятости населения</t>
  </si>
  <si>
    <t>1.16.</t>
  </si>
  <si>
    <t>1.17.</t>
  </si>
  <si>
    <t>1.18.</t>
  </si>
  <si>
    <t>1.19.</t>
  </si>
  <si>
    <t>1.20.</t>
  </si>
  <si>
    <t>1.21.</t>
  </si>
  <si>
    <t>1.22.</t>
  </si>
  <si>
    <t>Задача: Совершенствование кадрового потенциала</t>
  </si>
  <si>
    <t>1.23.</t>
  </si>
  <si>
    <t>1.24.</t>
  </si>
  <si>
    <t>2. Цель: эффективная капитализация расширяющихся возможностей самореализации различных групп населения на основе большей свободы выбора и ценностного самоопределения</t>
  </si>
  <si>
    <t>Задача: Создание условий для обеспечения нового качества образования в интересах инновационного, социально-ориентированного развития города, края, страны</t>
  </si>
  <si>
    <t>2.1.</t>
  </si>
  <si>
    <t>2.2.</t>
  </si>
  <si>
    <t>2.3.</t>
  </si>
  <si>
    <t>Задача: Создание условий для сохранения здоровья детей и успешной социализации детей с ограниченными возможностями здоровья</t>
  </si>
  <si>
    <t>2.4.</t>
  </si>
  <si>
    <t>2.5.</t>
  </si>
  <si>
    <t>Задача: Выявление, адресное сопровождение и поддержка одарённых детей</t>
  </si>
  <si>
    <t>2.6.</t>
  </si>
  <si>
    <t>2.7.</t>
  </si>
  <si>
    <t xml:space="preserve">Задача: Формирование новой технологической среды в системе образования </t>
  </si>
  <si>
    <t>2.8.</t>
  </si>
  <si>
    <t>2.9.</t>
  </si>
  <si>
    <t>2.10.</t>
  </si>
  <si>
    <t>Задача: Совершенствование инфраструктуры городской системы образования и модернизация материально-технической базы учреждений</t>
  </si>
  <si>
    <t>2.11.</t>
  </si>
  <si>
    <t>2.12.</t>
  </si>
  <si>
    <t>2.13.</t>
  </si>
  <si>
    <t>Стратегическое направление "Здоровый город"</t>
  </si>
  <si>
    <t>2.14.</t>
  </si>
  <si>
    <t>Задача: Обеспечение высокотехнологичной качественной и доступной медицинской помощи</t>
  </si>
  <si>
    <t>2.15.</t>
  </si>
  <si>
    <t>2.16.</t>
  </si>
  <si>
    <t>2.17.</t>
  </si>
  <si>
    <t>Задача: Совершенствование методов медицинской реабилитации, формирование эффективной системы восстановления здоровья</t>
  </si>
  <si>
    <t>2.18.</t>
  </si>
  <si>
    <t>Задача: Вовлечение жителей близлежащих районов в систему здоровьесбережения</t>
  </si>
  <si>
    <t>2.19.</t>
  </si>
  <si>
    <t>Задача: Вовлечение жителей города в занятия физической культурой и спортом</t>
  </si>
  <si>
    <t>2.20.</t>
  </si>
  <si>
    <t>2.21.</t>
  </si>
  <si>
    <t>2.22.</t>
  </si>
  <si>
    <t>2.23.</t>
  </si>
  <si>
    <t>2.24.</t>
  </si>
  <si>
    <t>Задача: Развитие адаптивной физической культуры и спорта</t>
  </si>
  <si>
    <t>2.25.</t>
  </si>
  <si>
    <t>Задача: Совершенствование системы подготовки спортивного резерва</t>
  </si>
  <si>
    <t>2.26.</t>
  </si>
  <si>
    <t>Задача: Совершенствование городской инфраструктуры физической культуры и спорта</t>
  </si>
  <si>
    <t>2.28.</t>
  </si>
  <si>
    <t>2.27.</t>
  </si>
  <si>
    <t>2.29.</t>
  </si>
  <si>
    <t>Задача: Формирование культурной идентичности города</t>
  </si>
  <si>
    <t>2.30.</t>
  </si>
  <si>
    <t>2.30.2.</t>
  </si>
  <si>
    <t>Задача: Продвижение культурных ценностей и услуг на основании запросов людей, живущих в Зеленогорске</t>
  </si>
  <si>
    <t>2.32.</t>
  </si>
  <si>
    <t>2.33.</t>
  </si>
  <si>
    <t>2.34.</t>
  </si>
  <si>
    <t>2.35.</t>
  </si>
  <si>
    <t>2.36.</t>
  </si>
  <si>
    <t>Задача: Укрепление единого культурного пространства на основе межведомственного взаимодействия</t>
  </si>
  <si>
    <t>2.37.</t>
  </si>
  <si>
    <t>Задача: Развитие инфраструктуры отрасли «культура»</t>
  </si>
  <si>
    <t>2.40.</t>
  </si>
  <si>
    <t>2.41.</t>
  </si>
  <si>
    <t>Стратегическое направление "Активный город"</t>
  </si>
  <si>
    <t>Задача: Содействие созданию и развитию деятельности некоммерческих организаций самоуправления граждан</t>
  </si>
  <si>
    <t>2.42.</t>
  </si>
  <si>
    <t>2.43.</t>
  </si>
  <si>
    <t>Задача: Формирование развивающего и мотивирующего социальную активность информационного пространства</t>
  </si>
  <si>
    <t>2.44.</t>
  </si>
  <si>
    <t>Задача: Эффективное взаимодействие органов местного самоуправления с институтами гражданского общества</t>
  </si>
  <si>
    <t>2.46.</t>
  </si>
  <si>
    <t>2.48.</t>
  </si>
  <si>
    <t>2.49.</t>
  </si>
  <si>
    <t>Задача: Улучшение условий для успешной социализации и эффективной самореализации молодёжи</t>
  </si>
  <si>
    <t>2.50.</t>
  </si>
  <si>
    <t>Организация и проведение «Изумрудной лиги КВН»</t>
  </si>
  <si>
    <t>2.51.</t>
  </si>
  <si>
    <t>2.52.</t>
  </si>
  <si>
    <t>2.53.</t>
  </si>
  <si>
    <t>2.54.</t>
  </si>
  <si>
    <t>2.55.</t>
  </si>
  <si>
    <t>2.56.</t>
  </si>
  <si>
    <t>Развитие добровольческого движения среди молодежи</t>
  </si>
  <si>
    <t>3. Цель: непрерывный рост качества жизни населения по стандартам, сформированным на основе освоения передовых эффективных практик комфортной и безопасной жизнедеятельности</t>
  </si>
  <si>
    <t>Стратегическое направление "Комфортный город"</t>
  </si>
  <si>
    <t>Задача: Приведение городской коммунальной инфраструктуры в соответствие с современными требованиями надежности, качества и энергоэффективности</t>
  </si>
  <si>
    <t>3.6.</t>
  </si>
  <si>
    <t>3.7.</t>
  </si>
  <si>
    <t>Задача: Воспроизводство жилищного фонда</t>
  </si>
  <si>
    <t>3.10.</t>
  </si>
  <si>
    <t>Задача: Строительство новых и реконструкция существующих объектов дорожной инфраструктуры</t>
  </si>
  <si>
    <t>3.13.</t>
  </si>
  <si>
    <t>3.14.</t>
  </si>
  <si>
    <t>Задача: Совершенствование процесса управления транспортными потоками  и повышение качества предоставляемых  транспортных услуг</t>
  </si>
  <si>
    <t>Задача: Актуализация документов территориального планирования</t>
  </si>
  <si>
    <t>3.16.</t>
  </si>
  <si>
    <t>3.20.</t>
  </si>
  <si>
    <t>Задача: Осуществление функциональной и эстетичной организации пространства</t>
  </si>
  <si>
    <t>3.21.</t>
  </si>
  <si>
    <t>3.22.</t>
  </si>
  <si>
    <t>Задача: Улучшение фасадов зданий, строений и сооружений</t>
  </si>
  <si>
    <t>3.25.</t>
  </si>
  <si>
    <t>3.28.</t>
  </si>
  <si>
    <t>Стратегическое направление "Безопасный город"</t>
  </si>
  <si>
    <t>Задача: Укрепление режима безопасного функционирования объектов повышенного риска и объектов систем жизнеобеспечения населения</t>
  </si>
  <si>
    <t>3.29.</t>
  </si>
  <si>
    <t>3.30.</t>
  </si>
  <si>
    <t>3.31.</t>
  </si>
  <si>
    <t>3.32.</t>
  </si>
  <si>
    <t>3.33.</t>
  </si>
  <si>
    <t>3.34.</t>
  </si>
  <si>
    <t>Задача: Предотвращение и снижение существующего негативного воздействия на окружающую среду и здоровье населения</t>
  </si>
  <si>
    <t>3.35.</t>
  </si>
  <si>
    <t>3.36.</t>
  </si>
  <si>
    <t>3.37.</t>
  </si>
  <si>
    <t>3.38.</t>
  </si>
  <si>
    <t>3.39.</t>
  </si>
  <si>
    <t>Задача: Организация комплексного мониторинга экологического состояния окружающей среды на территории города</t>
  </si>
  <si>
    <t>3.40.</t>
  </si>
  <si>
    <t>Задача: Формирование экологической культуры населения, развитие экологического образования и воспитания</t>
  </si>
  <si>
    <t>3.41.</t>
  </si>
  <si>
    <t>Задача: Предупреждение возникновения чрезвычайных ситуаций</t>
  </si>
  <si>
    <t>3.42.</t>
  </si>
  <si>
    <t>3.43.</t>
  </si>
  <si>
    <t>3.44.</t>
  </si>
  <si>
    <t>Задача: Обеспечение комплексного взаимодействия с организациями, осуществляющими деятельность на потенциально опасных объектах</t>
  </si>
  <si>
    <t>3.45.</t>
  </si>
  <si>
    <t>Стратегическое направление " Доступный город"</t>
  </si>
  <si>
    <t>Задача: Совершенствование системы социальной поддержки отдельных категорий граждан и семей с детьми путем усиления адресного подхода и принципа нуждаемости</t>
  </si>
  <si>
    <t>3.46.</t>
  </si>
  <si>
    <t>Предоставление гражданам мер социальной поддержки с применением принципов адресности и критериев нуждаемости</t>
  </si>
  <si>
    <t>3.47.</t>
  </si>
  <si>
    <t>Задача: Приспособление существующих объектов социальной, инженерной и транспортной инфраструктур с учетом потребностей маломобильных групп населения</t>
  </si>
  <si>
    <t>3.48.</t>
  </si>
  <si>
    <t>3.49.</t>
  </si>
  <si>
    <t>3.50.</t>
  </si>
  <si>
    <t>3.51.</t>
  </si>
  <si>
    <t>Внедрение системы автоматизированного контроля и учета потребления ресурсов в муниципальных бюджетных учреждениях</t>
  </si>
  <si>
    <t>3.53.</t>
  </si>
  <si>
    <t>3.54.</t>
  </si>
  <si>
    <t>3.55.</t>
  </si>
  <si>
    <t>Задача: Внедрение информационных технологий в систему управления жизнедеятельностью города</t>
  </si>
  <si>
    <t>3.57.</t>
  </si>
  <si>
    <t>Актуализация информации, формируемой в процессе планирования и исполнения местного бюджета, в автоматизированной информационной системе, обеспечивающей формирование «Бюджета для граждан»</t>
  </si>
  <si>
    <t>3.59.</t>
  </si>
  <si>
    <t>Развитие сельскохозяйственного производства</t>
  </si>
  <si>
    <t>1.3.</t>
  </si>
  <si>
    <t>1.4.</t>
  </si>
  <si>
    <t>1.5.</t>
  </si>
  <si>
    <t>1.7.</t>
  </si>
  <si>
    <t>Задача: Удовлетворение потребности экономики в кадрах</t>
  </si>
  <si>
    <t>Задача: Стимулирование инвестиционной активности</t>
  </si>
  <si>
    <t>Стратегическое направление "Образованный город"</t>
  </si>
  <si>
    <t>Стратегическое направлени "Творческий город"</t>
  </si>
  <si>
    <t>Задача:Укрепление основ правопорядка и безопасной жизнедеятельности населения</t>
  </si>
  <si>
    <t>Стратегическое направление  "Умный" город"</t>
  </si>
  <si>
    <t xml:space="preserve">Задача: Автоматизированный коммерческий контроль, учет энергоресурсов и электроэнергии </t>
  </si>
  <si>
    <t>Задача: Расширение электронных сервисов для населения</t>
  </si>
  <si>
    <t xml:space="preserve">Создание эффективной системы противодействия коррупции в деятельности  органов местного самоуправления 
г. Зеленогорска, муниципальных учреждений и предприятий г. Зеленогорска, обеспечение защиты прав и законных интересов граждан и общества от проявлений коррупции
</t>
  </si>
  <si>
    <t>Реализация проекта «Трудовые отряды Главы ЗАТО г. Зеленогорска»</t>
  </si>
  <si>
    <t>Приведение в соответствие с Положением о порядке установки и эксплуатации нестационарных торговых объектов на территории города Зеленогорска и Правилами установки и эксплуатации рекламных конструкций на территории города Зеленогорска (далее - Положение и Правила), утвержденных решениями Совета депутатов ЗАТО г. Зеленогорска, нестационарных торговых объектов, рекламных конструкций и вывесок</t>
  </si>
  <si>
    <t>Совершенствование механизмов взаимодействия организаций города при обеспечении особого режима безопасного функционирования объектов, расположенных на территории ЗАТО Зеленогорск</t>
  </si>
  <si>
    <t>Развитие и укрепление Единой дежурной диспетчерской службы города Зеленогорска (далее - ЕДДС), аварийно-диспетчерских и экстренных служб организаций города, внедрение на территории города «Системы 112»</t>
  </si>
  <si>
    <t>Совершенствование механизмов взаимодействия территориальных органов управления г. Зеленогорска, организаций, отнесенных к опасным производственным объектам, и сил единой государственной системы предупреждения и ликвидации чрезвычайных ситуаций (далее – ЧС)</t>
  </si>
  <si>
    <t>ФБ</t>
  </si>
  <si>
    <t>КБ</t>
  </si>
  <si>
    <t>МБ</t>
  </si>
  <si>
    <t>ВБ</t>
  </si>
  <si>
    <t>Всего</t>
  </si>
  <si>
    <t xml:space="preserve">Источник финансового обеспечения (с указанием программы, в рамках которой осуществляется финансирование) </t>
  </si>
  <si>
    <t>Управление образования Администрации ЗАТО г. Зеленогорска</t>
  </si>
  <si>
    <t>АО «ПО ЭХЗ»</t>
  </si>
  <si>
    <t>Внедрение эффективных педагогических технологий, обновление содержания образования</t>
  </si>
  <si>
    <t>Развитие сети муниципальных образовательных учреждений</t>
  </si>
  <si>
    <t xml:space="preserve">Проведение санитарно-просветительской работы по формированию у различных групп населения мотивации к здоровому образу жизни </t>
  </si>
  <si>
    <t>2.30.1.</t>
  </si>
  <si>
    <t>Обеспечение условий доступности культурных благ для  инвалидов и лиц с ограниченными возможностями здоровья в учреждениях культуры и включение их в творческую деятельность</t>
  </si>
  <si>
    <t>Компенсации ущерба, нанесенного водным биологическим ресурсам в результате производственной деятельности филиала ПАО «ОГК-2» Красноярская ГРЭС-2</t>
  </si>
  <si>
    <t>Реконструкция рыбозащитного сооружения на водозаборе филиала ПАО «ОГК-2» Красноярская ГРЭС-2</t>
  </si>
  <si>
    <t xml:space="preserve">Строительство третьей очереди полигона твёрдых бытовых отходов </t>
  </si>
  <si>
    <t>Размещение мусоросортировочного комплекса мощностью не менее 40,0 тыс. тонн в год</t>
  </si>
  <si>
    <t>Создание автоматизированного поста наблюдения за загрязнением атмосферного воздуха</t>
  </si>
  <si>
    <t>Реализация проектов и акций экологической направленности</t>
  </si>
  <si>
    <t>Привлечение общественности к участию в разработке и принятии решений по вопросам экологии, подготовке предложений по охране окружающей среды в рамках деятельности общественного совета по охране окружающей среды в г. Зеленогорске</t>
  </si>
  <si>
    <t>Управление образования</t>
  </si>
  <si>
    <t>Развитие форм и методов реабилитации инвалидов, в том числе детей-инвалидов, проживающих в семьях</t>
  </si>
  <si>
    <t xml:space="preserve">Наименование мероприятия </t>
  </si>
  <si>
    <t>1.24.1.</t>
  </si>
  <si>
    <t>1.24.2.</t>
  </si>
  <si>
    <t>1.24.3.</t>
  </si>
  <si>
    <t>1.24.4.</t>
  </si>
  <si>
    <t>3.36.1.</t>
  </si>
  <si>
    <t>3.36.2.</t>
  </si>
  <si>
    <t>3.37.1.</t>
  </si>
  <si>
    <t>3.37.2.</t>
  </si>
  <si>
    <t>3.40.1.</t>
  </si>
  <si>
    <t>3.40.2.</t>
  </si>
  <si>
    <t>3.41.1.</t>
  </si>
  <si>
    <t>3.41.2.</t>
  </si>
  <si>
    <t>3.41.3.</t>
  </si>
  <si>
    <t>3.48.1.</t>
  </si>
  <si>
    <t>3.48.2.</t>
  </si>
  <si>
    <t>Отклонение %</t>
  </si>
  <si>
    <t>План</t>
  </si>
  <si>
    <t>Факт</t>
  </si>
  <si>
    <t>тыс. рублей</t>
  </si>
  <si>
    <t>тыс. руб.</t>
  </si>
  <si>
    <t xml:space="preserve">Примечание </t>
  </si>
  <si>
    <t>руб.</t>
  </si>
  <si>
    <t>Среднегодовая численность занятых в экономике</t>
  </si>
  <si>
    <t>тыс. чел.</t>
  </si>
  <si>
    <t>Среднемесячная заработная плата работников организаций города</t>
  </si>
  <si>
    <t>Темп роста реальной заработной платы работников организаций города к базовому году</t>
  </si>
  <si>
    <t>Темп роста производительности труда к базовому году</t>
  </si>
  <si>
    <t>Среднегодовая численность населения</t>
  </si>
  <si>
    <t xml:space="preserve">Доля населения, систематически занимающегося физической культурой и спортом
</t>
  </si>
  <si>
    <t>Удельный вес граждан, фактически пользующихся мерами социальной поддержки от общего количества граждан, имеющих право на меры социальной поддержки</t>
  </si>
  <si>
    <t>1.24.5.</t>
  </si>
  <si>
    <t>1.24.6.</t>
  </si>
  <si>
    <t>МКУ "КФиС"</t>
  </si>
  <si>
    <t>2.44.1.</t>
  </si>
  <si>
    <t>3.48.3.</t>
  </si>
  <si>
    <t>Формирование инвестиционного потенциала                                                                                                                                                                                                                                                                                                                            г. Зеленогорска</t>
  </si>
  <si>
    <t>3.48.4.</t>
  </si>
  <si>
    <t>3.33.1.</t>
  </si>
  <si>
    <t>3.33.2.</t>
  </si>
  <si>
    <t>3.35.1.</t>
  </si>
  <si>
    <t>3.35.2.</t>
  </si>
  <si>
    <r>
      <t xml:space="preserve">Доля многоквартирных домов, оснащенных </t>
    </r>
    <r>
      <rPr>
        <sz val="10"/>
        <color theme="1"/>
        <rFont val="Times New Roman"/>
        <family val="1"/>
        <charset val="204"/>
      </rPr>
      <t>системами дистанционного учета и контроля энергоресурсов и энергоэффективности</t>
    </r>
  </si>
  <si>
    <t>Общий коэффициент рождаемости населения</t>
  </si>
  <si>
    <t>Общий коэффициент смертности населения</t>
  </si>
  <si>
    <t>на 1 000 чел. населения</t>
  </si>
  <si>
    <t>Высокопроизводительная экономика</t>
  </si>
  <si>
    <t>Капитализация человеческого потенциала</t>
  </si>
  <si>
    <t>Высокие стандарты качества жизни</t>
  </si>
  <si>
    <t>Доля многоквартирных домов, требующих проведения капитального ремонта, в общем количестве многоквартирных домов</t>
  </si>
  <si>
    <t>на 10 000 чел. населения</t>
  </si>
  <si>
    <t>2.13.1.</t>
  </si>
  <si>
    <t>2.13.2.</t>
  </si>
  <si>
    <t>2.10.1.</t>
  </si>
  <si>
    <t>2.10.2.</t>
  </si>
  <si>
    <t>2.12.1.</t>
  </si>
  <si>
    <t>2.12.2.</t>
  </si>
  <si>
    <t>Цель 2 уровня: - достижение устойчивых темпов роста производства продукции для удовлетворения спроса на внутреннем и внешнем рынках за счет развития традиционных секторов экономики и создания новых высокотехнологичных 
производств</t>
  </si>
  <si>
    <t xml:space="preserve">Цель 2 уровня – стимулирование культурно-творческой активности населения, поддержка творческих союзов, объединений, деятельность которых направлена на формирование социокультурной идентичности и реализацию возможностей </t>
  </si>
  <si>
    <t>творческой самореализации каждого жителя Зеленогорска</t>
  </si>
  <si>
    <t xml:space="preserve">Цель 2 уровня – повышение уровня и качества жизни граждан, нуждающихся в социальной поддержке, повышение доступности предоставления различных услуг в сфере социального обслуживания и помощи слабо защищенным слоям населения </t>
  </si>
  <si>
    <t>и любому человеку, попавшему в трудную жизненную ситуацию</t>
  </si>
  <si>
    <t xml:space="preserve">Доля занятых в экономике в общей численности трудоспособного населения </t>
  </si>
  <si>
    <t>Доля детей в возрасте от 5 до 18 лет, получающих услуги по дополнительному образованию в организациях всех форм собственности, в общей численности детей данной возрастной группы</t>
  </si>
  <si>
    <t>Доля населения, систематически занимающегося физической культурой и спортом</t>
  </si>
  <si>
    <t>Коэффициент естественного прироста (убыли) населения</t>
  </si>
  <si>
    <t xml:space="preserve">Доля населения, участвующего в платных культурно-досуговых мероприятиях, организованных органами местного самоуправления </t>
  </si>
  <si>
    <t>Коэффициент миграционного прироста (снижения) населения</t>
  </si>
  <si>
    <t>Количество обустроенных общественных пространств и дворовых территорий нарастающим итогом</t>
  </si>
  <si>
    <t xml:space="preserve">Запуск акселерационных программ для начинающих предпринимателей и дальнейшее развитие системы акселерации субъектов МСП </t>
  </si>
  <si>
    <t>1.15.</t>
  </si>
  <si>
    <t xml:space="preserve">Организация содействия субъектам МСП по участию в городских выставочно-ярмарочных мероприятиях </t>
  </si>
  <si>
    <t>2.31.</t>
  </si>
  <si>
    <t>Развитие культурно-познавательного туризма, вовлечение историко-культурного потенциала города в систему туристских потоков</t>
  </si>
  <si>
    <t>2.38.</t>
  </si>
  <si>
    <t>Организация и проведение  социокультурного проекта «Творческий пленэр», направленного на приобщение к лучшим образцам культурного наследия</t>
  </si>
  <si>
    <t>2.39.</t>
  </si>
  <si>
    <t>Организация и реализация  социокультурного проекта «Дом ремесел», направленного на сохранение традиций и развитие русского традиционного художественного творчества, возрождение народных художественных промыслов и ремесел</t>
  </si>
  <si>
    <t>3.1.</t>
  </si>
  <si>
    <t>Реконструкция существующих сетей водоснабжения на улицах Овражная и Партизанская города Зеленогорска</t>
  </si>
  <si>
    <t>3.2.</t>
  </si>
  <si>
    <t>Строительство хозяйственно-питьевого водопровода в поселке индивидуальных застройщиков на 1000 дворов (кварталы № 9-12)</t>
  </si>
  <si>
    <t>3.8.</t>
  </si>
  <si>
    <t>Строительство второй (резервной) линии внешнего электроснабжения города Зеленогорска</t>
  </si>
  <si>
    <t>3.9.</t>
  </si>
  <si>
    <t>Строительство уличного освещения города</t>
  </si>
  <si>
    <t>3.23.</t>
  </si>
  <si>
    <t>Обустройство общественных пространств</t>
  </si>
  <si>
    <t>3.52.</t>
  </si>
  <si>
    <t>Установка автоматизированной системы передачи данных контроля, мониторинга и прогнозирования состояния объектов электроснабжения города на пульт управления оперативно-диспетчерской службы (ОДС)</t>
  </si>
  <si>
    <t>Муниципальная программа «Развитие культуры города Зеленогорска»</t>
  </si>
  <si>
    <t>Внебюджетные источники (средства МУП ЭС)</t>
  </si>
  <si>
    <t xml:space="preserve">Реконструкция и модернизация городских очистных сооружений с внедрением АСУТП очистки сточных вод (2022 – 2028), в том числе разработка проекта по реконструкции и модернизации очистных сооружений (2019 – 2021)  </t>
  </si>
  <si>
    <t>3.33.3.</t>
  </si>
  <si>
    <t xml:space="preserve">Объем отгруженных товаров, выполненных работ и услуг собственными силами по полному кругу организаций </t>
  </si>
  <si>
    <t>КГБПОУ «Зеленогорский техникум промышленных технологий и сервиса»</t>
  </si>
  <si>
    <t>Численность участников клубных формирований</t>
  </si>
  <si>
    <t xml:space="preserve">- учреждения культуры </t>
  </si>
  <si>
    <t xml:space="preserve">- учреждения физкультуры и спорта </t>
  </si>
  <si>
    <t xml:space="preserve">- учреждения социальной защиты населения </t>
  </si>
  <si>
    <t>1.24.7.</t>
  </si>
  <si>
    <t>3.36.3.</t>
  </si>
  <si>
    <t>3.48.5.</t>
  </si>
  <si>
    <t>2.44.2.</t>
  </si>
  <si>
    <t>1.24.8.</t>
  </si>
  <si>
    <t>Учреждения социальной защиты населения</t>
  </si>
  <si>
    <t>2.47.</t>
  </si>
  <si>
    <t>Возрождение меценатства и благотворительности</t>
  </si>
  <si>
    <t xml:space="preserve">Муниципальная программа «Развитие молодежной политики города Зеленогорска» </t>
  </si>
  <si>
    <t>Государственная программа Красноярского края «Молодежь Красноярского края в XXI веке»</t>
  </si>
  <si>
    <t>МКУ «Комитет по делам культуры»</t>
  </si>
  <si>
    <t xml:space="preserve">Муниципальная программа «Развитие образования в городе Зеленогорске» </t>
  </si>
  <si>
    <t xml:space="preserve">Государственная программа Красноярского края «Содействие занятости населения» </t>
  </si>
  <si>
    <t xml:space="preserve">Муниципальная программа «Охрана окружающей среды и защита городских лесов на территории города Зеленогорска»  </t>
  </si>
  <si>
    <t xml:space="preserve">Муниципальная программа «Развитие физической культуры и спорта в городе Зеленогорске» </t>
  </si>
  <si>
    <t>Муниципальная программа «Реформирование и модернизация жилищно-коммунального хозяйства и повышение энергетической эффективности в городе Зеленогорске»</t>
  </si>
  <si>
    <t xml:space="preserve">Муниципальная программа «Охрана окружающей среды и защита городских лесов на территории города Зеленогорска» </t>
  </si>
  <si>
    <t>Муниципальная программа «Охрана окружающей среды и защита городских лесов на территории города Зеленогорска»</t>
  </si>
  <si>
    <t>Муниципальная программа «Капитальное строительство и капитальный ремонт в городе Зеленогорске»</t>
  </si>
  <si>
    <t>3.35.4.</t>
  </si>
  <si>
    <t>Муниципальная программа «Обеспечение безопасности населения города Зеленогорска»</t>
  </si>
  <si>
    <t>ООО «Искра»</t>
  </si>
  <si>
    <t>Государственная программа Красноярского края «Развитие системы социальной поддержки граждан»</t>
  </si>
  <si>
    <t>Информация об объемах и источниках финансирования мероприятий Плана мероприятий по реализации Стратегии социально-экономического развития города Зеленогорска на период до 2030 года</t>
  </si>
  <si>
    <r>
      <rPr>
        <b/>
        <sz val="11"/>
        <rFont val="Times New Roman"/>
        <family val="1"/>
        <charset val="204"/>
      </rPr>
      <t>2018г,</t>
    </r>
    <r>
      <rPr>
        <sz val="11"/>
        <rFont val="Times New Roman"/>
        <family val="1"/>
        <charset val="204"/>
      </rPr>
      <t xml:space="preserve"> Фактический объем финансирования (тыс. руб.)</t>
    </r>
  </si>
  <si>
    <r>
      <rPr>
        <b/>
        <sz val="11"/>
        <rFont val="Times New Roman"/>
        <family val="1"/>
        <charset val="204"/>
      </rPr>
      <t>2019г,</t>
    </r>
    <r>
      <rPr>
        <sz val="11"/>
        <rFont val="Times New Roman"/>
        <family val="1"/>
        <charset val="204"/>
      </rPr>
      <t xml:space="preserve"> Фактический объем финансирования (тыс. руб.)</t>
    </r>
  </si>
  <si>
    <r>
      <rPr>
        <b/>
        <sz val="11"/>
        <rFont val="Times New Roman"/>
        <family val="1"/>
        <charset val="204"/>
      </rPr>
      <t>2020г,</t>
    </r>
    <r>
      <rPr>
        <sz val="11"/>
        <rFont val="Times New Roman"/>
        <family val="1"/>
        <charset val="204"/>
      </rPr>
      <t xml:space="preserve"> Фактический объем финансирования (тыс. руб.)</t>
    </r>
  </si>
  <si>
    <r>
      <rPr>
        <b/>
        <sz val="11"/>
        <rFont val="Times New Roman"/>
        <family val="1"/>
        <charset val="204"/>
      </rPr>
      <t xml:space="preserve">ВСЕГО </t>
    </r>
    <r>
      <rPr>
        <sz val="11"/>
        <rFont val="Times New Roman"/>
        <family val="1"/>
        <charset val="204"/>
      </rPr>
      <t>объем финансирования (тыс. руб.)</t>
    </r>
  </si>
  <si>
    <t>Государственная программа Красноярского края «Содействие занятости населения»;
Внебюджетные источники (средства организаций)</t>
  </si>
  <si>
    <t>Внедрение новых образовательных программ подготовки кадров по ТОП-50 и актуализация содержания реализуемых программ в соответсвии с профессиональными стандартами, стандартами WorldskillsRussia ((WSR) Союз "Молодые профессионалы (Ворлдскиллс Россия)" - официальный оператор международного некоммерческого движения WorldSkills International, миссия которого – повышение стандартов подготовки кадров)</t>
  </si>
  <si>
    <t>МКУ "Комитет по делам культуры"</t>
  </si>
  <si>
    <t>МКУ "Служба ГО и ЧС"</t>
  </si>
  <si>
    <t>Информирование населения о принятых нормативных правовых актах Российской Федерации, Красноярского края, муниципальных правовых актах                                                                                                                      г. Зеленогорска в области охраны окружающей среды, о состоянии окружающей среды на территории города</t>
  </si>
  <si>
    <t xml:space="preserve">Государственная программа Красноярского края «Развитие образования»;    
Муниципальная программа «Развитие образования в городе Зеленогорске» </t>
  </si>
  <si>
    <t>Региональная программа капитального ремонта общего имущества в многоквартирных домах, расположенных на территории Красноярского края, на период с 2014-2043 годы;
Муниципальная программа «Капитальное строительство и капитальный ремонт в городе Зеленогорске»;
Внебюджетные источники (средства собственников помещений в многоквартирных домах)</t>
  </si>
  <si>
    <t>Государственная программа Красноярского края «Развитие транспортной системы»;
Муниципальная программа «Развитие транспортной системы в городе Зеленогорске»</t>
  </si>
  <si>
    <t xml:space="preserve">Внебюджетные источники (средства филиала АО «Енисейская ТГК (ТГК-13)» - «Красноярская ГРЭС-2»)
</t>
  </si>
  <si>
    <t>Филиал АО «Енисейская ТГК (ТГК-13)» - «Красноярская ГРЭС-2»)</t>
  </si>
  <si>
    <t>Муниципальная программа «Защита населения и территории города Зеленогорска от чрезвычайных ситуаций природного и техногенного характера»</t>
  </si>
  <si>
    <t>УСЗН/Отдел городского хозяйства</t>
  </si>
  <si>
    <t>Внебюджетные источники 
(средства от платной деятельности КГБУ СО КЦСН «Зеленогорский»)</t>
  </si>
  <si>
    <t xml:space="preserve"> I Динамика показателей Стратегии социально-экономического развития города Зеленогорска на период до 2030 года</t>
  </si>
  <si>
    <t>II Динамика показателей Плана мероприятий по реализации Стратегии социально-экономического развития города Зеленогорска на период до 2030 года</t>
  </si>
  <si>
    <t>Доля занятых в сфере малого и среднего предпринимательства в общей численности занятых в экономике</t>
  </si>
  <si>
    <t>Целевые ориентиры стратегии социально-экономического развития города Зеленогорска на период до 2030 года</t>
  </si>
  <si>
    <t>2.1</t>
  </si>
  <si>
    <t>2.2</t>
  </si>
  <si>
    <t>2.3</t>
  </si>
  <si>
    <t>2.4</t>
  </si>
  <si>
    <t>2.5</t>
  </si>
  <si>
    <t>3</t>
  </si>
  <si>
    <t>4</t>
  </si>
  <si>
    <t>Задача: Повышение качества и доступности предоставления социальных услуг гражданам пожилого возраста, инвалидам, включая детей-инвалидов, семей и детей в сфере социального обслуживания</t>
  </si>
  <si>
    <t>Доля населения, участвующего в культурно-досуговых мероприятиях, организованных органами местного самоуправления и муниципальными учреждениями культуры</t>
  </si>
  <si>
    <t>Динамика основных показателей Стратегии социально-экономического развития города Зеленогорска на период до 2030 года и Плана мероприятий по реализации Стратегии социально-экономического развития города Зеленогорска на период до 2030 года</t>
  </si>
  <si>
    <t xml:space="preserve">Первый заместитель </t>
  </si>
  <si>
    <t>по стратегическому планированию,</t>
  </si>
  <si>
    <t>экономическому развитию и финансам</t>
  </si>
  <si>
    <t>М.В. Налобина</t>
  </si>
  <si>
    <t xml:space="preserve">Организация и выполнение промышленными предприятиями города организационно-технических мероприятий по охране окружающей среды </t>
  </si>
  <si>
    <t>3.15.</t>
  </si>
  <si>
    <t>Внедрение стандартов качества представления транспортных услуг</t>
  </si>
  <si>
    <t>Внебюджетные источники (средства УМ АТП)</t>
  </si>
  <si>
    <t>3.12.</t>
  </si>
  <si>
    <t>Строительство автомобильных дорог общего пользования местного значения города Зеленогорска</t>
  </si>
  <si>
    <t>Государственная программа Красноярского края «Содействие органам местного самоуправления в формировании современной городской среды»; 
Муниципальная программа «Формирование современной городской среды в городе Зеленогорске»;  
Внебюджетные источники (средства собственников в многоквартирных домах)</t>
  </si>
  <si>
    <t>3.27.</t>
  </si>
  <si>
    <t>Инициализация мероприятий по признанию ветхими многоквартирных деревянных домов, расположенных на улицах Мира, Калинина, Комсомольская, Первомайская, Гоголя (кварталы № 4, № 8)</t>
  </si>
  <si>
    <t xml:space="preserve">Государственная программа Красноярского края «Развитие физической культуры и спорта»; Муниципальная программа «Развитие физической культуры и спорта в городе Зеленогорске»                                                                                                                                   </t>
  </si>
  <si>
    <t>Внебюджетные источники (средства филиала ФГБУ ФСНКЦ ФМБА России КБ № 42)</t>
  </si>
  <si>
    <r>
      <t>Объем отгруженных товаров, выполненных работ и услуг собственными силами по промышленным видам деятельности</t>
    </r>
    <r>
      <rPr>
        <i/>
        <sz val="12"/>
        <color rgb="FF000000"/>
        <rFont val="Times New Roman"/>
        <family val="1"/>
        <charset val="204"/>
      </rPr>
      <t xml:space="preserve"> </t>
    </r>
  </si>
  <si>
    <t>1.12.</t>
  </si>
  <si>
    <t>Муниципальная программа «Развитие молодежной политики города Зеленогорска»</t>
  </si>
  <si>
    <t>Исполнитель:  Лузина И.В.</t>
  </si>
  <si>
    <t xml:space="preserve">Государственная программа Красноярского края «Развитие физической культуры и спорта»; 
Муниципальная программа «Развитие физической культуры и спорта в городе Зеленогорске»;   
Внебюджетные источники (благотворительные средства АО «ПО ЭХЗ»)                                                                                                                                                                        </t>
  </si>
  <si>
    <t>Государственная программа Красноярского края «Содействие развитию местного самоуправления»;
Муниципальная программа «Развитие культуры города Зеленогорска»</t>
  </si>
  <si>
    <t>Государственная программа Красноярского края «Развитие культуры и туризма»;                                                                                                            Муниципальная программа «Развитие культуры города Зеленогорска»</t>
  </si>
  <si>
    <t>Государственная программа Красноярского края «Молодежь Красноярского края в XXI веке»;    Муниципальная программа «Развитие молодежной политики города Зеленогорска»</t>
  </si>
  <si>
    <t>Государственная программа Красноярского края «Развитие транспортной системы»</t>
  </si>
  <si>
    <t xml:space="preserve">Внебюджетные источники (средства филиала АО «Енисейская ТГК (ТГК-13)» - «Красноярская ГРЭС-2») 
</t>
  </si>
  <si>
    <t>Расходы по договорам пожизненного содержания с иждивенцами,заключенным с пожилыми одинокими лицами, в рамках непрограммных расходов КУМИ, публичные обязательства (Администрация ЗАТО г. Зеленогорск)</t>
  </si>
  <si>
    <t>Муниципальная программа «Развитие физической культуры и спорта в городе Зеленогорске»; Внебюджетные источники (средства  от платной деятельности МБУ, находящихся в ведении МКУ «КФиС»)</t>
  </si>
  <si>
    <t xml:space="preserve">Внебюджетные источники (средства от платной деятельности КГБПОУ «Зеленогорский техникум промышленных технологий и сервиса»)                                                                                                                                                                        </t>
  </si>
  <si>
    <t xml:space="preserve">Государственная программа Красноярского края «Развитие образования»;
Внебюджетные источники (средства от платной деятельности КГБПОУ «Зеленогорский техникум промышленных технологий и сервиса») </t>
  </si>
  <si>
    <t>Внебюджетные источники (благотворительные средства Госкорпорации «Росатом»)</t>
  </si>
  <si>
    <t>Внебюджетные средства (добровольные пожертвования физических лиц)</t>
  </si>
  <si>
    <t xml:space="preserve">Филиал ФГБУ ФСНКЦ ФМБА России КБ         № 42
</t>
  </si>
  <si>
    <t>Внебюджетные источники (благотворительные средства  АО «ПО ЭХЗ»)</t>
  </si>
  <si>
    <t xml:space="preserve">Муниципальная программа «Развитие образования в городе Зеленогорске»;
Внебюджетные источники (благотворительные средства АО «ПО ЭХЗ»)
</t>
  </si>
  <si>
    <t>Государственная программа Красноярского края «Развитие образования»;               
Внебюджетные источники (благотворительные средства АО «ТВЭЛ»)</t>
  </si>
  <si>
    <t xml:space="preserve">Муниципальная программа «Развитие физической культуры и спорта в городе Зеленогорске»;                                                                                                                                                                             Внебюджетные источники (средства от платной деятельности МБУ, находящихся в ведении МКУ «КФиС», благотворительные средства  АО «ПО ЭХЗ») </t>
  </si>
  <si>
    <t>Организационное мероприятие</t>
  </si>
  <si>
    <t>Главы ЗАТО г. Зеленогорск</t>
  </si>
  <si>
    <r>
      <rPr>
        <b/>
        <sz val="11"/>
        <rFont val="Times New Roman"/>
        <family val="1"/>
        <charset val="204"/>
      </rPr>
      <t>2023г,</t>
    </r>
    <r>
      <rPr>
        <sz val="11"/>
        <rFont val="Times New Roman"/>
        <family val="1"/>
        <charset val="204"/>
      </rPr>
      <t xml:space="preserve"> Фактический объем финансирования (тыс. руб.)</t>
    </r>
  </si>
  <si>
    <t>Внебюджетные источники (средства МУП ТС)</t>
  </si>
  <si>
    <r>
      <t>Внебюджетные источники (средства  от платной деятельности КГБПОУ «Зеленогорский техникум промышленных технологий и сервиса»)</t>
    </r>
    <r>
      <rPr>
        <sz val="11"/>
        <color rgb="FFFF0000"/>
        <rFont val="Times New Roman"/>
        <family val="1"/>
        <charset val="204"/>
      </rPr>
      <t xml:space="preserve">  </t>
    </r>
    <r>
      <rPr>
        <sz val="1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</t>
    </r>
  </si>
  <si>
    <t xml:space="preserve">Внебюджетные источники (средства УМ АТП) </t>
  </si>
  <si>
    <t>Государственная программа Красноярского края «Развитие образования»;
Муниципальная программа «Обеспечение безопасности населения города Зеленогорска»</t>
  </si>
  <si>
    <t xml:space="preserve">Государственная программа Красноярского края «Содействие занятости населения»;
Внебюджетные источники (средства организаций)                                                                                                                                                                                                        </t>
  </si>
  <si>
    <t>Государственная программа Красноярского края «Развитие образования»; 
Муниципальныя программа «Развитие образования в городе Зеленогорске»;
Муниципальная программа «Защита населения и территории города Зеленогорска от чрезвычайных ситуаций природного и техногенного характера»;
Муниципальная программа «Капитальное строительство и капитальный ремонт в городе Зеленогорске»;
Муниципальная программа «Обеспечение безопасности населения города Зеленогорска»;
Внебюджетные источники (благотворительные средства АО «ТВЭЛ»)</t>
  </si>
  <si>
    <t>2.44.3.</t>
  </si>
  <si>
    <t>Внебюджетные источники (средства АО «ПО ЭХЗ»)</t>
  </si>
  <si>
    <t>Государственная программа Красноярского края «Развитие образования»;
Внебюджетные источники (средства от платной деятельности КГБПОУ «Зеленогорский техникум промышленных технологий и сервиса»)</t>
  </si>
  <si>
    <t xml:space="preserve">Федеральный бюджет (средства ФМБА России);                                                                                         Фонд обязательного медицинского страхования;                                                            Территориальный фонд обязательного медицинского страхования; 
Государственная программа Красноярского края «Содействие занятости населения»;
Внебюджетные источники (средства филиала ФГБУ ФСНКЦ ФМБА России КБ № 42)
</t>
  </si>
  <si>
    <t>Фонд обязательного медицинского страхования;
Территориальный фонд обязательного медицинского страхования;                                                                                                                                                                                                                                                                                               
Внебюджетные источники (средства филиала ФГБУ ФСНКЦ ФМБА России КБ № 42)</t>
  </si>
  <si>
    <t>Фонд обязательного медицинского страховани;                                                                           Внебюджетные источники (средства филиала ФГБУ ФСНКЦ ФМБА России КБ № 42)</t>
  </si>
  <si>
    <t xml:space="preserve">Ведомственная целевая программа «Модернизация первичного звена здравоохранения Российской Федерации»;
Территориальный фонд обязательного медицинского страхования; 
Внебюджетные источники (средства филиала ФГБУ ФСНКЦ ФМБА России КБ № 42)
</t>
  </si>
  <si>
    <t>Территориальный фонд обязательного медицинского страхования;  
Внебюджетные источники (средства ФГБУ ФСНКЦ ФМБА России)</t>
  </si>
  <si>
    <t>Средства Фонда обязательного медицинского страхования;
Внебюджетные источники (средства ФГБУ ФСНКЦ ФМБА России)</t>
  </si>
  <si>
    <t xml:space="preserve">Территориальный фонд обязательного медицинского страхования
</t>
  </si>
  <si>
    <t>Государственная программа Красноярского края «Развитие культуры и туризма;
Муниципальная программа «Развитие культуры города Зеленогорска»;                                                                                            Внебюджетные средства (добровольные пожертвования физических лиц)</t>
  </si>
  <si>
    <t xml:space="preserve">Муниципальная программа «Развитие физической культуры и спорта в городе Зеленогорске»
</t>
  </si>
  <si>
    <t xml:space="preserve">Государственная программа Красноярского края «Развитие физической культуры и спорта»;
Муниципальная программа «Развитие физической культуры и спорта в городе Зеленогорске»;  
Внебюджетные источники (средства от платной деятельности МБУ, находящихся в ведении МКУ «КФиС»)
                                                       </t>
  </si>
  <si>
    <t>Государственная программа Красноярского края «Реформирование и модернизация жилищно-коммунального хозяйства»; 
Муниципальная программа «Реформирование и модернизация жилищно-коммунального хозяйства и повышение энергетической эффективности в городе Зеленогорске»;  
Внебюджетные источники (средства МУП ТС)</t>
  </si>
  <si>
    <t>Муниципальная программа «Формирование современной городской среды в городе Зеленогорске»</t>
  </si>
  <si>
    <t xml:space="preserve">Муниципальная программа «Реформирование и модернизация жилищно-коммунального хозяйства и повышение энергетической эффективности в городе Зеленогорске» </t>
  </si>
  <si>
    <t xml:space="preserve">Муниципальная программа «Развитие образования в городе Зеленогорске»;
Внебюджетные источники (благотворительные средства АО «ТВЭЛ»)
</t>
  </si>
  <si>
    <t xml:space="preserve">Государственная программа Красноярского края «Развитие образования»                                                                                                                                                                         Внебюджетные источники (средства  от платной деятельности КГБПОУ «Зеленогорский техникум промышленных технологий и сервиса»)    </t>
  </si>
  <si>
    <t>Государственная программа Красноярского края «Развитие образования»;    
Муниципальная программа «Развитие образования в городе Зеленогорске»</t>
  </si>
  <si>
    <r>
      <rPr>
        <sz val="11"/>
        <rFont val="Times New Roman"/>
        <family val="1"/>
        <charset val="204"/>
      </rPr>
      <t xml:space="preserve">Муниципальная программа «Капитальное строительство и капитальный ремонт в городе Зеленогорске»; Муниципальная программа «Развитие культуры города Зеленогорска»;  Муниципальная программа «Развитие молодежной политики города Зеленогорска»;  </t>
    </r>
    <r>
      <rPr>
        <sz val="11"/>
        <color theme="1"/>
        <rFont val="Times New Roman"/>
        <family val="1"/>
        <charset val="204"/>
      </rPr>
      <t xml:space="preserve">Муниципальная программа «Защита населения и территории города Зеленогорска от чрезвычайных ситуаций природного и техногенного характера»; </t>
    </r>
    <r>
      <rPr>
        <sz val="11"/>
        <color rgb="FFFF0000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>Внебюджетные источники</t>
    </r>
    <r>
      <rPr>
        <sz val="11"/>
        <rFont val="Times New Roman"/>
        <family val="1"/>
        <charset val="204"/>
      </rPr>
      <t xml:space="preserve"> (благотворительные средства АО «ТВЭЛ»</t>
    </r>
    <r>
      <rPr>
        <sz val="11"/>
        <color theme="1"/>
        <rFont val="Times New Roman"/>
        <family val="1"/>
        <charset val="204"/>
      </rPr>
      <t>, от платной деятельности учреждений)</t>
    </r>
    <r>
      <rPr>
        <sz val="11"/>
        <color rgb="FFFF0000"/>
        <rFont val="Times New Roman"/>
        <family val="1"/>
        <charset val="204"/>
      </rPr>
      <t xml:space="preserve">
</t>
    </r>
  </si>
  <si>
    <t>Государственная программа Красноярского края «Молодежь Красноярского края в XXI веке»;  
Муниципальная программа «Развитие молодежной политики города Зеленогорска»</t>
  </si>
  <si>
    <t>Актуализация перечня муниципального имущества и земельных участков, предоставляемых в аренду субъектам МСП на льготных условиях для организации и ведения предпринимательской деятельности</t>
  </si>
  <si>
    <t>1.11.</t>
  </si>
  <si>
    <t>Создание «Агентства городского развития»</t>
  </si>
  <si>
    <t xml:space="preserve">Государственная программа Красноярского края «Развитие образования»    </t>
  </si>
  <si>
    <t xml:space="preserve">Внебюджетные источники (благотворительные средства  АО «ТВЭЛ», АО «ПО ЭХЗ») </t>
  </si>
  <si>
    <t xml:space="preserve">Государственная программа Красноярского края «Развитие физической культуры и спорта»;
Муниципальная программа «Развитие физической культуры и спорта в городе Зеленогорске»
                                                       </t>
  </si>
  <si>
    <t xml:space="preserve">Обеспечение информационной открытости деятельности органов местного самоуправления  г. Зеленогорска и повышения степени информированности населения и организаций о деятельности и решениях органов местного самоуправления г. Зеленогорска </t>
  </si>
  <si>
    <t xml:space="preserve">д/с № 32 - 89,5 "Говорящие книжки"                                 
д/с № 18 - 177,735 - "все мы разные, но все мы равные"
</t>
  </si>
  <si>
    <t xml:space="preserve">Государственная программа Красноярского края «Развитие культуры и туризма»; Госудаственная программа Красноярского края «Молодежь Красноярского края в XXI веке»;   Муниципальная программа «Развитие культуры города Зеленогорска»;
Внебюждетные источники (средства  от платной деятельности МКУ «Комитет по делам культуры») </t>
  </si>
  <si>
    <t xml:space="preserve">Государственная программа Красноярского края «Развитие культуры и туризма»;
Муниципальная программа «Развитие культуры города Зеленогорска»; Внебюджетные средства (АНО «ЦСТ «Сияние», АО «ПО ЭХЗ») </t>
  </si>
  <si>
    <t>Оказание информационной, методической поддержки Общественной палате г. Зеленогорска</t>
  </si>
  <si>
    <t>Внебюджетные источники (благотворительные средства АО «ТВЭЛ», АО «ПО ЭХЗ»)</t>
  </si>
  <si>
    <t>Муниципальная программа «Развитие культуры города Зеленогорска»;                                   
 Внебюджетные источники (благотворительные средства АО  «ПО ЭХЗ»)</t>
  </si>
  <si>
    <t>Государственная программа   Красноярского края «Содействие развитию гражданского общества»;
Муниципальная программа «Развитие культуры города Зеленогорска»;  
Муниципальная программа «Гражданское общество – закрытое административно-территориальное образование Зеленогорск»;
Внебюджетные источники (Фонд Президентских грантов, Презедентский фонд культурных инициатив, Государственная грантовая программа Красноярского края «Партнерство», Православная инициатива, благотворительные средства АО «ПО ЭХЗ», АО «ТВЭЛ»)</t>
  </si>
  <si>
    <t>МКУ «КФиС»</t>
  </si>
  <si>
    <t>Государственная программа Красноярского края «Развитие культуры и туризма»; Государственная программа Красноярского края «Содействие развитию местного самоуправления»; Муниципальная программа «Развитие культуры города Зеленогорска»;                                                                                                                                         
Внебюджетные источники (от платной деятельности учреждений,  благотворительные средства АО «ТВЭЛ»)</t>
  </si>
  <si>
    <t>Федеральный проект «Цифровая образовательная платформа»;
Региональный проект «Образование»</t>
  </si>
  <si>
    <t>Государственная программа Красноярского края «Молодежь Красноярского края в XXI веке»;
Муниципальная программа «Развитие молодежной политики города Зеленогорска»;
Внебюджетные источники (благотворительные средства АО  «ПО ЭХЗ»)</t>
  </si>
  <si>
    <t>Государственная программа Красноярского края «Молодежь Красноярского края в XXI веке»;                                                                                             Муниципальная программа «Развитие молодежной политики города Зеленогорска»;
Внебюджетные источники (благотворительные средства АО  «ТВЭЛ»)</t>
  </si>
  <si>
    <t xml:space="preserve">Внебюджнтные источники (средства от платной деятельности МБУ «Природный зоологический парк»)                     </t>
  </si>
  <si>
    <t>Муниципальная программа «Развитие культуры города Зеленогорска»; Внебюджетные источники (благотворительные средства АО  «ПО ЭХЗ»)</t>
  </si>
  <si>
    <t>Государственная программа Красноярского края «Развитие сельского хозяйства и регулирование рынков сельскохозяйственной продукции, сырья и продовольствия»; 
Муниципальная программа «Реформирование и модернизация жилищно-коммунального хозяйства и повышение энергетической эффективности в городе Зеленогорске»;
Внебюджетные источники (средства МУП ЭС)</t>
  </si>
  <si>
    <t>Муниципальная программа «Капитальное строительство и капитальный ремонт в городе Зеленогорске» 
Внебюджетные источники (благотворительные средства АО «ПО ЭХЗ»)</t>
  </si>
  <si>
    <t xml:space="preserve">Государственная программа Красноярского края «Содействие органам местного самоуправления в формировании современной городской среды»;
Муниципальная программа «Формирование современной городской среды в городе Зеленогорске»;                                                        Внебюджетные  источники (благотворительные средства АО «ТВЭЛ», средства собственников в многоквартирных домах) 
</t>
  </si>
  <si>
    <t xml:space="preserve">Муниципальная программа «Развитие физической культуры и спорта в городе Зеленогорске»; Внебюджетные источники (средства от платной деятельности МБУ, находящихся в ведении МКУ «КФиС», благотворительные средства АО «ПО ЭХЗ»)                                                                                                                               </t>
  </si>
  <si>
    <r>
      <t xml:space="preserve">по состоянию на </t>
    </r>
    <r>
      <rPr>
        <sz val="12"/>
        <color rgb="FFFF0000"/>
        <rFont val="Times New Roman"/>
        <family val="1"/>
        <charset val="204"/>
      </rPr>
      <t>01.01.2024</t>
    </r>
  </si>
  <si>
    <t xml:space="preserve">по стратегическому планированию, </t>
  </si>
  <si>
    <t>1 экз. на 130 листах– в отдел экономики Администрации ЗАТО г. Зеленогорск</t>
  </si>
  <si>
    <t>Информация, содержащая коммерческую тайну</t>
  </si>
  <si>
    <t>Справочно 2021 г.</t>
  </si>
  <si>
    <t>Справочно 2020 г.</t>
  </si>
  <si>
    <t>Справочно 2019 г.</t>
  </si>
  <si>
    <t>Справочно 2018 г.</t>
  </si>
  <si>
    <t>Справочно 2022 г.</t>
  </si>
  <si>
    <t xml:space="preserve">Государственная программа Красноярского края «Развитие инвестиционной, инновационной деятельности, малого и среднего предпринимательства на территории края»;
Муниципальная программа «Развитие малого и среднего предпринимательства в городе Зеленогорске»;                                                           Внебюджетные источники  (средства АНО «ККЦРБ МКК» в г. Зеленогорске (Центр «Мой бизнес»))
</t>
  </si>
  <si>
    <t>ИТОГО 2018-2023 гг.</t>
  </si>
  <si>
    <t>ИТОГО  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</si>
</sst>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0.0"/>
    <numFmt numFmtId="165" formatCode="#,##0.0"/>
    <numFmt numFmtId="167" formatCode="#,##0.000"/>
    <numFmt numFmtId="168" formatCode="dd/mm/yy;@"/>
  </numFmts>
  <fonts count="41" x14ac:knownFonts="1">
    <font>
      <sz val="11"/>
      <color theme="1"/>
      <name val="Times New Roman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2"/>
      <charset val="204"/>
      <scheme val="minor"/>
    </font>
    <font>
      <sz val="11"/>
      <color theme="1"/>
      <name val="Times New Roman"/>
      <family val="2"/>
      <scheme val="minor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indexed="64"/>
      <name val="Calibri"/>
      <family val="2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sz val="11.5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  <scheme val="minor"/>
    </font>
    <font>
      <sz val="10"/>
      <color theme="1"/>
      <name val="Times New Roman"/>
      <family val="1"/>
      <charset val="204"/>
      <scheme val="minor"/>
    </font>
    <font>
      <sz val="12"/>
      <color rgb="FF000000"/>
      <name val="Times New Roman"/>
      <family val="1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4" fillId="0" borderId="0"/>
    <xf numFmtId="0" fontId="3" fillId="0" borderId="0"/>
    <xf numFmtId="0" fontId="22" fillId="0" borderId="0"/>
    <xf numFmtId="43" fontId="3" fillId="0" borderId="0" applyFont="0" applyFill="0" applyBorder="0" applyAlignment="0" applyProtection="0"/>
    <xf numFmtId="0" fontId="31" fillId="0" borderId="0"/>
    <xf numFmtId="0" fontId="10" fillId="0" borderId="0"/>
    <xf numFmtId="0" fontId="31" fillId="0" borderId="0"/>
  </cellStyleXfs>
  <cellXfs count="3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vertical="center" wrapText="1"/>
    </xf>
    <xf numFmtId="4" fontId="0" fillId="0" borderId="0" xfId="0" applyNumberFormat="1"/>
    <xf numFmtId="165" fontId="8" fillId="3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1" fillId="0" borderId="0" xfId="0" applyFont="1" applyFill="1"/>
    <xf numFmtId="165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65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15" fillId="0" borderId="1" xfId="0" applyFont="1" applyBorder="1" applyAlignment="1">
      <alignment vertical="center"/>
    </xf>
    <xf numFmtId="165" fontId="9" fillId="0" borderId="1" xfId="0" applyNumberFormat="1" applyFont="1" applyBorder="1" applyAlignment="1">
      <alignment horizontal="left" vertical="center"/>
    </xf>
    <xf numFmtId="0" fontId="1" fillId="3" borderId="0" xfId="0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165" fontId="1" fillId="0" borderId="0" xfId="0" applyNumberFormat="1" applyFont="1"/>
    <xf numFmtId="0" fontId="18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165" fontId="14" fillId="3" borderId="1" xfId="0" applyNumberFormat="1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vertical="center" wrapText="1"/>
    </xf>
    <xf numFmtId="0" fontId="18" fillId="0" borderId="0" xfId="0" applyFont="1" applyAlignment="1">
      <alignment horizontal="left"/>
    </xf>
    <xf numFmtId="0" fontId="14" fillId="0" borderId="0" xfId="0" applyFont="1"/>
    <xf numFmtId="165" fontId="14" fillId="0" borderId="0" xfId="0" applyNumberFormat="1" applyFont="1"/>
    <xf numFmtId="0" fontId="14" fillId="0" borderId="0" xfId="1" applyFont="1" applyAlignment="1">
      <alignment horizontal="left" vertical="center"/>
    </xf>
    <xf numFmtId="0" fontId="14" fillId="0" borderId="0" xfId="0" applyFont="1" applyFill="1"/>
    <xf numFmtId="165" fontId="14" fillId="0" borderId="1" xfId="0" applyNumberFormat="1" applyFont="1" applyBorder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1" fillId="0" borderId="1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top" wrapText="1"/>
    </xf>
    <xf numFmtId="0" fontId="14" fillId="0" borderId="8" xfId="0" applyFont="1" applyBorder="1"/>
    <xf numFmtId="0" fontId="8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49" fontId="10" fillId="3" borderId="1" xfId="0" applyNumberFormat="1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164" fontId="24" fillId="0" borderId="1" xfId="0" applyNumberFormat="1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165" fontId="2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165" fontId="24" fillId="0" borderId="1" xfId="0" applyNumberFormat="1" applyFont="1" applyBorder="1" applyAlignment="1">
      <alignment horizontal="center" vertical="center" wrapText="1"/>
    </xf>
    <xf numFmtId="165" fontId="14" fillId="3" borderId="1" xfId="0" applyNumberFormat="1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18" fillId="0" borderId="0" xfId="0" applyFont="1" applyAlignment="1">
      <alignment horizontal="right"/>
    </xf>
    <xf numFmtId="165" fontId="10" fillId="3" borderId="1" xfId="0" applyNumberFormat="1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/>
    </xf>
    <xf numFmtId="165" fontId="18" fillId="3" borderId="1" xfId="0" applyNumberFormat="1" applyFont="1" applyFill="1" applyBorder="1" applyAlignment="1">
      <alignment horizontal="center" vertical="center" wrapText="1"/>
    </xf>
    <xf numFmtId="165" fontId="23" fillId="3" borderId="1" xfId="0" applyNumberFormat="1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/>
    </xf>
    <xf numFmtId="165" fontId="21" fillId="3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top"/>
    </xf>
    <xf numFmtId="165" fontId="14" fillId="0" borderId="0" xfId="1" applyNumberFormat="1" applyFont="1" applyAlignment="1">
      <alignment horizontal="left" vertical="center"/>
    </xf>
    <xf numFmtId="165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/>
    <xf numFmtId="0" fontId="14" fillId="0" borderId="0" xfId="0" applyFont="1" applyFill="1" applyAlignment="1">
      <alignment vertical="top"/>
    </xf>
    <xf numFmtId="165" fontId="25" fillId="0" borderId="1" xfId="0" applyNumberFormat="1" applyFont="1" applyBorder="1" applyAlignment="1">
      <alignment horizontal="center"/>
    </xf>
    <xf numFmtId="165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left" wrapText="1"/>
    </xf>
    <xf numFmtId="0" fontId="14" fillId="0" borderId="0" xfId="1" applyFont="1" applyAlignment="1">
      <alignment horizontal="left"/>
    </xf>
    <xf numFmtId="165" fontId="14" fillId="0" borderId="4" xfId="0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168" fontId="14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wrapText="1"/>
    </xf>
    <xf numFmtId="0" fontId="0" fillId="0" borderId="0" xfId="0" applyBorder="1"/>
    <xf numFmtId="43" fontId="1" fillId="0" borderId="0" xfId="4" applyFont="1" applyAlignment="1">
      <alignment horizontal="center" vertical="center"/>
    </xf>
    <xf numFmtId="43" fontId="1" fillId="0" borderId="0" xfId="0" applyNumberFormat="1" applyFont="1" applyAlignment="1">
      <alignment horizontal="center" vertical="center"/>
    </xf>
    <xf numFmtId="43" fontId="1" fillId="3" borderId="0" xfId="4" applyFont="1" applyFill="1" applyBorder="1" applyAlignment="1">
      <alignment horizontal="center" vertical="center"/>
    </xf>
    <xf numFmtId="43" fontId="1" fillId="0" borderId="0" xfId="4" applyFont="1" applyBorder="1" applyAlignment="1">
      <alignment horizontal="center" vertical="center"/>
    </xf>
    <xf numFmtId="0" fontId="1" fillId="0" borderId="0" xfId="0" applyFont="1" applyFill="1" applyBorder="1"/>
    <xf numFmtId="14" fontId="1" fillId="0" borderId="0" xfId="0" applyNumberFormat="1" applyFont="1" applyAlignment="1">
      <alignment horizontal="left"/>
    </xf>
    <xf numFmtId="43" fontId="0" fillId="0" borderId="0" xfId="4" applyFont="1" applyAlignment="1">
      <alignment vertical="center"/>
    </xf>
    <xf numFmtId="165" fontId="27" fillId="3" borderId="1" xfId="0" applyNumberFormat="1" applyFont="1" applyFill="1" applyBorder="1" applyAlignment="1">
      <alignment horizontal="left" vertical="center"/>
    </xf>
    <xf numFmtId="165" fontId="0" fillId="0" borderId="1" xfId="0" applyNumberForma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25" fillId="0" borderId="0" xfId="0" applyFont="1" applyBorder="1"/>
    <xf numFmtId="165" fontId="25" fillId="0" borderId="0" xfId="0" applyNumberFormat="1" applyFont="1" applyBorder="1" applyAlignment="1">
      <alignment horizontal="center"/>
    </xf>
    <xf numFmtId="0" fontId="25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/>
    </xf>
    <xf numFmtId="0" fontId="18" fillId="0" borderId="0" xfId="0" applyFont="1" applyAlignment="1"/>
    <xf numFmtId="0" fontId="14" fillId="0" borderId="0" xfId="0" applyFont="1" applyAlignment="1">
      <alignment vertical="top" wrapText="1"/>
    </xf>
    <xf numFmtId="0" fontId="14" fillId="0" borderId="0" xfId="0" applyFont="1" applyAlignment="1">
      <alignment vertical="center" wrapText="1"/>
    </xf>
    <xf numFmtId="0" fontId="14" fillId="0" borderId="0" xfId="0" applyFont="1" applyFill="1" applyAlignment="1">
      <alignment vertical="top" wrapText="1"/>
    </xf>
    <xf numFmtId="164" fontId="28" fillId="0" borderId="1" xfId="0" applyNumberFormat="1" applyFont="1" applyBorder="1" applyAlignment="1">
      <alignment horizontal="center" vertical="center" wrapText="1"/>
    </xf>
    <xf numFmtId="1" fontId="2" fillId="3" borderId="5" xfId="0" applyNumberFormat="1" applyFont="1" applyFill="1" applyBorder="1" applyAlignment="1">
      <alignment horizontal="center" vertical="center" wrapText="1"/>
    </xf>
    <xf numFmtId="1" fontId="2" fillId="3" borderId="7" xfId="0" applyNumberFormat="1" applyFont="1" applyFill="1" applyBorder="1" applyAlignment="1">
      <alignment horizontal="center" vertical="center" wrapText="1"/>
    </xf>
    <xf numFmtId="1" fontId="2" fillId="3" borderId="6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left" vertical="center"/>
    </xf>
    <xf numFmtId="0" fontId="32" fillId="3" borderId="1" xfId="0" applyFont="1" applyFill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top" wrapText="1"/>
    </xf>
    <xf numFmtId="164" fontId="18" fillId="0" borderId="1" xfId="0" applyNumberFormat="1" applyFont="1" applyBorder="1" applyAlignment="1">
      <alignment horizontal="center" vertical="center"/>
    </xf>
    <xf numFmtId="164" fontId="18" fillId="3" borderId="1" xfId="0" applyNumberFormat="1" applyFont="1" applyFill="1" applyBorder="1" applyAlignment="1">
      <alignment horizontal="center" vertical="center"/>
    </xf>
    <xf numFmtId="164" fontId="18" fillId="0" borderId="1" xfId="0" applyNumberFormat="1" applyFont="1" applyFill="1" applyBorder="1" applyAlignment="1">
      <alignment horizontal="center" vertical="center"/>
    </xf>
    <xf numFmtId="0" fontId="34" fillId="0" borderId="1" xfId="0" applyFont="1" applyBorder="1" applyAlignment="1">
      <alignment horizontal="left" vertical="center"/>
    </xf>
    <xf numFmtId="165" fontId="18" fillId="0" borderId="1" xfId="0" applyNumberFormat="1" applyFont="1" applyFill="1" applyBorder="1" applyAlignment="1">
      <alignment horizontal="center" vertical="center" wrapText="1"/>
    </xf>
    <xf numFmtId="165" fontId="28" fillId="0" borderId="1" xfId="0" applyNumberFormat="1" applyFont="1" applyFill="1" applyBorder="1" applyAlignment="1">
      <alignment horizontal="center" vertical="center" wrapText="1"/>
    </xf>
    <xf numFmtId="165" fontId="23" fillId="0" borderId="1" xfId="0" applyNumberFormat="1" applyFont="1" applyFill="1" applyBorder="1" applyAlignment="1">
      <alignment horizontal="center" vertical="center"/>
    </xf>
    <xf numFmtId="165" fontId="23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top" wrapText="1"/>
    </xf>
    <xf numFmtId="0" fontId="18" fillId="0" borderId="1" xfId="0" applyFont="1" applyFill="1" applyBorder="1" applyAlignment="1">
      <alignment horizontal="center" vertical="center" wrapText="1"/>
    </xf>
    <xf numFmtId="3" fontId="24" fillId="0" borderId="1" xfId="0" applyNumberFormat="1" applyFont="1" applyFill="1" applyBorder="1" applyAlignment="1">
      <alignment horizontal="center" vertical="center" wrapText="1"/>
    </xf>
    <xf numFmtId="165" fontId="32" fillId="0" borderId="1" xfId="0" applyNumberFormat="1" applyFont="1" applyBorder="1" applyAlignment="1">
      <alignment horizontal="left" vertical="center"/>
    </xf>
    <xf numFmtId="165" fontId="32" fillId="0" borderId="1" xfId="0" applyNumberFormat="1" applyFont="1" applyFill="1" applyBorder="1" applyAlignment="1">
      <alignment horizontal="left" vertical="center"/>
    </xf>
    <xf numFmtId="3" fontId="18" fillId="0" borderId="1" xfId="0" applyNumberFormat="1" applyFont="1" applyFill="1" applyBorder="1" applyAlignment="1">
      <alignment horizontal="center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  <xf numFmtId="164" fontId="28" fillId="0" borderId="1" xfId="0" applyNumberFormat="1" applyFont="1" applyFill="1" applyBorder="1" applyAlignment="1">
      <alignment horizontal="center" vertical="center" wrapText="1"/>
    </xf>
    <xf numFmtId="167" fontId="18" fillId="0" borderId="1" xfId="0" applyNumberFormat="1" applyFont="1" applyFill="1" applyBorder="1" applyAlignment="1">
      <alignment horizontal="center" vertical="center" wrapText="1"/>
    </xf>
    <xf numFmtId="165" fontId="18" fillId="0" borderId="1" xfId="0" applyNumberFormat="1" applyFont="1" applyFill="1" applyBorder="1" applyAlignment="1">
      <alignment horizontal="center" vertical="center"/>
    </xf>
    <xf numFmtId="165" fontId="23" fillId="3" borderId="1" xfId="0" applyNumberFormat="1" applyFont="1" applyFill="1" applyBorder="1" applyAlignment="1">
      <alignment horizontal="center" vertical="center"/>
    </xf>
    <xf numFmtId="4" fontId="18" fillId="0" borderId="1" xfId="0" applyNumberFormat="1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left" wrapText="1"/>
    </xf>
    <xf numFmtId="164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left" vertical="top" wrapText="1"/>
    </xf>
    <xf numFmtId="164" fontId="23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horizontal="center" vertical="center" wrapText="1"/>
    </xf>
    <xf numFmtId="4" fontId="23" fillId="3" borderId="1" xfId="0" applyNumberFormat="1" applyFont="1" applyFill="1" applyBorder="1" applyAlignment="1">
      <alignment horizontal="center" vertical="center" wrapText="1"/>
    </xf>
    <xf numFmtId="164" fontId="28" fillId="0" borderId="1" xfId="0" applyNumberFormat="1" applyFont="1" applyFill="1" applyBorder="1" applyAlignment="1">
      <alignment horizontal="left" vertical="top" wrapText="1"/>
    </xf>
    <xf numFmtId="3" fontId="28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left" vertical="center"/>
    </xf>
    <xf numFmtId="0" fontId="34" fillId="0" borderId="1" xfId="0" applyFont="1" applyFill="1" applyBorder="1" applyAlignment="1">
      <alignment horizontal="left" vertical="center"/>
    </xf>
    <xf numFmtId="49" fontId="18" fillId="0" borderId="1" xfId="0" applyNumberFormat="1" applyFont="1" applyFill="1" applyBorder="1" applyAlignment="1">
      <alignment horizontal="left" vertical="top" wrapText="1"/>
    </xf>
    <xf numFmtId="165" fontId="18" fillId="0" borderId="1" xfId="0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65" fontId="25" fillId="3" borderId="1" xfId="0" applyNumberFormat="1" applyFont="1" applyFill="1" applyBorder="1" applyAlignment="1">
      <alignment horizontal="center" vertical="top" wrapText="1"/>
    </xf>
    <xf numFmtId="165" fontId="1" fillId="3" borderId="1" xfId="0" applyNumberFormat="1" applyFont="1" applyFill="1" applyBorder="1" applyAlignment="1">
      <alignment horizontal="center" vertical="top" wrapText="1"/>
    </xf>
    <xf numFmtId="0" fontId="14" fillId="3" borderId="1" xfId="0" applyFont="1" applyFill="1" applyBorder="1"/>
    <xf numFmtId="165" fontId="25" fillId="3" borderId="1" xfId="0" applyNumberFormat="1" applyFont="1" applyFill="1" applyBorder="1" applyAlignment="1">
      <alignment horizontal="center" vertical="top"/>
    </xf>
    <xf numFmtId="0" fontId="26" fillId="3" borderId="1" xfId="0" applyFont="1" applyFill="1" applyBorder="1" applyAlignment="1">
      <alignment horizontal="left" vertical="top"/>
    </xf>
    <xf numFmtId="0" fontId="26" fillId="3" borderId="1" xfId="0" applyFont="1" applyFill="1" applyBorder="1" applyAlignment="1">
      <alignment horizontal="left" vertical="top" wrapText="1"/>
    </xf>
    <xf numFmtId="4" fontId="14" fillId="3" borderId="1" xfId="0" applyNumberFormat="1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left" vertical="top"/>
    </xf>
    <xf numFmtId="0" fontId="1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vertical="top" wrapText="1"/>
    </xf>
    <xf numFmtId="165" fontId="14" fillId="3" borderId="1" xfId="0" applyNumberFormat="1" applyFont="1" applyFill="1" applyBorder="1" applyAlignment="1">
      <alignment horizontal="center" vertical="top"/>
    </xf>
    <xf numFmtId="2" fontId="14" fillId="3" borderId="1" xfId="0" applyNumberFormat="1" applyFont="1" applyFill="1" applyBorder="1" applyAlignment="1">
      <alignment horizontal="left" vertical="top"/>
    </xf>
    <xf numFmtId="0" fontId="25" fillId="3" borderId="1" xfId="0" applyFont="1" applyFill="1" applyBorder="1"/>
    <xf numFmtId="0" fontId="23" fillId="0" borderId="0" xfId="0" applyFont="1" applyBorder="1" applyAlignment="1">
      <alignment horizontal="right"/>
    </xf>
    <xf numFmtId="0" fontId="2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/>
    </xf>
    <xf numFmtId="17" fontId="14" fillId="3" borderId="1" xfId="0" applyNumberFormat="1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16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>
      <alignment horizontal="left" vertical="top"/>
    </xf>
    <xf numFmtId="4" fontId="14" fillId="3" borderId="1" xfId="0" applyNumberFormat="1" applyFont="1" applyFill="1" applyBorder="1" applyAlignment="1">
      <alignment horizontal="left" vertical="top"/>
    </xf>
    <xf numFmtId="3" fontId="2" fillId="3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24" fillId="3" borderId="1" xfId="0" applyFont="1" applyFill="1" applyBorder="1" applyAlignment="1">
      <alignment vertical="center" wrapText="1"/>
    </xf>
    <xf numFmtId="0" fontId="24" fillId="3" borderId="1" xfId="0" applyFont="1" applyFill="1" applyBorder="1" applyAlignment="1">
      <alignment horizontal="left" vertical="center"/>
    </xf>
    <xf numFmtId="0" fontId="23" fillId="3" borderId="1" xfId="0" applyFont="1" applyFill="1" applyBorder="1" applyAlignment="1">
      <alignment vertical="center"/>
    </xf>
    <xf numFmtId="0" fontId="24" fillId="3" borderId="1" xfId="0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165" fontId="24" fillId="0" borderId="3" xfId="0" applyNumberFormat="1" applyFont="1" applyBorder="1" applyAlignment="1">
      <alignment horizontal="center" vertical="center" wrapText="1"/>
    </xf>
    <xf numFmtId="165" fontId="24" fillId="0" borderId="3" xfId="0" applyNumberFormat="1" applyFont="1" applyFill="1" applyBorder="1" applyAlignment="1">
      <alignment horizontal="center" vertical="center" wrapText="1"/>
    </xf>
    <xf numFmtId="4" fontId="18" fillId="3" borderId="3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23" fillId="0" borderId="3" xfId="0" applyNumberFormat="1" applyFont="1" applyFill="1" applyBorder="1" applyAlignment="1">
      <alignment horizontal="center" vertical="center" wrapText="1"/>
    </xf>
    <xf numFmtId="165" fontId="24" fillId="0" borderId="4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/>
    </xf>
    <xf numFmtId="164" fontId="28" fillId="0" borderId="1" xfId="0" applyNumberFormat="1" applyFont="1" applyBorder="1" applyAlignment="1">
      <alignment horizontal="center" vertical="center"/>
    </xf>
    <xf numFmtId="0" fontId="18" fillId="0" borderId="1" xfId="0" applyFont="1" applyFill="1" applyBorder="1" applyAlignment="1">
      <alignment vertical="center"/>
    </xf>
    <xf numFmtId="4" fontId="24" fillId="0" borderId="1" xfId="0" applyNumberFormat="1" applyFont="1" applyFill="1" applyBorder="1" applyAlignment="1">
      <alignment vertical="center" wrapText="1"/>
    </xf>
    <xf numFmtId="4" fontId="2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right" vertical="center"/>
    </xf>
    <xf numFmtId="0" fontId="24" fillId="0" borderId="1" xfId="0" applyFont="1" applyFill="1" applyBorder="1" applyAlignment="1">
      <alignment vertical="center" wrapText="1"/>
    </xf>
    <xf numFmtId="0" fontId="34" fillId="0" borderId="1" xfId="0" applyFont="1" applyFill="1" applyBorder="1" applyAlignment="1">
      <alignment horizontal="left"/>
    </xf>
    <xf numFmtId="0" fontId="28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top" wrapText="1"/>
    </xf>
    <xf numFmtId="3" fontId="23" fillId="0" borderId="1" xfId="0" applyNumberFormat="1" applyFont="1" applyFill="1" applyBorder="1" applyAlignment="1">
      <alignment horizontal="left" vertical="top" wrapText="1"/>
    </xf>
    <xf numFmtId="0" fontId="18" fillId="0" borderId="1" xfId="0" applyFont="1" applyFill="1" applyBorder="1" applyAlignment="1">
      <alignment horizontal="left" vertical="center" wrapText="1"/>
    </xf>
    <xf numFmtId="16" fontId="18" fillId="0" borderId="1" xfId="0" applyNumberFormat="1" applyFont="1" applyFill="1" applyBorder="1" applyAlignment="1">
      <alignment horizontal="left" vertical="center" wrapText="1"/>
    </xf>
    <xf numFmtId="0" fontId="38" fillId="0" borderId="1" xfId="0" applyFont="1" applyFill="1" applyBorder="1"/>
    <xf numFmtId="0" fontId="24" fillId="0" borderId="1" xfId="0" applyFont="1" applyFill="1" applyBorder="1" applyAlignment="1">
      <alignment horizontal="left" vertical="center" wrapText="1" indent="1"/>
    </xf>
    <xf numFmtId="2" fontId="24" fillId="0" borderId="1" xfId="0" applyNumberFormat="1" applyFont="1" applyFill="1" applyBorder="1" applyAlignment="1">
      <alignment horizontal="center" vertical="center" wrapText="1"/>
    </xf>
    <xf numFmtId="2" fontId="28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top" wrapText="1"/>
    </xf>
    <xf numFmtId="0" fontId="18" fillId="0" borderId="1" xfId="0" applyFont="1" applyFill="1" applyBorder="1" applyAlignment="1">
      <alignment horizontal="left" vertical="top" wrapText="1" shrinkToFit="1"/>
    </xf>
    <xf numFmtId="165" fontId="32" fillId="3" borderId="1" xfId="0" applyNumberFormat="1" applyFont="1" applyFill="1" applyBorder="1" applyAlignment="1">
      <alignment horizontal="left" vertical="center"/>
    </xf>
    <xf numFmtId="165" fontId="14" fillId="0" borderId="1" xfId="0" applyNumberFormat="1" applyFont="1" applyFill="1" applyBorder="1" applyAlignment="1">
      <alignment horizontal="center" vertical="top" wrapText="1"/>
    </xf>
    <xf numFmtId="165" fontId="14" fillId="2" borderId="1" xfId="0" applyNumberFormat="1" applyFont="1" applyFill="1" applyBorder="1" applyAlignment="1">
      <alignment horizontal="center" vertical="top" wrapText="1"/>
    </xf>
    <xf numFmtId="0" fontId="39" fillId="0" borderId="0" xfId="0" applyFont="1" applyAlignment="1">
      <alignment vertical="center"/>
    </xf>
    <xf numFmtId="14" fontId="39" fillId="0" borderId="0" xfId="0" applyNumberFormat="1" applyFont="1" applyAlignment="1">
      <alignment vertical="center"/>
    </xf>
    <xf numFmtId="1" fontId="2" fillId="3" borderId="5" xfId="0" applyNumberFormat="1" applyFont="1" applyFill="1" applyBorder="1" applyAlignment="1">
      <alignment horizontal="center" vertical="center" wrapText="1"/>
    </xf>
    <xf numFmtId="1" fontId="2" fillId="3" borderId="7" xfId="0" applyNumberFormat="1" applyFont="1" applyFill="1" applyBorder="1" applyAlignment="1">
      <alignment horizontal="center" vertical="center" wrapText="1"/>
    </xf>
    <xf numFmtId="1" fontId="2" fillId="3" borderId="6" xfId="0" applyNumberFormat="1" applyFont="1" applyFill="1" applyBorder="1" applyAlignment="1">
      <alignment horizontal="center" vertical="center" wrapText="1"/>
    </xf>
    <xf numFmtId="165" fontId="25" fillId="2" borderId="1" xfId="0" applyNumberFormat="1" applyFont="1" applyFill="1" applyBorder="1" applyAlignment="1">
      <alignment horizontal="center" vertical="top" wrapText="1"/>
    </xf>
    <xf numFmtId="165" fontId="14" fillId="2" borderId="1" xfId="0" applyNumberFormat="1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center" vertical="center" wrapText="1"/>
    </xf>
    <xf numFmtId="165" fontId="14" fillId="7" borderId="1" xfId="0" applyNumberFormat="1" applyFont="1" applyFill="1" applyBorder="1" applyAlignment="1">
      <alignment horizontal="center" vertical="top" wrapText="1"/>
    </xf>
    <xf numFmtId="165" fontId="25" fillId="0" borderId="1" xfId="0" applyNumberFormat="1" applyFont="1" applyFill="1" applyBorder="1" applyAlignment="1">
      <alignment horizontal="center" vertical="top" wrapText="1"/>
    </xf>
    <xf numFmtId="165" fontId="14" fillId="0" borderId="1" xfId="0" applyNumberFormat="1" applyFont="1" applyFill="1" applyBorder="1" applyAlignment="1">
      <alignment horizontal="left" vertical="top" wrapText="1"/>
    </xf>
    <xf numFmtId="0" fontId="19" fillId="0" borderId="0" xfId="0" applyFont="1" applyAlignment="1">
      <alignment vertical="top" wrapText="1"/>
    </xf>
    <xf numFmtId="165" fontId="25" fillId="7" borderId="1" xfId="0" applyNumberFormat="1" applyFont="1" applyFill="1" applyBorder="1" applyAlignment="1">
      <alignment horizontal="center" vertical="top" wrapText="1"/>
    </xf>
    <xf numFmtId="165" fontId="18" fillId="3" borderId="1" xfId="0" applyNumberFormat="1" applyFont="1" applyFill="1" applyBorder="1" applyAlignment="1">
      <alignment horizontal="center" vertical="top" wrapText="1"/>
    </xf>
    <xf numFmtId="165" fontId="1" fillId="3" borderId="1" xfId="0" applyNumberFormat="1" applyFont="1" applyFill="1" applyBorder="1" applyAlignment="1">
      <alignment vertical="top" wrapText="1"/>
    </xf>
    <xf numFmtId="0" fontId="10" fillId="6" borderId="0" xfId="0" applyFont="1" applyFill="1" applyAlignment="1">
      <alignment vertical="top" wrapText="1"/>
    </xf>
    <xf numFmtId="0" fontId="10" fillId="0" borderId="0" xfId="0" applyFont="1" applyAlignment="1">
      <alignment vertical="top" wrapText="1"/>
    </xf>
    <xf numFmtId="4" fontId="14" fillId="3" borderId="1" xfId="0" applyNumberFormat="1" applyFont="1" applyFill="1" applyBorder="1" applyAlignment="1">
      <alignment horizontal="center" vertical="top" wrapText="1"/>
    </xf>
    <xf numFmtId="0" fontId="38" fillId="0" borderId="0" xfId="0" applyFont="1" applyAlignment="1">
      <alignment vertical="center"/>
    </xf>
    <xf numFmtId="165" fontId="19" fillId="3" borderId="1" xfId="0" applyNumberFormat="1" applyFont="1" applyFill="1" applyBorder="1" applyAlignment="1">
      <alignment horizontal="left" vertical="top" wrapText="1"/>
    </xf>
    <xf numFmtId="165" fontId="14" fillId="3" borderId="1" xfId="0" applyNumberFormat="1" applyFont="1" applyFill="1" applyBorder="1" applyAlignment="1">
      <alignment horizontal="left" vertical="center" wrapText="1"/>
    </xf>
    <xf numFmtId="165" fontId="1" fillId="3" borderId="1" xfId="0" applyNumberFormat="1" applyFont="1" applyFill="1" applyBorder="1" applyAlignment="1">
      <alignment horizontal="left" vertical="top" wrapText="1"/>
    </xf>
    <xf numFmtId="4" fontId="18" fillId="3" borderId="1" xfId="0" applyNumberFormat="1" applyFont="1" applyFill="1" applyBorder="1" applyAlignment="1">
      <alignment horizontal="center" vertical="top" wrapText="1"/>
    </xf>
    <xf numFmtId="165" fontId="23" fillId="3" borderId="1" xfId="0" applyNumberFormat="1" applyFont="1" applyFill="1" applyBorder="1" applyAlignment="1">
      <alignment horizontal="center" vertical="top" wrapText="1"/>
    </xf>
    <xf numFmtId="165" fontId="24" fillId="3" borderId="1" xfId="0" applyNumberFormat="1" applyFont="1" applyFill="1" applyBorder="1" applyAlignment="1">
      <alignment horizontal="center" vertical="top" wrapText="1"/>
    </xf>
    <xf numFmtId="0" fontId="23" fillId="0" borderId="0" xfId="0" applyFont="1" applyAlignment="1">
      <alignment vertical="top" wrapText="1"/>
    </xf>
    <xf numFmtId="0" fontId="14" fillId="5" borderId="0" xfId="0" applyFont="1" applyFill="1" applyAlignment="1">
      <alignment vertical="top" wrapText="1"/>
    </xf>
    <xf numFmtId="0" fontId="14" fillId="3" borderId="1" xfId="0" applyFont="1" applyFill="1" applyBorder="1" applyAlignment="1">
      <alignment vertical="top"/>
    </xf>
    <xf numFmtId="4" fontId="1" fillId="3" borderId="1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wrapText="1"/>
    </xf>
    <xf numFmtId="0" fontId="1" fillId="3" borderId="0" xfId="0" applyFont="1" applyFill="1" applyBorder="1" applyAlignment="1">
      <alignment horizontal="left" vertical="top" wrapText="1"/>
    </xf>
    <xf numFmtId="0" fontId="38" fillId="0" borderId="1" xfId="0" applyFont="1" applyBorder="1" applyAlignment="1">
      <alignment wrapText="1"/>
    </xf>
    <xf numFmtId="167" fontId="18" fillId="3" borderId="1" xfId="0" applyNumberFormat="1" applyFont="1" applyFill="1" applyBorder="1" applyAlignment="1">
      <alignment horizontal="center" vertical="center" wrapText="1"/>
    </xf>
    <xf numFmtId="165" fontId="14" fillId="0" borderId="1" xfId="1" applyNumberFormat="1" applyFont="1" applyBorder="1" applyAlignment="1">
      <alignment horizontal="center" vertical="center"/>
    </xf>
    <xf numFmtId="2" fontId="14" fillId="3" borderId="1" xfId="0" applyNumberFormat="1" applyFont="1" applyFill="1" applyBorder="1" applyAlignment="1">
      <alignment horizontal="left" vertical="top" wrapText="1"/>
    </xf>
    <xf numFmtId="0" fontId="26" fillId="4" borderId="1" xfId="0" applyFont="1" applyFill="1" applyBorder="1" applyAlignment="1">
      <alignment horizontal="left" vertical="top"/>
    </xf>
    <xf numFmtId="0" fontId="26" fillId="4" borderId="1" xfId="0" applyFont="1" applyFill="1" applyBorder="1" applyAlignment="1">
      <alignment horizontal="left" vertical="top" wrapText="1"/>
    </xf>
    <xf numFmtId="0" fontId="26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vertical="top" wrapText="1"/>
    </xf>
    <xf numFmtId="0" fontId="26" fillId="3" borderId="1" xfId="0" applyFont="1" applyFill="1" applyBorder="1" applyAlignment="1">
      <alignment vertical="top"/>
    </xf>
    <xf numFmtId="0" fontId="26" fillId="3" borderId="1" xfId="0" applyFont="1" applyFill="1" applyBorder="1" applyAlignment="1">
      <alignment horizontal="left" vertical="center"/>
    </xf>
    <xf numFmtId="0" fontId="30" fillId="3" borderId="1" xfId="0" applyFont="1" applyFill="1" applyBorder="1" applyAlignment="1">
      <alignment horizontal="left" vertical="top"/>
    </xf>
    <xf numFmtId="0" fontId="3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horizontal="left" vertical="center" wrapText="1"/>
    </xf>
    <xf numFmtId="4" fontId="14" fillId="3" borderId="1" xfId="0" applyNumberFormat="1" applyFont="1" applyFill="1" applyBorder="1" applyAlignment="1">
      <alignment vertical="center" wrapText="1"/>
    </xf>
    <xf numFmtId="14" fontId="1" fillId="3" borderId="0" xfId="0" applyNumberFormat="1" applyFont="1" applyFill="1" applyAlignment="1">
      <alignment horizontal="left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0" fontId="26" fillId="3" borderId="1" xfId="0" applyFont="1" applyFill="1" applyBorder="1" applyAlignment="1">
      <alignment horizontal="left" vertical="top" wrapText="1"/>
    </xf>
    <xf numFmtId="4" fontId="14" fillId="3" borderId="1" xfId="0" applyNumberFormat="1" applyFont="1" applyFill="1" applyBorder="1" applyAlignment="1">
      <alignment horizontal="left" vertical="center" wrapText="1"/>
    </xf>
    <xf numFmtId="0" fontId="26" fillId="3" borderId="1" xfId="0" applyFont="1" applyFill="1" applyBorder="1" applyAlignment="1">
      <alignment horizontal="left" vertical="center" wrapText="1"/>
    </xf>
    <xf numFmtId="0" fontId="29" fillId="0" borderId="0" xfId="1" applyFont="1" applyAlignment="1">
      <alignment horizontal="center" vertical="center" wrapText="1"/>
    </xf>
    <xf numFmtId="0" fontId="29" fillId="0" borderId="0" xfId="1" applyFont="1" applyAlignment="1">
      <alignment horizontal="left" vertical="center" wrapText="1"/>
    </xf>
    <xf numFmtId="0" fontId="14" fillId="0" borderId="1" xfId="1" applyFont="1" applyBorder="1" applyAlignment="1">
      <alignment horizontal="center" vertical="center" wrapText="1"/>
    </xf>
    <xf numFmtId="165" fontId="14" fillId="0" borderId="1" xfId="1" applyNumberFormat="1" applyFont="1" applyBorder="1" applyAlignment="1">
      <alignment horizontal="center" vertical="center" wrapText="1"/>
    </xf>
    <xf numFmtId="165" fontId="14" fillId="0" borderId="1" xfId="1" applyNumberFormat="1" applyFont="1" applyBorder="1" applyAlignment="1">
      <alignment horizontal="center" vertical="center"/>
    </xf>
    <xf numFmtId="49" fontId="14" fillId="0" borderId="1" xfId="1" applyNumberFormat="1" applyFont="1" applyBorder="1" applyAlignment="1">
      <alignment horizontal="center" vertical="center" wrapText="1"/>
    </xf>
    <xf numFmtId="0" fontId="32" fillId="0" borderId="2" xfId="0" applyFont="1" applyBorder="1" applyAlignment="1">
      <alignment horizontal="left" vertical="center"/>
    </xf>
    <xf numFmtId="0" fontId="32" fillId="0" borderId="3" xfId="0" applyFont="1" applyBorder="1" applyAlignment="1">
      <alignment horizontal="left" vertical="center"/>
    </xf>
    <xf numFmtId="0" fontId="32" fillId="0" borderId="4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1" fontId="2" fillId="3" borderId="5" xfId="0" applyNumberFormat="1" applyFont="1" applyFill="1" applyBorder="1" applyAlignment="1">
      <alignment horizontal="center" vertical="center" wrapText="1"/>
    </xf>
    <xf numFmtId="1" fontId="2" fillId="3" borderId="7" xfId="0" applyNumberFormat="1" applyFont="1" applyFill="1" applyBorder="1" applyAlignment="1">
      <alignment horizontal="center" vertical="center" wrapText="1"/>
    </xf>
    <xf numFmtId="1" fontId="2" fillId="3" borderId="6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left"/>
    </xf>
    <xf numFmtId="0" fontId="20" fillId="4" borderId="2" xfId="0" applyFont="1" applyFill="1" applyBorder="1" applyAlignment="1">
      <alignment horizontal="left" vertical="center"/>
    </xf>
    <xf numFmtId="0" fontId="20" fillId="4" borderId="3" xfId="0" applyFont="1" applyFill="1" applyBorder="1" applyAlignment="1">
      <alignment horizontal="left" vertical="center"/>
    </xf>
    <xf numFmtId="0" fontId="20" fillId="4" borderId="4" xfId="0" applyFont="1" applyFill="1" applyBorder="1" applyAlignment="1">
      <alignment horizontal="left" vertical="center"/>
    </xf>
    <xf numFmtId="0" fontId="32" fillId="0" borderId="2" xfId="0" applyFont="1" applyFill="1" applyBorder="1" applyAlignment="1">
      <alignment horizontal="left" vertical="center"/>
    </xf>
    <xf numFmtId="0" fontId="32" fillId="0" borderId="3" xfId="0" applyFont="1" applyFill="1" applyBorder="1" applyAlignment="1">
      <alignment horizontal="left" vertical="center"/>
    </xf>
    <xf numFmtId="0" fontId="32" fillId="0" borderId="4" xfId="0" applyFont="1" applyFill="1" applyBorder="1" applyAlignment="1">
      <alignment horizontal="left" vertical="center"/>
    </xf>
    <xf numFmtId="14" fontId="1" fillId="0" borderId="0" xfId="0" applyNumberFormat="1" applyFont="1" applyAlignment="1">
      <alignment horizontal="left"/>
    </xf>
    <xf numFmtId="0" fontId="20" fillId="4" borderId="2" xfId="0" applyFont="1" applyFill="1" applyBorder="1" applyAlignment="1">
      <alignment horizontal="left" vertical="center" wrapText="1"/>
    </xf>
    <xf numFmtId="0" fontId="20" fillId="4" borderId="3" xfId="0" applyFont="1" applyFill="1" applyBorder="1" applyAlignment="1">
      <alignment horizontal="left" vertical="center" wrapText="1"/>
    </xf>
    <xf numFmtId="0" fontId="20" fillId="4" borderId="4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165" fontId="25" fillId="2" borderId="2" xfId="0" applyNumberFormat="1" applyFont="1" applyFill="1" applyBorder="1" applyAlignment="1">
      <alignment horizontal="left" vertical="top" wrapText="1"/>
    </xf>
    <xf numFmtId="165" fontId="25" fillId="2" borderId="3" xfId="0" applyNumberFormat="1" applyFont="1" applyFill="1" applyBorder="1" applyAlignment="1">
      <alignment horizontal="left" vertical="top" wrapText="1"/>
    </xf>
    <xf numFmtId="165" fontId="25" fillId="2" borderId="4" xfId="0" applyNumberFormat="1" applyFont="1" applyFill="1" applyBorder="1" applyAlignment="1">
      <alignment horizontal="left" vertical="top" wrapText="1"/>
    </xf>
    <xf numFmtId="0" fontId="14" fillId="3" borderId="9" xfId="0" applyFont="1" applyFill="1" applyBorder="1"/>
    <xf numFmtId="165" fontId="25" fillId="3" borderId="8" xfId="0" applyNumberFormat="1" applyFont="1" applyFill="1" applyBorder="1" applyAlignment="1">
      <alignment horizontal="center" vertical="top"/>
    </xf>
    <xf numFmtId="165" fontId="25" fillId="3" borderId="4" xfId="0" applyNumberFormat="1" applyFont="1" applyFill="1" applyBorder="1" applyAlignment="1">
      <alignment horizontal="center" vertical="top"/>
    </xf>
    <xf numFmtId="165" fontId="25" fillId="0" borderId="4" xfId="0" applyNumberFormat="1" applyFont="1" applyBorder="1" applyAlignment="1">
      <alignment horizontal="center" vertical="top"/>
    </xf>
    <xf numFmtId="0" fontId="14" fillId="3" borderId="0" xfId="0" applyFont="1" applyFill="1" applyBorder="1"/>
    <xf numFmtId="0" fontId="14" fillId="0" borderId="0" xfId="0" applyFont="1" applyBorder="1"/>
    <xf numFmtId="165" fontId="14" fillId="0" borderId="0" xfId="0" applyNumberFormat="1" applyFont="1" applyBorder="1" applyAlignment="1">
      <alignment horizontal="center"/>
    </xf>
    <xf numFmtId="165" fontId="14" fillId="0" borderId="0" xfId="0" applyNumberFormat="1" applyFont="1" applyBorder="1" applyAlignment="1">
      <alignment horizontal="center" vertical="top"/>
    </xf>
    <xf numFmtId="165" fontId="25" fillId="3" borderId="0" xfId="0" applyNumberFormat="1" applyFont="1" applyFill="1" applyBorder="1" applyAlignment="1">
      <alignment horizontal="center" vertical="top"/>
    </xf>
    <xf numFmtId="0" fontId="25" fillId="3" borderId="0" xfId="0" applyFont="1" applyFill="1" applyBorder="1"/>
    <xf numFmtId="0" fontId="14" fillId="3" borderId="5" xfId="0" applyFont="1" applyFill="1" applyBorder="1"/>
    <xf numFmtId="165" fontId="14" fillId="0" borderId="8" xfId="0" applyNumberFormat="1" applyFont="1" applyBorder="1" applyAlignment="1">
      <alignment horizontal="center"/>
    </xf>
    <xf numFmtId="165" fontId="14" fillId="0" borderId="5" xfId="0" applyNumberFormat="1" applyFont="1" applyBorder="1" applyAlignment="1">
      <alignment horizontal="center" vertical="top"/>
    </xf>
    <xf numFmtId="165" fontId="25" fillId="0" borderId="8" xfId="0" applyNumberFormat="1" applyFont="1" applyBorder="1" applyAlignment="1">
      <alignment horizontal="center"/>
    </xf>
    <xf numFmtId="165" fontId="25" fillId="3" borderId="5" xfId="0" applyNumberFormat="1" applyFont="1" applyFill="1" applyBorder="1" applyAlignment="1">
      <alignment horizontal="center" vertical="top"/>
    </xf>
    <xf numFmtId="0" fontId="25" fillId="3" borderId="5" xfId="0" applyFont="1" applyFill="1" applyBorder="1"/>
    <xf numFmtId="0" fontId="25" fillId="0" borderId="1" xfId="0" applyFont="1" applyBorder="1"/>
    <xf numFmtId="165" fontId="14" fillId="0" borderId="1" xfId="0" applyNumberFormat="1" applyFont="1" applyBorder="1" applyAlignment="1">
      <alignment horizontal="center"/>
    </xf>
    <xf numFmtId="165" fontId="25" fillId="3" borderId="1" xfId="0" applyNumberFormat="1" applyFont="1" applyFill="1" applyBorder="1"/>
    <xf numFmtId="165" fontId="25" fillId="2" borderId="2" xfId="0" applyNumberFormat="1" applyFont="1" applyFill="1" applyBorder="1" applyAlignment="1">
      <alignment horizontal="center" vertical="top" wrapText="1"/>
    </xf>
    <xf numFmtId="165" fontId="25" fillId="2" borderId="3" xfId="0" applyNumberFormat="1" applyFont="1" applyFill="1" applyBorder="1" applyAlignment="1">
      <alignment horizontal="center" vertical="top" wrapText="1"/>
    </xf>
    <xf numFmtId="0" fontId="26" fillId="3" borderId="2" xfId="0" applyFont="1" applyFill="1" applyBorder="1" applyAlignment="1">
      <alignment horizontal="left" vertical="top" wrapText="1"/>
    </xf>
    <xf numFmtId="0" fontId="14" fillId="0" borderId="0" xfId="0" applyFont="1" applyBorder="1" applyAlignment="1">
      <alignment vertical="top" wrapText="1"/>
    </xf>
    <xf numFmtId="165" fontId="25" fillId="2" borderId="0" xfId="0" applyNumberFormat="1" applyFont="1" applyFill="1" applyBorder="1" applyAlignment="1">
      <alignment vertical="top" wrapText="1"/>
    </xf>
    <xf numFmtId="0" fontId="14" fillId="0" borderId="0" xfId="0" applyFont="1" applyBorder="1" applyAlignment="1">
      <alignment vertical="top"/>
    </xf>
    <xf numFmtId="165" fontId="14" fillId="3" borderId="2" xfId="0" applyNumberFormat="1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left" vertical="top" wrapText="1"/>
    </xf>
    <xf numFmtId="0" fontId="26" fillId="0" borderId="2" xfId="0" applyFont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165" fontId="14" fillId="3" borderId="2" xfId="0" applyNumberFormat="1" applyFont="1" applyFill="1" applyBorder="1" applyAlignment="1">
      <alignment horizontal="center" vertical="top" wrapText="1"/>
    </xf>
    <xf numFmtId="165" fontId="25" fillId="3" borderId="5" xfId="0" applyNumberFormat="1" applyFont="1" applyFill="1" applyBorder="1" applyAlignment="1">
      <alignment horizontal="center" vertical="top" wrapText="1"/>
    </xf>
    <xf numFmtId="165" fontId="14" fillId="3" borderId="5" xfId="0" applyNumberFormat="1" applyFont="1" applyFill="1" applyBorder="1" applyAlignment="1">
      <alignment horizontal="center" vertical="top" wrapText="1"/>
    </xf>
    <xf numFmtId="165" fontId="25" fillId="2" borderId="5" xfId="0" applyNumberFormat="1" applyFont="1" applyFill="1" applyBorder="1" applyAlignment="1">
      <alignment horizontal="center" vertical="top" wrapText="1"/>
    </xf>
    <xf numFmtId="165" fontId="14" fillId="2" borderId="5" xfId="0" applyNumberFormat="1" applyFont="1" applyFill="1" applyBorder="1" applyAlignment="1">
      <alignment horizontal="center" vertical="top" wrapText="1"/>
    </xf>
    <xf numFmtId="165" fontId="14" fillId="3" borderId="5" xfId="0" applyNumberFormat="1" applyFont="1" applyFill="1" applyBorder="1" applyAlignment="1">
      <alignment horizontal="left" vertical="top" wrapText="1"/>
    </xf>
    <xf numFmtId="165" fontId="25" fillId="3" borderId="6" xfId="0" applyNumberFormat="1" applyFont="1" applyFill="1" applyBorder="1" applyAlignment="1">
      <alignment horizontal="center" vertical="top" wrapText="1"/>
    </xf>
    <xf numFmtId="165" fontId="14" fillId="3" borderId="6" xfId="0" applyNumberFormat="1" applyFont="1" applyFill="1" applyBorder="1" applyAlignment="1">
      <alignment horizontal="center" vertical="top" wrapText="1"/>
    </xf>
    <xf numFmtId="165" fontId="14" fillId="3" borderId="6" xfId="0" applyNumberFormat="1" applyFont="1" applyFill="1" applyBorder="1" applyAlignment="1">
      <alignment horizontal="left" vertical="top" wrapText="1"/>
    </xf>
    <xf numFmtId="0" fontId="14" fillId="0" borderId="5" xfId="0" applyFont="1" applyBorder="1" applyAlignment="1">
      <alignment vertical="top" wrapText="1"/>
    </xf>
    <xf numFmtId="165" fontId="14" fillId="2" borderId="0" xfId="0" applyNumberFormat="1" applyFont="1" applyFill="1" applyBorder="1" applyAlignment="1">
      <alignment horizontal="left" vertical="top" wrapText="1"/>
    </xf>
    <xf numFmtId="165" fontId="14" fillId="3" borderId="0" xfId="0" applyNumberFormat="1" applyFont="1" applyFill="1" applyBorder="1" applyAlignment="1">
      <alignment horizontal="left" vertical="top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 wrapText="1"/>
    </xf>
    <xf numFmtId="165" fontId="9" fillId="0" borderId="2" xfId="0" applyNumberFormat="1" applyFont="1" applyBorder="1" applyAlignment="1">
      <alignment horizontal="left" vertical="center"/>
    </xf>
    <xf numFmtId="165" fontId="8" fillId="0" borderId="2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8" fillId="0" borderId="2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43" fontId="0" fillId="0" borderId="0" xfId="4" applyFon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165" fontId="13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43" fontId="1" fillId="0" borderId="0" xfId="4" applyFont="1" applyBorder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164" fontId="12" fillId="0" borderId="0" xfId="0" applyNumberFormat="1" applyFont="1" applyFill="1" applyBorder="1" applyAlignment="1">
      <alignment horizontal="left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 wrapText="1"/>
    </xf>
    <xf numFmtId="164" fontId="8" fillId="3" borderId="0" xfId="0" applyNumberFormat="1" applyFont="1" applyFill="1" applyBorder="1" applyAlignment="1">
      <alignment horizontal="center" vertical="center" wrapText="1"/>
    </xf>
    <xf numFmtId="164" fontId="8" fillId="3" borderId="0" xfId="0" applyNumberFormat="1" applyFont="1" applyFill="1" applyBorder="1" applyAlignment="1">
      <alignment horizontal="left" vertical="center" wrapText="1"/>
    </xf>
    <xf numFmtId="0" fontId="18" fillId="0" borderId="0" xfId="0" applyFont="1" applyBorder="1" applyAlignment="1">
      <alignment vertical="center"/>
    </xf>
  </cellXfs>
  <cellStyles count="8">
    <cellStyle name="Обычный" xfId="0" builtinId="0"/>
    <cellStyle name="Обычный 10" xfId="3"/>
    <cellStyle name="Обычный 10 2" xfId="6"/>
    <cellStyle name="Обычный 2" xfId="1"/>
    <cellStyle name="Обычный 2 2" xfId="7"/>
    <cellStyle name="Обычный 3" xfId="2"/>
    <cellStyle name="Обычный 4" xfId="5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лассическая">
      <a:maj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tabColor theme="6" tint="0.59999389629810485"/>
  </sheetPr>
  <dimension ref="A1:BE286"/>
  <sheetViews>
    <sheetView view="pageBreakPreview" topLeftCell="A229" zoomScaleNormal="100" zoomScaleSheetLayoutView="100" workbookViewId="0">
      <selection activeCell="B235" sqref="B235"/>
    </sheetView>
  </sheetViews>
  <sheetFormatPr defaultRowHeight="15" x14ac:dyDescent="0.25"/>
  <cols>
    <col min="1" max="1" width="6.85546875" style="37" customWidth="1"/>
    <col min="2" max="2" width="61" style="37" customWidth="1"/>
    <col min="3" max="3" width="11.85546875" style="37" hidden="1" customWidth="1"/>
    <col min="4" max="4" width="9.7109375" style="37" hidden="1" customWidth="1"/>
    <col min="5" max="6" width="10.140625" style="37" hidden="1" customWidth="1"/>
    <col min="7" max="7" width="11.85546875" style="37" hidden="1" customWidth="1"/>
    <col min="8" max="8" width="13.140625" style="38" hidden="1" customWidth="1"/>
    <col min="9" max="11" width="10.140625" style="38" hidden="1" customWidth="1"/>
    <col min="12" max="12" width="11.85546875" style="38" hidden="1" customWidth="1"/>
    <col min="13" max="13" width="13.140625" style="38" hidden="1" customWidth="1"/>
    <col min="14" max="16" width="10.140625" style="38" hidden="1" customWidth="1"/>
    <col min="17" max="17" width="11.85546875" style="38" hidden="1" customWidth="1"/>
    <col min="18" max="18" width="14.28515625" style="38" customWidth="1"/>
    <col min="19" max="19" width="15.85546875" style="38" customWidth="1"/>
    <col min="20" max="20" width="14.5703125" style="38" customWidth="1"/>
    <col min="21" max="21" width="13.7109375" style="38" customWidth="1"/>
    <col min="22" max="22" width="15.7109375" style="38" customWidth="1"/>
    <col min="23" max="23" width="13.140625" style="38" hidden="1" customWidth="1"/>
    <col min="24" max="25" width="10.140625" style="38" hidden="1" customWidth="1"/>
    <col min="26" max="26" width="14.140625" style="38" hidden="1" customWidth="1"/>
    <col min="27" max="27" width="13.140625" style="38" hidden="1" customWidth="1"/>
    <col min="28" max="28" width="54.140625" style="79" customWidth="1"/>
    <col min="29" max="29" width="74.7109375" style="102" customWidth="1"/>
    <col min="30" max="30" width="63.5703125" style="69" customWidth="1"/>
    <col min="31" max="31" width="163" style="69" customWidth="1"/>
    <col min="32" max="34" width="9.140625" style="69"/>
    <col min="35" max="16384" width="9.140625" style="37"/>
  </cols>
  <sheetData>
    <row r="1" spans="1:30" ht="0.75" customHeight="1" x14ac:dyDescent="0.25">
      <c r="AB1" s="76"/>
    </row>
    <row r="2" spans="1:30" ht="31.5" customHeight="1" x14ac:dyDescent="0.25">
      <c r="A2" s="266" t="s">
        <v>495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7"/>
    </row>
    <row r="3" spans="1:30" x14ac:dyDescent="0.25">
      <c r="A3" s="39"/>
      <c r="B3" s="39"/>
      <c r="C3" s="39"/>
      <c r="D3" s="39"/>
      <c r="E3" s="39"/>
      <c r="F3" s="39"/>
      <c r="G3" s="39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7"/>
    </row>
    <row r="4" spans="1:30" ht="15" customHeight="1" x14ac:dyDescent="0.25">
      <c r="A4" s="268" t="s">
        <v>15</v>
      </c>
      <c r="B4" s="268" t="s">
        <v>372</v>
      </c>
      <c r="C4" s="269" t="s">
        <v>496</v>
      </c>
      <c r="D4" s="270"/>
      <c r="E4" s="270"/>
      <c r="F4" s="270"/>
      <c r="G4" s="270"/>
      <c r="H4" s="269" t="s">
        <v>497</v>
      </c>
      <c r="I4" s="270"/>
      <c r="J4" s="270"/>
      <c r="K4" s="270"/>
      <c r="L4" s="270"/>
      <c r="M4" s="269" t="s">
        <v>498</v>
      </c>
      <c r="N4" s="270"/>
      <c r="O4" s="270"/>
      <c r="P4" s="270"/>
      <c r="Q4" s="270"/>
      <c r="R4" s="269" t="s">
        <v>565</v>
      </c>
      <c r="S4" s="270"/>
      <c r="T4" s="270"/>
      <c r="U4" s="270"/>
      <c r="V4" s="270"/>
      <c r="W4" s="269" t="s">
        <v>499</v>
      </c>
      <c r="X4" s="270"/>
      <c r="Y4" s="270"/>
      <c r="Z4" s="270"/>
      <c r="AA4" s="270"/>
      <c r="AB4" s="271" t="s">
        <v>355</v>
      </c>
    </row>
    <row r="5" spans="1:30" ht="38.25" customHeight="1" x14ac:dyDescent="0.25">
      <c r="A5" s="268"/>
      <c r="B5" s="268"/>
      <c r="C5" s="71" t="s">
        <v>354</v>
      </c>
      <c r="D5" s="246" t="s">
        <v>350</v>
      </c>
      <c r="E5" s="246" t="s">
        <v>351</v>
      </c>
      <c r="F5" s="246" t="s">
        <v>352</v>
      </c>
      <c r="G5" s="246" t="s">
        <v>353</v>
      </c>
      <c r="H5" s="71" t="s">
        <v>354</v>
      </c>
      <c r="I5" s="246" t="s">
        <v>350</v>
      </c>
      <c r="J5" s="246" t="s">
        <v>351</v>
      </c>
      <c r="K5" s="246" t="s">
        <v>352</v>
      </c>
      <c r="L5" s="246" t="s">
        <v>353</v>
      </c>
      <c r="M5" s="71" t="s">
        <v>354</v>
      </c>
      <c r="N5" s="246" t="s">
        <v>350</v>
      </c>
      <c r="O5" s="246" t="s">
        <v>351</v>
      </c>
      <c r="P5" s="246" t="s">
        <v>352</v>
      </c>
      <c r="Q5" s="246" t="s">
        <v>353</v>
      </c>
      <c r="R5" s="71" t="s">
        <v>354</v>
      </c>
      <c r="S5" s="246" t="s">
        <v>350</v>
      </c>
      <c r="T5" s="246" t="s">
        <v>351</v>
      </c>
      <c r="U5" s="246" t="s">
        <v>352</v>
      </c>
      <c r="V5" s="246" t="s">
        <v>353</v>
      </c>
      <c r="W5" s="71" t="s">
        <v>354</v>
      </c>
      <c r="X5" s="246" t="s">
        <v>350</v>
      </c>
      <c r="Y5" s="246" t="s">
        <v>351</v>
      </c>
      <c r="Z5" s="246" t="s">
        <v>352</v>
      </c>
      <c r="AA5" s="246" t="s">
        <v>353</v>
      </c>
      <c r="AB5" s="271"/>
    </row>
    <row r="6" spans="1:30" ht="17.25" customHeight="1" x14ac:dyDescent="0.25">
      <c r="A6" s="248" t="s">
        <v>167</v>
      </c>
      <c r="B6" s="249"/>
      <c r="C6" s="72"/>
      <c r="D6" s="72"/>
      <c r="E6" s="72"/>
      <c r="F6" s="72"/>
      <c r="G6" s="72"/>
      <c r="H6" s="249"/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249"/>
      <c r="Y6" s="249"/>
      <c r="Z6" s="249"/>
      <c r="AA6" s="249"/>
      <c r="AB6" s="249"/>
    </row>
    <row r="7" spans="1:30" ht="15" customHeight="1" x14ac:dyDescent="0.25">
      <c r="A7" s="250" t="s">
        <v>172</v>
      </c>
      <c r="B7" s="251"/>
      <c r="C7" s="72"/>
      <c r="D7" s="72"/>
      <c r="E7" s="72"/>
      <c r="F7" s="72"/>
      <c r="G7" s="72"/>
      <c r="H7" s="251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  <c r="T7" s="251"/>
      <c r="U7" s="251"/>
      <c r="V7" s="251"/>
      <c r="W7" s="251"/>
      <c r="X7" s="251"/>
      <c r="Y7" s="251"/>
      <c r="Z7" s="251"/>
      <c r="AA7" s="251"/>
      <c r="AB7" s="251"/>
    </row>
    <row r="8" spans="1:30" ht="16.5" customHeight="1" x14ac:dyDescent="0.25">
      <c r="A8" s="250" t="s">
        <v>168</v>
      </c>
      <c r="B8" s="251"/>
      <c r="C8" s="72"/>
      <c r="D8" s="72"/>
      <c r="E8" s="72"/>
      <c r="F8" s="72"/>
      <c r="G8" s="72"/>
      <c r="H8" s="251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  <c r="T8" s="251"/>
      <c r="U8" s="251"/>
      <c r="V8" s="251"/>
      <c r="W8" s="251"/>
      <c r="X8" s="251"/>
      <c r="Y8" s="251"/>
      <c r="Z8" s="251"/>
      <c r="AA8" s="251"/>
      <c r="AB8" s="251"/>
    </row>
    <row r="9" spans="1:30" ht="19.5" customHeight="1" x14ac:dyDescent="0.25">
      <c r="A9" s="158" t="s">
        <v>169</v>
      </c>
      <c r="B9" s="301" t="s">
        <v>621</v>
      </c>
      <c r="C9" s="302"/>
      <c r="D9" s="302"/>
      <c r="E9" s="302"/>
      <c r="F9" s="302"/>
      <c r="G9" s="302"/>
      <c r="H9" s="302"/>
      <c r="I9" s="302"/>
      <c r="J9" s="302"/>
      <c r="K9" s="302"/>
      <c r="L9" s="302"/>
      <c r="M9" s="302"/>
      <c r="N9" s="302"/>
      <c r="O9" s="302"/>
      <c r="P9" s="302"/>
      <c r="Q9" s="302"/>
      <c r="R9" s="302"/>
      <c r="S9" s="302"/>
      <c r="T9" s="302"/>
      <c r="U9" s="302"/>
      <c r="V9" s="302"/>
      <c r="W9" s="302"/>
      <c r="X9" s="302"/>
      <c r="Y9" s="302"/>
      <c r="Z9" s="302"/>
      <c r="AA9" s="302"/>
      <c r="AB9" s="303"/>
    </row>
    <row r="10" spans="1:30" ht="18" customHeight="1" x14ac:dyDescent="0.25">
      <c r="A10" s="158" t="s">
        <v>170</v>
      </c>
      <c r="B10" s="301" t="s">
        <v>621</v>
      </c>
      <c r="C10" s="302"/>
      <c r="D10" s="302"/>
      <c r="E10" s="302"/>
      <c r="F10" s="302"/>
      <c r="G10" s="302"/>
      <c r="H10" s="302"/>
      <c r="I10" s="302"/>
      <c r="J10" s="302"/>
      <c r="K10" s="302"/>
      <c r="L10" s="302"/>
      <c r="M10" s="302"/>
      <c r="N10" s="302"/>
      <c r="O10" s="302"/>
      <c r="P10" s="302"/>
      <c r="Q10" s="302"/>
      <c r="R10" s="302"/>
      <c r="S10" s="302"/>
      <c r="T10" s="302"/>
      <c r="U10" s="302"/>
      <c r="V10" s="302"/>
      <c r="W10" s="302"/>
      <c r="X10" s="302"/>
      <c r="Y10" s="302"/>
      <c r="Z10" s="302"/>
      <c r="AA10" s="302"/>
      <c r="AB10" s="303"/>
    </row>
    <row r="11" spans="1:30" x14ac:dyDescent="0.25">
      <c r="A11" s="154" t="s">
        <v>171</v>
      </c>
      <c r="B11" s="155"/>
      <c r="C11" s="152"/>
      <c r="D11" s="152"/>
      <c r="E11" s="152"/>
      <c r="F11" s="152"/>
      <c r="G11" s="152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</row>
    <row r="12" spans="1:30" ht="16.5" customHeight="1" x14ac:dyDescent="0.25">
      <c r="A12" s="158" t="s">
        <v>332</v>
      </c>
      <c r="B12" s="301" t="s">
        <v>621</v>
      </c>
      <c r="C12" s="302"/>
      <c r="D12" s="302"/>
      <c r="E12" s="302"/>
      <c r="F12" s="302"/>
      <c r="G12" s="302"/>
      <c r="H12" s="302"/>
      <c r="I12" s="302"/>
      <c r="J12" s="302"/>
      <c r="K12" s="302"/>
      <c r="L12" s="302"/>
      <c r="M12" s="302"/>
      <c r="N12" s="302"/>
      <c r="O12" s="302"/>
      <c r="P12" s="302"/>
      <c r="Q12" s="302"/>
      <c r="R12" s="302"/>
      <c r="S12" s="302"/>
      <c r="T12" s="302"/>
      <c r="U12" s="302"/>
      <c r="V12" s="302"/>
      <c r="W12" s="302"/>
      <c r="X12" s="302"/>
      <c r="Y12" s="302"/>
      <c r="Z12" s="302"/>
      <c r="AA12" s="302"/>
      <c r="AB12" s="303"/>
    </row>
    <row r="13" spans="1:30" ht="32.25" customHeight="1" x14ac:dyDescent="0.25">
      <c r="A13" s="158" t="s">
        <v>333</v>
      </c>
      <c r="B13" s="50" t="s">
        <v>19</v>
      </c>
      <c r="C13" s="153">
        <f>SUM(D13,G13)</f>
        <v>816803.4</v>
      </c>
      <c r="D13" s="34">
        <v>0</v>
      </c>
      <c r="E13" s="34">
        <v>0</v>
      </c>
      <c r="F13" s="34">
        <v>0</v>
      </c>
      <c r="G13" s="34">
        <v>816803.4</v>
      </c>
      <c r="H13" s="150">
        <f>SUM(I13:L13)</f>
        <v>724554.7</v>
      </c>
      <c r="I13" s="34">
        <v>0</v>
      </c>
      <c r="J13" s="34">
        <v>0</v>
      </c>
      <c r="K13" s="34">
        <v>0</v>
      </c>
      <c r="L13" s="34">
        <v>724554.7</v>
      </c>
      <c r="M13" s="150">
        <f>SUM(N13:Q13)</f>
        <v>289730.40000000002</v>
      </c>
      <c r="N13" s="34">
        <v>0</v>
      </c>
      <c r="O13" s="34">
        <v>0</v>
      </c>
      <c r="P13" s="34">
        <v>0</v>
      </c>
      <c r="Q13" s="34">
        <v>289730.40000000002</v>
      </c>
      <c r="R13" s="150">
        <f>SUM(S13:V13)</f>
        <v>392156.51</v>
      </c>
      <c r="S13" s="34">
        <v>0</v>
      </c>
      <c r="T13" s="34">
        <v>0</v>
      </c>
      <c r="U13" s="34">
        <v>0</v>
      </c>
      <c r="V13" s="34">
        <v>392156.51</v>
      </c>
      <c r="W13" s="150">
        <f>SUM(X13:AA13)</f>
        <v>2223245.0100000002</v>
      </c>
      <c r="X13" s="34">
        <f t="shared" ref="X13:AA14" si="0">D13+I13+S13+N13</f>
        <v>0</v>
      </c>
      <c r="Y13" s="34">
        <f t="shared" si="0"/>
        <v>0</v>
      </c>
      <c r="Z13" s="34">
        <f t="shared" si="0"/>
        <v>0</v>
      </c>
      <c r="AA13" s="34">
        <f t="shared" si="0"/>
        <v>2223245.0100000002</v>
      </c>
      <c r="AB13" s="59" t="s">
        <v>551</v>
      </c>
    </row>
    <row r="14" spans="1:30" ht="20.25" customHeight="1" x14ac:dyDescent="0.25">
      <c r="A14" s="158" t="s">
        <v>334</v>
      </c>
      <c r="B14" s="50" t="s">
        <v>331</v>
      </c>
      <c r="C14" s="150">
        <f>SUM(D14:G14)</f>
        <v>45707</v>
      </c>
      <c r="D14" s="34">
        <v>0</v>
      </c>
      <c r="E14" s="34">
        <v>45707</v>
      </c>
      <c r="F14" s="34">
        <v>0</v>
      </c>
      <c r="G14" s="34">
        <v>0</v>
      </c>
      <c r="H14" s="150">
        <f>SUM(I14:L14)</f>
        <v>39523</v>
      </c>
      <c r="I14" s="34">
        <v>0</v>
      </c>
      <c r="J14" s="34">
        <v>39523</v>
      </c>
      <c r="K14" s="34">
        <v>0</v>
      </c>
      <c r="L14" s="34">
        <v>0</v>
      </c>
      <c r="M14" s="150">
        <f>SUM(N14:Q14)</f>
        <v>42535.3</v>
      </c>
      <c r="N14" s="34">
        <v>0</v>
      </c>
      <c r="O14" s="34">
        <v>17022.599999999999</v>
      </c>
      <c r="P14" s="34">
        <v>0</v>
      </c>
      <c r="Q14" s="34">
        <v>25512.7</v>
      </c>
      <c r="R14" s="150">
        <f>SUM(S14:V14)</f>
        <v>0</v>
      </c>
      <c r="S14" s="34">
        <v>0</v>
      </c>
      <c r="T14" s="34">
        <v>0</v>
      </c>
      <c r="U14" s="34">
        <v>0</v>
      </c>
      <c r="V14" s="34">
        <v>0</v>
      </c>
      <c r="W14" s="150">
        <f>SUM(X14:AA14)</f>
        <v>127765.3</v>
      </c>
      <c r="X14" s="34">
        <f t="shared" si="0"/>
        <v>0</v>
      </c>
      <c r="Y14" s="34">
        <f t="shared" si="0"/>
        <v>102252.6</v>
      </c>
      <c r="Z14" s="34">
        <f t="shared" si="0"/>
        <v>0</v>
      </c>
      <c r="AA14" s="34">
        <f t="shared" si="0"/>
        <v>25512.7</v>
      </c>
      <c r="AB14" s="59"/>
    </row>
    <row r="15" spans="1:30" x14ac:dyDescent="0.25">
      <c r="A15" s="154" t="s">
        <v>337</v>
      </c>
      <c r="B15" s="155"/>
      <c r="C15" s="152"/>
      <c r="D15" s="152"/>
      <c r="E15" s="152"/>
      <c r="F15" s="152"/>
      <c r="G15" s="152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325"/>
      <c r="AC15" s="326"/>
      <c r="AD15" s="328"/>
    </row>
    <row r="16" spans="1:30" ht="30" x14ac:dyDescent="0.25">
      <c r="A16" s="158" t="s">
        <v>335</v>
      </c>
      <c r="B16" s="50" t="s">
        <v>408</v>
      </c>
      <c r="C16" s="150">
        <v>0</v>
      </c>
      <c r="D16" s="34">
        <v>0</v>
      </c>
      <c r="E16" s="34">
        <v>0</v>
      </c>
      <c r="F16" s="34">
        <v>0</v>
      </c>
      <c r="G16" s="34">
        <v>0</v>
      </c>
      <c r="H16" s="150">
        <f>SUM(I16:L16)</f>
        <v>0</v>
      </c>
      <c r="I16" s="34">
        <v>0</v>
      </c>
      <c r="J16" s="34">
        <v>0</v>
      </c>
      <c r="K16" s="34">
        <v>0</v>
      </c>
      <c r="L16" s="34">
        <v>0</v>
      </c>
      <c r="M16" s="150">
        <f>SUM(N16:Q16)</f>
        <v>0</v>
      </c>
      <c r="N16" s="34">
        <v>0</v>
      </c>
      <c r="O16" s="34">
        <v>0</v>
      </c>
      <c r="P16" s="34">
        <v>0</v>
      </c>
      <c r="Q16" s="34">
        <v>0</v>
      </c>
      <c r="R16" s="150">
        <f>SUM(S16:V16)</f>
        <v>0</v>
      </c>
      <c r="S16" s="34">
        <v>0</v>
      </c>
      <c r="T16" s="34">
        <v>0</v>
      </c>
      <c r="U16" s="34">
        <v>0</v>
      </c>
      <c r="V16" s="34">
        <v>0</v>
      </c>
      <c r="W16" s="150">
        <f>SUM(X16:AA16)</f>
        <v>0</v>
      </c>
      <c r="X16" s="34">
        <f>D16+I16+S16+N16</f>
        <v>0</v>
      </c>
      <c r="Y16" s="34">
        <f>E16+J16+T16+O16</f>
        <v>0</v>
      </c>
      <c r="Z16" s="34">
        <f>F16+K16+U16+P16</f>
        <v>0</v>
      </c>
      <c r="AA16" s="34">
        <f>G16+L16+V16+Q16</f>
        <v>0</v>
      </c>
      <c r="AB16" s="330" t="s">
        <v>563</v>
      </c>
      <c r="AC16" s="326"/>
      <c r="AD16" s="328"/>
    </row>
    <row r="17" spans="1:30" x14ac:dyDescent="0.25">
      <c r="A17" s="252" t="s">
        <v>173</v>
      </c>
      <c r="B17" s="251"/>
      <c r="C17" s="72"/>
      <c r="D17" s="72"/>
      <c r="E17" s="72"/>
      <c r="F17" s="72"/>
      <c r="G17" s="72"/>
      <c r="H17" s="251"/>
      <c r="I17" s="251"/>
      <c r="J17" s="251"/>
      <c r="K17" s="251"/>
      <c r="L17" s="251"/>
      <c r="M17" s="251"/>
      <c r="N17" s="251"/>
      <c r="O17" s="251"/>
      <c r="P17" s="251"/>
      <c r="Q17" s="251"/>
      <c r="R17" s="251"/>
      <c r="S17" s="251"/>
      <c r="T17" s="251"/>
      <c r="U17" s="251"/>
      <c r="V17" s="251"/>
      <c r="W17" s="251"/>
      <c r="X17" s="251"/>
      <c r="Y17" s="251"/>
      <c r="Z17" s="251"/>
      <c r="AA17" s="251"/>
      <c r="AB17" s="331"/>
      <c r="AC17" s="326"/>
      <c r="AD17" s="328"/>
    </row>
    <row r="18" spans="1:30" x14ac:dyDescent="0.25">
      <c r="A18" s="252" t="s">
        <v>174</v>
      </c>
      <c r="B18" s="251"/>
      <c r="C18" s="72"/>
      <c r="D18" s="72"/>
      <c r="E18" s="72"/>
      <c r="F18" s="72"/>
      <c r="G18" s="72"/>
      <c r="H18" s="251"/>
      <c r="I18" s="251"/>
      <c r="J18" s="251"/>
      <c r="K18" s="251"/>
      <c r="L18" s="251"/>
      <c r="M18" s="251"/>
      <c r="N18" s="251"/>
      <c r="O18" s="251"/>
      <c r="P18" s="251"/>
      <c r="Q18" s="251"/>
      <c r="R18" s="251"/>
      <c r="S18" s="251"/>
      <c r="T18" s="251"/>
      <c r="U18" s="251"/>
      <c r="V18" s="251"/>
      <c r="W18" s="251"/>
      <c r="X18" s="251"/>
      <c r="Y18" s="251"/>
      <c r="Z18" s="251"/>
      <c r="AA18" s="251"/>
      <c r="AB18" s="331"/>
      <c r="AC18" s="326"/>
      <c r="AD18" s="328"/>
    </row>
    <row r="19" spans="1:30" ht="121.5" customHeight="1" x14ac:dyDescent="0.25">
      <c r="A19" s="158" t="s">
        <v>175</v>
      </c>
      <c r="B19" s="50" t="s">
        <v>37</v>
      </c>
      <c r="C19" s="150">
        <f>SUM(D19:G19)</f>
        <v>24085.1</v>
      </c>
      <c r="D19" s="34">
        <v>0</v>
      </c>
      <c r="E19" s="34">
        <v>2441.5</v>
      </c>
      <c r="F19" s="34">
        <v>600</v>
      </c>
      <c r="G19" s="34">
        <v>21043.599999999999</v>
      </c>
      <c r="H19" s="150">
        <f>SUM(I19:L19)</f>
        <v>36199.300000000003</v>
      </c>
      <c r="I19" s="34">
        <v>0</v>
      </c>
      <c r="J19" s="34">
        <v>11179.3</v>
      </c>
      <c r="K19" s="34">
        <v>300</v>
      </c>
      <c r="L19" s="34">
        <v>24720</v>
      </c>
      <c r="M19" s="150">
        <f>SUM(N19:Q19)</f>
        <v>24774.8714</v>
      </c>
      <c r="N19" s="34">
        <v>0</v>
      </c>
      <c r="O19" s="34">
        <v>5300.4013999999997</v>
      </c>
      <c r="P19" s="34">
        <v>350</v>
      </c>
      <c r="Q19" s="34">
        <v>19124.47</v>
      </c>
      <c r="R19" s="150">
        <f>SUM(S19:V19)</f>
        <v>22176.800000000003</v>
      </c>
      <c r="S19" s="34">
        <v>0</v>
      </c>
      <c r="T19" s="226">
        <v>9737.2000000000007</v>
      </c>
      <c r="U19" s="226">
        <v>549.6</v>
      </c>
      <c r="V19" s="34">
        <v>11890</v>
      </c>
      <c r="W19" s="150">
        <f>SUM(X19:AA19)</f>
        <v>107236.0714</v>
      </c>
      <c r="X19" s="34">
        <f>D19+I19+S19+N19</f>
        <v>0</v>
      </c>
      <c r="Y19" s="34">
        <f>E19+J19+T19+O19</f>
        <v>28658.401399999999</v>
      </c>
      <c r="Z19" s="34">
        <f>F19+K19+U19+P19</f>
        <v>1799.6</v>
      </c>
      <c r="AA19" s="34">
        <f>G19+L19+V19+Q19</f>
        <v>76778.070000000007</v>
      </c>
      <c r="AB19" s="332" t="s">
        <v>627</v>
      </c>
      <c r="AC19" s="243"/>
      <c r="AD19" s="328"/>
    </row>
    <row r="20" spans="1:30" ht="63.75" customHeight="1" x14ac:dyDescent="0.25">
      <c r="A20" s="158" t="s">
        <v>176</v>
      </c>
      <c r="B20" s="253" t="s">
        <v>593</v>
      </c>
      <c r="C20" s="150"/>
      <c r="D20" s="34"/>
      <c r="E20" s="34"/>
      <c r="F20" s="34"/>
      <c r="G20" s="34"/>
      <c r="H20" s="150"/>
      <c r="I20" s="34"/>
      <c r="J20" s="34"/>
      <c r="K20" s="34"/>
      <c r="L20" s="34"/>
      <c r="M20" s="150"/>
      <c r="N20" s="34"/>
      <c r="O20" s="34"/>
      <c r="P20" s="34"/>
      <c r="Q20" s="34"/>
      <c r="R20" s="150">
        <f>SUM(S20:V20)</f>
        <v>0</v>
      </c>
      <c r="S20" s="34">
        <v>0</v>
      </c>
      <c r="T20" s="34">
        <v>0</v>
      </c>
      <c r="U20" s="34">
        <v>0</v>
      </c>
      <c r="V20" s="34">
        <v>0</v>
      </c>
      <c r="W20" s="150"/>
      <c r="X20" s="34"/>
      <c r="Y20" s="34"/>
      <c r="Z20" s="34"/>
      <c r="AA20" s="34"/>
      <c r="AB20" s="329" t="s">
        <v>563</v>
      </c>
      <c r="AC20" s="243"/>
      <c r="AD20" s="328"/>
    </row>
    <row r="21" spans="1:30" x14ac:dyDescent="0.25">
      <c r="A21" s="154" t="s">
        <v>177</v>
      </c>
      <c r="B21" s="155"/>
      <c r="C21" s="152"/>
      <c r="D21" s="152"/>
      <c r="E21" s="152"/>
      <c r="F21" s="152"/>
      <c r="G21" s="152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</row>
    <row r="22" spans="1:30" ht="15" customHeight="1" x14ac:dyDescent="0.25">
      <c r="A22" s="158" t="s">
        <v>594</v>
      </c>
      <c r="B22" s="244" t="s">
        <v>595</v>
      </c>
      <c r="C22" s="152"/>
      <c r="D22" s="152"/>
      <c r="E22" s="152"/>
      <c r="F22" s="152"/>
      <c r="G22" s="152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34">
        <f>SUM(S22:V22)</f>
        <v>0</v>
      </c>
      <c r="S22" s="34">
        <v>0</v>
      </c>
      <c r="T22" s="34">
        <v>0</v>
      </c>
      <c r="U22" s="34">
        <v>0</v>
      </c>
      <c r="V22" s="34">
        <v>0</v>
      </c>
      <c r="W22" s="34">
        <f>SUM(X22:AA22)</f>
        <v>0</v>
      </c>
      <c r="X22" s="34">
        <f>D22+I22+S22+N22</f>
        <v>0</v>
      </c>
      <c r="Y22" s="34">
        <f>E22+J22+T22+O22</f>
        <v>0</v>
      </c>
      <c r="Z22" s="34">
        <f>F22+K22+U22+P22</f>
        <v>0</v>
      </c>
      <c r="AA22" s="34">
        <f>G22+L22+V22+Q22</f>
        <v>0</v>
      </c>
      <c r="AB22" s="59"/>
    </row>
    <row r="23" spans="1:30" ht="47.25" customHeight="1" x14ac:dyDescent="0.25">
      <c r="A23" s="158" t="s">
        <v>543</v>
      </c>
      <c r="B23" s="50" t="s">
        <v>441</v>
      </c>
      <c r="C23" s="152"/>
      <c r="D23" s="152"/>
      <c r="E23" s="152"/>
      <c r="F23" s="152"/>
      <c r="G23" s="152"/>
      <c r="H23" s="34">
        <f>SUM(I23:L23)</f>
        <v>0</v>
      </c>
      <c r="I23" s="34">
        <v>0</v>
      </c>
      <c r="J23" s="34">
        <v>0</v>
      </c>
      <c r="K23" s="34">
        <v>0</v>
      </c>
      <c r="L23" s="34">
        <v>0</v>
      </c>
      <c r="M23" s="34">
        <f>SUM(N23:Q23)</f>
        <v>0</v>
      </c>
      <c r="N23" s="34">
        <v>0</v>
      </c>
      <c r="O23" s="34">
        <v>0</v>
      </c>
      <c r="P23" s="34">
        <v>0</v>
      </c>
      <c r="Q23" s="34">
        <v>0</v>
      </c>
      <c r="R23" s="34">
        <f>SUM(S23:V23)</f>
        <v>0</v>
      </c>
      <c r="S23" s="34">
        <v>0</v>
      </c>
      <c r="T23" s="34">
        <v>0</v>
      </c>
      <c r="U23" s="34">
        <v>0</v>
      </c>
      <c r="V23" s="34">
        <v>0</v>
      </c>
      <c r="W23" s="34">
        <f>SUM(X23:AA23)</f>
        <v>0</v>
      </c>
      <c r="X23" s="34">
        <f t="shared" ref="X23:AA24" si="1">D23+I23+S23+N23</f>
        <v>0</v>
      </c>
      <c r="Y23" s="34">
        <f t="shared" si="1"/>
        <v>0</v>
      </c>
      <c r="Z23" s="34">
        <f t="shared" si="1"/>
        <v>0</v>
      </c>
      <c r="AA23" s="34">
        <f t="shared" si="1"/>
        <v>0</v>
      </c>
      <c r="AB23" s="59" t="s">
        <v>563</v>
      </c>
    </row>
    <row r="24" spans="1:30" ht="30" x14ac:dyDescent="0.25">
      <c r="A24" s="158" t="s">
        <v>178</v>
      </c>
      <c r="B24" s="50" t="s">
        <v>44</v>
      </c>
      <c r="C24" s="150">
        <v>0</v>
      </c>
      <c r="D24" s="34">
        <v>0</v>
      </c>
      <c r="E24" s="34">
        <v>0</v>
      </c>
      <c r="F24" s="34">
        <v>0</v>
      </c>
      <c r="G24" s="34">
        <v>0</v>
      </c>
      <c r="H24" s="150">
        <f>SUM(I24:L24)</f>
        <v>0</v>
      </c>
      <c r="I24" s="34">
        <v>0</v>
      </c>
      <c r="J24" s="34">
        <v>0</v>
      </c>
      <c r="K24" s="34">
        <v>0</v>
      </c>
      <c r="L24" s="34">
        <v>0</v>
      </c>
      <c r="M24" s="150">
        <f>SUM(N24:Q24)</f>
        <v>0</v>
      </c>
      <c r="N24" s="34">
        <v>0</v>
      </c>
      <c r="O24" s="34">
        <v>0</v>
      </c>
      <c r="P24" s="34">
        <v>0</v>
      </c>
      <c r="Q24" s="34">
        <v>0</v>
      </c>
      <c r="R24" s="150">
        <f>SUM(S24:V24)</f>
        <v>0</v>
      </c>
      <c r="S24" s="34">
        <v>0</v>
      </c>
      <c r="T24" s="34">
        <v>0</v>
      </c>
      <c r="U24" s="34">
        <v>0</v>
      </c>
      <c r="V24" s="34">
        <v>0</v>
      </c>
      <c r="W24" s="150">
        <f>SUM(X24:AA24)</f>
        <v>0</v>
      </c>
      <c r="X24" s="34">
        <f t="shared" si="1"/>
        <v>0</v>
      </c>
      <c r="Y24" s="34">
        <f t="shared" si="1"/>
        <v>0</v>
      </c>
      <c r="Z24" s="34">
        <f t="shared" si="1"/>
        <v>0</v>
      </c>
      <c r="AA24" s="34">
        <f t="shared" si="1"/>
        <v>0</v>
      </c>
      <c r="AB24" s="59" t="s">
        <v>563</v>
      </c>
    </row>
    <row r="25" spans="1:30" x14ac:dyDescent="0.25">
      <c r="A25" s="154" t="s">
        <v>179</v>
      </c>
      <c r="B25" s="155"/>
      <c r="C25" s="152"/>
      <c r="D25" s="152"/>
      <c r="E25" s="152"/>
      <c r="F25" s="152"/>
      <c r="G25" s="152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</row>
    <row r="26" spans="1:30" ht="30.75" customHeight="1" x14ac:dyDescent="0.25">
      <c r="A26" s="158" t="s">
        <v>180</v>
      </c>
      <c r="B26" s="50" t="s">
        <v>72</v>
      </c>
      <c r="C26" s="150">
        <v>0</v>
      </c>
      <c r="D26" s="34">
        <v>0</v>
      </c>
      <c r="E26" s="34">
        <v>0</v>
      </c>
      <c r="F26" s="34">
        <v>0</v>
      </c>
      <c r="G26" s="34">
        <v>0</v>
      </c>
      <c r="H26" s="150">
        <f>SUM(I26:L26)</f>
        <v>0</v>
      </c>
      <c r="I26" s="34">
        <v>0</v>
      </c>
      <c r="J26" s="34">
        <v>0</v>
      </c>
      <c r="K26" s="34">
        <v>0</v>
      </c>
      <c r="L26" s="34">
        <v>0</v>
      </c>
      <c r="M26" s="150">
        <f>SUM(N26:Q26)</f>
        <v>0</v>
      </c>
      <c r="N26" s="34">
        <v>0</v>
      </c>
      <c r="O26" s="34">
        <v>0</v>
      </c>
      <c r="P26" s="34">
        <v>0</v>
      </c>
      <c r="Q26" s="34">
        <v>0</v>
      </c>
      <c r="R26" s="150">
        <f>SUM(S26:V26)</f>
        <v>0</v>
      </c>
      <c r="S26" s="34">
        <v>0</v>
      </c>
      <c r="T26" s="34">
        <v>0</v>
      </c>
      <c r="U26" s="34">
        <v>0</v>
      </c>
      <c r="V26" s="34">
        <v>0</v>
      </c>
      <c r="W26" s="150">
        <f>SUM(X26:AA26)</f>
        <v>0</v>
      </c>
      <c r="X26" s="34">
        <f t="shared" ref="X26:AA27" si="2">D26+I26+S26+N26</f>
        <v>0</v>
      </c>
      <c r="Y26" s="34">
        <f t="shared" si="2"/>
        <v>0</v>
      </c>
      <c r="Z26" s="34">
        <f t="shared" si="2"/>
        <v>0</v>
      </c>
      <c r="AA26" s="34">
        <f t="shared" si="2"/>
        <v>0</v>
      </c>
      <c r="AB26" s="240" t="s">
        <v>563</v>
      </c>
    </row>
    <row r="27" spans="1:30" ht="30" customHeight="1" x14ac:dyDescent="0.25">
      <c r="A27" s="158" t="s">
        <v>442</v>
      </c>
      <c r="B27" s="50" t="s">
        <v>443</v>
      </c>
      <c r="C27" s="150"/>
      <c r="D27" s="34"/>
      <c r="E27" s="34"/>
      <c r="F27" s="34"/>
      <c r="G27" s="34"/>
      <c r="H27" s="150">
        <f>SUM(I27:L27)</f>
        <v>0</v>
      </c>
      <c r="I27" s="34">
        <v>0</v>
      </c>
      <c r="J27" s="34">
        <v>0</v>
      </c>
      <c r="K27" s="34">
        <v>0</v>
      </c>
      <c r="L27" s="34">
        <v>0</v>
      </c>
      <c r="M27" s="150">
        <f>SUM(N27:Q27)</f>
        <v>0</v>
      </c>
      <c r="N27" s="34">
        <v>0</v>
      </c>
      <c r="O27" s="34">
        <v>0</v>
      </c>
      <c r="P27" s="34">
        <v>0</v>
      </c>
      <c r="Q27" s="34">
        <v>0</v>
      </c>
      <c r="R27" s="150">
        <f>SUM(S27:V27)</f>
        <v>0</v>
      </c>
      <c r="S27" s="34">
        <v>0</v>
      </c>
      <c r="T27" s="34">
        <v>0</v>
      </c>
      <c r="U27" s="34">
        <v>0</v>
      </c>
      <c r="V27" s="34">
        <v>0</v>
      </c>
      <c r="W27" s="150">
        <f>SUM(X27:AA27)</f>
        <v>0</v>
      </c>
      <c r="X27" s="34">
        <f t="shared" si="2"/>
        <v>0</v>
      </c>
      <c r="Y27" s="34">
        <f t="shared" si="2"/>
        <v>0</v>
      </c>
      <c r="Z27" s="34">
        <f t="shared" si="2"/>
        <v>0</v>
      </c>
      <c r="AA27" s="34">
        <f t="shared" si="2"/>
        <v>0</v>
      </c>
      <c r="AB27" s="240"/>
    </row>
    <row r="28" spans="1:30" x14ac:dyDescent="0.25">
      <c r="A28" s="154" t="s">
        <v>9</v>
      </c>
      <c r="B28" s="155"/>
      <c r="C28" s="152"/>
      <c r="D28" s="152"/>
      <c r="E28" s="152"/>
      <c r="F28" s="152"/>
      <c r="G28" s="152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</row>
    <row r="29" spans="1:30" x14ac:dyDescent="0.25">
      <c r="A29" s="154" t="s">
        <v>181</v>
      </c>
      <c r="B29" s="155"/>
      <c r="C29" s="152"/>
      <c r="D29" s="152"/>
      <c r="E29" s="152"/>
      <c r="F29" s="152"/>
      <c r="G29" s="152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</row>
    <row r="30" spans="1:30" ht="60.75" customHeight="1" x14ac:dyDescent="0.25">
      <c r="A30" s="158" t="s">
        <v>182</v>
      </c>
      <c r="B30" s="50" t="s">
        <v>35</v>
      </c>
      <c r="C30" s="150">
        <f>SUM(D30:G30)</f>
        <v>14</v>
      </c>
      <c r="D30" s="34">
        <v>0</v>
      </c>
      <c r="E30" s="34">
        <v>14</v>
      </c>
      <c r="F30" s="34">
        <v>0</v>
      </c>
      <c r="G30" s="34">
        <v>0</v>
      </c>
      <c r="H30" s="150">
        <f>SUM(I30:L30)</f>
        <v>46.8</v>
      </c>
      <c r="I30" s="34">
        <v>0</v>
      </c>
      <c r="J30" s="34">
        <v>46.8</v>
      </c>
      <c r="K30" s="34">
        <v>0</v>
      </c>
      <c r="L30" s="34">
        <v>0</v>
      </c>
      <c r="M30" s="150">
        <f>SUM(N30:Q30)</f>
        <v>55.3</v>
      </c>
      <c r="N30" s="34">
        <v>0</v>
      </c>
      <c r="O30" s="34">
        <v>55.3</v>
      </c>
      <c r="P30" s="34">
        <v>0</v>
      </c>
      <c r="Q30" s="34">
        <v>0</v>
      </c>
      <c r="R30" s="150">
        <f>SUM(S30:V30)</f>
        <v>36.1</v>
      </c>
      <c r="S30" s="34">
        <v>0</v>
      </c>
      <c r="T30" s="34">
        <v>36.1</v>
      </c>
      <c r="U30" s="34">
        <v>0</v>
      </c>
      <c r="V30" s="34">
        <v>0</v>
      </c>
      <c r="W30" s="150">
        <f>SUM(X30:AA30)</f>
        <v>152.19999999999999</v>
      </c>
      <c r="X30" s="34">
        <f t="shared" ref="X30:AA33" si="3">D30+I30+S30+N30</f>
        <v>0</v>
      </c>
      <c r="Y30" s="34">
        <f t="shared" si="3"/>
        <v>152.19999999999999</v>
      </c>
      <c r="Z30" s="34">
        <f t="shared" si="3"/>
        <v>0</v>
      </c>
      <c r="AA30" s="34">
        <f t="shared" si="3"/>
        <v>0</v>
      </c>
      <c r="AB30" s="59" t="s">
        <v>484</v>
      </c>
    </row>
    <row r="31" spans="1:30" ht="48" customHeight="1" x14ac:dyDescent="0.25">
      <c r="A31" s="158" t="s">
        <v>183</v>
      </c>
      <c r="B31" s="50" t="s">
        <v>75</v>
      </c>
      <c r="C31" s="150">
        <f>SUM(D31:G31)</f>
        <v>3074.8</v>
      </c>
      <c r="D31" s="34">
        <v>0</v>
      </c>
      <c r="E31" s="34">
        <v>218.4</v>
      </c>
      <c r="F31" s="34">
        <v>0</v>
      </c>
      <c r="G31" s="34">
        <v>2856.4</v>
      </c>
      <c r="H31" s="150">
        <f>SUM(I31:L31)</f>
        <v>3925.0819999999999</v>
      </c>
      <c r="I31" s="34">
        <v>0</v>
      </c>
      <c r="J31" s="34">
        <v>225.08199999999999</v>
      </c>
      <c r="K31" s="34">
        <v>0</v>
      </c>
      <c r="L31" s="34">
        <v>3700</v>
      </c>
      <c r="M31" s="150">
        <f>SUM(N31:Q31)</f>
        <v>1948.8</v>
      </c>
      <c r="N31" s="34">
        <v>0</v>
      </c>
      <c r="O31" s="34">
        <v>224.7</v>
      </c>
      <c r="P31" s="34">
        <v>0</v>
      </c>
      <c r="Q31" s="34">
        <v>1724.1</v>
      </c>
      <c r="R31" s="150">
        <f>SUM(S31:V31)</f>
        <v>3417.4</v>
      </c>
      <c r="S31" s="34">
        <v>0</v>
      </c>
      <c r="T31" s="34">
        <v>225.6</v>
      </c>
      <c r="U31" s="34">
        <v>0</v>
      </c>
      <c r="V31" s="34">
        <v>3191.8</v>
      </c>
      <c r="W31" s="150">
        <f>SUM(X31:AA31)</f>
        <v>12366.082</v>
      </c>
      <c r="X31" s="34">
        <f t="shared" si="3"/>
        <v>0</v>
      </c>
      <c r="Y31" s="34">
        <f t="shared" si="3"/>
        <v>893.78199999999993</v>
      </c>
      <c r="Z31" s="34">
        <f t="shared" si="3"/>
        <v>0</v>
      </c>
      <c r="AA31" s="34">
        <f t="shared" si="3"/>
        <v>11472.300000000001</v>
      </c>
      <c r="AB31" s="59" t="s">
        <v>570</v>
      </c>
    </row>
    <row r="32" spans="1:30" ht="46.5" customHeight="1" x14ac:dyDescent="0.25">
      <c r="A32" s="158" t="s">
        <v>184</v>
      </c>
      <c r="B32" s="50" t="s">
        <v>10</v>
      </c>
      <c r="C32" s="150">
        <f>SUM(D32:G32)</f>
        <v>1103.8</v>
      </c>
      <c r="D32" s="34">
        <v>0</v>
      </c>
      <c r="E32" s="34">
        <v>1103.8</v>
      </c>
      <c r="F32" s="34">
        <v>0</v>
      </c>
      <c r="G32" s="34">
        <v>0</v>
      </c>
      <c r="H32" s="150">
        <f>SUM(I32:L32)</f>
        <v>1786.7090000000001</v>
      </c>
      <c r="I32" s="34">
        <v>0</v>
      </c>
      <c r="J32" s="34">
        <v>1786.7090000000001</v>
      </c>
      <c r="K32" s="34">
        <v>0</v>
      </c>
      <c r="L32" s="34">
        <v>0</v>
      </c>
      <c r="M32" s="150">
        <f>SUM(N32:Q32)</f>
        <v>2414.4</v>
      </c>
      <c r="N32" s="34">
        <v>0</v>
      </c>
      <c r="O32" s="34">
        <v>2414.4</v>
      </c>
      <c r="P32" s="34">
        <v>0</v>
      </c>
      <c r="Q32" s="34">
        <v>0</v>
      </c>
      <c r="R32" s="150">
        <f>SUM(S32:V32)</f>
        <v>2659.8</v>
      </c>
      <c r="S32" s="34">
        <v>0</v>
      </c>
      <c r="T32" s="34">
        <v>2659.8</v>
      </c>
      <c r="U32" s="34">
        <v>0</v>
      </c>
      <c r="V32" s="34">
        <v>0</v>
      </c>
      <c r="W32" s="150">
        <f>SUM(X32:AA32)</f>
        <v>7964.7090000000007</v>
      </c>
      <c r="X32" s="34">
        <f t="shared" si="3"/>
        <v>0</v>
      </c>
      <c r="Y32" s="34">
        <f t="shared" si="3"/>
        <v>7964.7090000000007</v>
      </c>
      <c r="Z32" s="34">
        <f t="shared" si="3"/>
        <v>0</v>
      </c>
      <c r="AA32" s="34">
        <f t="shared" si="3"/>
        <v>0</v>
      </c>
      <c r="AB32" s="59" t="s">
        <v>484</v>
      </c>
    </row>
    <row r="33" spans="1:44" ht="46.5" customHeight="1" x14ac:dyDescent="0.25">
      <c r="A33" s="158" t="s">
        <v>185</v>
      </c>
      <c r="B33" s="50" t="s">
        <v>0</v>
      </c>
      <c r="C33" s="150">
        <f>SUM(D33:G33)</f>
        <v>1948.5</v>
      </c>
      <c r="D33" s="34">
        <v>0</v>
      </c>
      <c r="E33" s="34">
        <v>586.5</v>
      </c>
      <c r="F33" s="34">
        <v>0</v>
      </c>
      <c r="G33" s="34">
        <v>1362</v>
      </c>
      <c r="H33" s="150">
        <f>SUM(I33:L33)</f>
        <v>1163.0999999999999</v>
      </c>
      <c r="I33" s="34">
        <v>0</v>
      </c>
      <c r="J33" s="34">
        <v>354.5</v>
      </c>
      <c r="K33" s="34">
        <v>0</v>
      </c>
      <c r="L33" s="34">
        <v>808.6</v>
      </c>
      <c r="M33" s="150">
        <f>SUM(N33:Q33)</f>
        <v>1661.5</v>
      </c>
      <c r="N33" s="34">
        <v>0</v>
      </c>
      <c r="O33" s="34">
        <v>378.1</v>
      </c>
      <c r="P33" s="34">
        <v>0</v>
      </c>
      <c r="Q33" s="34">
        <v>1283.4000000000001</v>
      </c>
      <c r="R33" s="150">
        <f>SUM(S33:V33)</f>
        <v>4146.6000000000004</v>
      </c>
      <c r="S33" s="34">
        <v>0</v>
      </c>
      <c r="T33" s="34">
        <v>1272.7</v>
      </c>
      <c r="U33" s="34">
        <v>0</v>
      </c>
      <c r="V33" s="34">
        <v>2873.9</v>
      </c>
      <c r="W33" s="150">
        <f>SUM(X33:AA33)</f>
        <v>8919.6999999999989</v>
      </c>
      <c r="X33" s="34">
        <f t="shared" si="3"/>
        <v>0</v>
      </c>
      <c r="Y33" s="34">
        <f t="shared" si="3"/>
        <v>2591.7999999999997</v>
      </c>
      <c r="Z33" s="34">
        <f t="shared" si="3"/>
        <v>0</v>
      </c>
      <c r="AA33" s="34">
        <f t="shared" si="3"/>
        <v>6327.9</v>
      </c>
      <c r="AB33" s="59" t="s">
        <v>500</v>
      </c>
    </row>
    <row r="34" spans="1:44" x14ac:dyDescent="0.25">
      <c r="A34" s="154" t="s">
        <v>336</v>
      </c>
      <c r="B34" s="155"/>
      <c r="C34" s="152"/>
      <c r="D34" s="152"/>
      <c r="E34" s="152"/>
      <c r="F34" s="152"/>
      <c r="G34" s="152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</row>
    <row r="35" spans="1:44" ht="30" customHeight="1" x14ac:dyDescent="0.25">
      <c r="A35" s="158" t="s">
        <v>186</v>
      </c>
      <c r="B35" s="50" t="s">
        <v>11</v>
      </c>
      <c r="C35" s="150">
        <f>SUM(D35:G35)</f>
        <v>2130.3000000000002</v>
      </c>
      <c r="D35" s="34">
        <v>0</v>
      </c>
      <c r="E35" s="34">
        <v>2130.3000000000002</v>
      </c>
      <c r="F35" s="34">
        <v>0</v>
      </c>
      <c r="G35" s="34">
        <v>0</v>
      </c>
      <c r="H35" s="150">
        <f>SUM(I35:L35)</f>
        <v>1452</v>
      </c>
      <c r="I35" s="34">
        <v>0</v>
      </c>
      <c r="J35" s="34">
        <v>1452</v>
      </c>
      <c r="K35" s="34">
        <v>0</v>
      </c>
      <c r="L35" s="34">
        <v>0</v>
      </c>
      <c r="M35" s="150">
        <f>SUM(N35:Q35)</f>
        <v>1438.1</v>
      </c>
      <c r="N35" s="34">
        <v>0</v>
      </c>
      <c r="O35" s="34">
        <v>1438.1</v>
      </c>
      <c r="P35" s="34">
        <v>0</v>
      </c>
      <c r="Q35" s="34">
        <v>0</v>
      </c>
      <c r="R35" s="150">
        <f>SUM(S35:V35)</f>
        <v>1812.8</v>
      </c>
      <c r="S35" s="34">
        <v>0</v>
      </c>
      <c r="T35" s="34">
        <v>1812.8</v>
      </c>
      <c r="U35" s="34">
        <v>0</v>
      </c>
      <c r="V35" s="34">
        <v>0</v>
      </c>
      <c r="W35" s="150">
        <f>SUM(X35:AA35)</f>
        <v>6833.2000000000007</v>
      </c>
      <c r="X35" s="34">
        <f t="shared" ref="X35:AA37" si="4">D35+I35+S35+N35</f>
        <v>0</v>
      </c>
      <c r="Y35" s="34">
        <f t="shared" si="4"/>
        <v>6833.2000000000007</v>
      </c>
      <c r="Z35" s="34">
        <f t="shared" si="4"/>
        <v>0</v>
      </c>
      <c r="AA35" s="34">
        <f t="shared" si="4"/>
        <v>0</v>
      </c>
      <c r="AB35" s="59" t="s">
        <v>484</v>
      </c>
    </row>
    <row r="36" spans="1:44" ht="60.75" customHeight="1" x14ac:dyDescent="0.25">
      <c r="A36" s="158" t="s">
        <v>187</v>
      </c>
      <c r="B36" s="50" t="s">
        <v>12</v>
      </c>
      <c r="C36" s="150">
        <f>SUM(D36:G36)</f>
        <v>102.1</v>
      </c>
      <c r="D36" s="34">
        <v>0</v>
      </c>
      <c r="E36" s="34">
        <v>102.1</v>
      </c>
      <c r="F36" s="34">
        <v>0</v>
      </c>
      <c r="G36" s="34">
        <v>0</v>
      </c>
      <c r="H36" s="150">
        <f>SUM(I36:L36)</f>
        <v>2252</v>
      </c>
      <c r="I36" s="34">
        <v>0</v>
      </c>
      <c r="J36" s="34">
        <v>14</v>
      </c>
      <c r="K36" s="34">
        <v>0</v>
      </c>
      <c r="L36" s="34">
        <v>2238</v>
      </c>
      <c r="M36" s="150">
        <f>SUM(N36:Q36)</f>
        <v>1881.34</v>
      </c>
      <c r="N36" s="34">
        <v>0</v>
      </c>
      <c r="O36" s="34">
        <v>14</v>
      </c>
      <c r="P36" s="34">
        <v>0</v>
      </c>
      <c r="Q36" s="34">
        <v>1867.34</v>
      </c>
      <c r="R36" s="222">
        <f>SUM(S36:V36)</f>
        <v>79.7</v>
      </c>
      <c r="S36" s="211">
        <v>0</v>
      </c>
      <c r="T36" s="34">
        <v>0</v>
      </c>
      <c r="U36" s="211">
        <v>0</v>
      </c>
      <c r="V36" s="211">
        <v>79.7</v>
      </c>
      <c r="W36" s="222">
        <f>SUM(X36:AA36)</f>
        <v>4315.1400000000003</v>
      </c>
      <c r="X36" s="211">
        <f t="shared" si="4"/>
        <v>0</v>
      </c>
      <c r="Y36" s="211">
        <f t="shared" si="4"/>
        <v>130.1</v>
      </c>
      <c r="Z36" s="211">
        <f t="shared" si="4"/>
        <v>0</v>
      </c>
      <c r="AA36" s="211">
        <f t="shared" si="4"/>
        <v>4185.04</v>
      </c>
      <c r="AB36" s="223" t="s">
        <v>567</v>
      </c>
    </row>
    <row r="37" spans="1:44" ht="121.5" customHeight="1" x14ac:dyDescent="0.25">
      <c r="A37" s="158" t="s">
        <v>188</v>
      </c>
      <c r="B37" s="50" t="s">
        <v>16</v>
      </c>
      <c r="C37" s="150">
        <f>SUM(D37:G37)</f>
        <v>10548.900000000001</v>
      </c>
      <c r="D37" s="34">
        <v>467.9</v>
      </c>
      <c r="E37" s="34">
        <v>7975.7</v>
      </c>
      <c r="F37" s="34">
        <v>0</v>
      </c>
      <c r="G37" s="34">
        <v>2105.3000000000002</v>
      </c>
      <c r="H37" s="150">
        <f>SUM(I37:L37)</f>
        <v>7964.1100000000006</v>
      </c>
      <c r="I37" s="34">
        <v>402.88</v>
      </c>
      <c r="J37" s="34">
        <v>6161.47</v>
      </c>
      <c r="K37" s="34">
        <v>0</v>
      </c>
      <c r="L37" s="34">
        <v>1399.76</v>
      </c>
      <c r="M37" s="150">
        <f>SUM(N37:Q37)</f>
        <v>4172.8099999999995</v>
      </c>
      <c r="N37" s="34">
        <v>161.79</v>
      </c>
      <c r="O37" s="34">
        <v>2654.91</v>
      </c>
      <c r="P37" s="34">
        <v>0</v>
      </c>
      <c r="Q37" s="34">
        <v>1356.11</v>
      </c>
      <c r="R37" s="150">
        <f>SUM(S37:V37)</f>
        <v>14078.599999999999</v>
      </c>
      <c r="S37" s="34">
        <v>10919.4</v>
      </c>
      <c r="T37" s="34">
        <v>2595.9</v>
      </c>
      <c r="U37" s="34">
        <v>0</v>
      </c>
      <c r="V37" s="34">
        <v>563.29999999999995</v>
      </c>
      <c r="W37" s="150">
        <f>SUM(X37:AA37)</f>
        <v>36764.42</v>
      </c>
      <c r="X37" s="34">
        <f t="shared" si="4"/>
        <v>11951.970000000001</v>
      </c>
      <c r="Y37" s="34">
        <f t="shared" si="4"/>
        <v>19387.98</v>
      </c>
      <c r="Z37" s="34">
        <f t="shared" si="4"/>
        <v>0</v>
      </c>
      <c r="AA37" s="34">
        <f t="shared" si="4"/>
        <v>5424.47</v>
      </c>
      <c r="AB37" s="59" t="s">
        <v>575</v>
      </c>
    </row>
    <row r="38" spans="1:44" x14ac:dyDescent="0.25">
      <c r="A38" s="154" t="s">
        <v>189</v>
      </c>
      <c r="B38" s="155"/>
      <c r="C38" s="152"/>
      <c r="D38" s="152"/>
      <c r="E38" s="152"/>
      <c r="F38" s="152"/>
      <c r="G38" s="152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</row>
    <row r="39" spans="1:44" ht="108.75" customHeight="1" x14ac:dyDescent="0.25">
      <c r="A39" s="171" t="s">
        <v>190</v>
      </c>
      <c r="B39" s="156" t="s">
        <v>501</v>
      </c>
      <c r="C39" s="150">
        <f>SUM(D39:G39)</f>
        <v>245</v>
      </c>
      <c r="D39" s="34">
        <v>0</v>
      </c>
      <c r="E39" s="34">
        <v>245</v>
      </c>
      <c r="F39" s="34">
        <v>0</v>
      </c>
      <c r="G39" s="34">
        <v>0</v>
      </c>
      <c r="H39" s="150">
        <f t="shared" ref="H39:H48" si="5">SUM(I39:L39)</f>
        <v>102</v>
      </c>
      <c r="I39" s="34">
        <v>0</v>
      </c>
      <c r="J39" s="34">
        <v>0</v>
      </c>
      <c r="K39" s="34">
        <v>0</v>
      </c>
      <c r="L39" s="34">
        <v>102</v>
      </c>
      <c r="M39" s="150">
        <f t="shared" ref="M39:M48" si="6">SUM(N39:Q39)</f>
        <v>172.1</v>
      </c>
      <c r="N39" s="34">
        <v>0</v>
      </c>
      <c r="O39" s="34">
        <v>172.1</v>
      </c>
      <c r="P39" s="34">
        <v>0</v>
      </c>
      <c r="Q39" s="34">
        <v>0</v>
      </c>
      <c r="R39" s="334">
        <f t="shared" ref="R39:R48" si="7">SUM(S39:V39)</f>
        <v>562</v>
      </c>
      <c r="S39" s="335">
        <v>0</v>
      </c>
      <c r="T39" s="335">
        <v>471.2</v>
      </c>
      <c r="U39" s="335">
        <v>0</v>
      </c>
      <c r="V39" s="335">
        <v>90.8</v>
      </c>
      <c r="W39" s="336">
        <f t="shared" ref="W39:W48" si="8">SUM(X39:AA39)</f>
        <v>1081.1000000000001</v>
      </c>
      <c r="X39" s="337">
        <f t="shared" ref="X39:X48" si="9">D39+I39+S39+N39</f>
        <v>0</v>
      </c>
      <c r="Y39" s="337">
        <f t="shared" ref="Y39:Y48" si="10">E39+J39+T39+O39</f>
        <v>888.30000000000007</v>
      </c>
      <c r="Z39" s="337">
        <f t="shared" ref="Z39:Z48" si="11">F39+K39+U39+P39</f>
        <v>0</v>
      </c>
      <c r="AA39" s="337">
        <f t="shared" ref="AA39:AA48" si="12">G39+L39+V39+Q39</f>
        <v>192.8</v>
      </c>
      <c r="AB39" s="338" t="s">
        <v>589</v>
      </c>
    </row>
    <row r="40" spans="1:44" ht="30" customHeight="1" x14ac:dyDescent="0.25">
      <c r="A40" s="171" t="s">
        <v>191</v>
      </c>
      <c r="B40" s="156" t="s">
        <v>76</v>
      </c>
      <c r="C40" s="150">
        <f>SUM(C41:C46)</f>
        <v>11347.7</v>
      </c>
      <c r="D40" s="34">
        <f>D44+D43</f>
        <v>0</v>
      </c>
      <c r="E40" s="34">
        <f>E41+E42+E43+E44</f>
        <v>234.4</v>
      </c>
      <c r="F40" s="34">
        <f>SUM(F41:F46)</f>
        <v>834.2</v>
      </c>
      <c r="G40" s="34">
        <f>SUM(G41:G46)</f>
        <v>10279.099999999999</v>
      </c>
      <c r="H40" s="150">
        <f t="shared" si="5"/>
        <v>16040.554</v>
      </c>
      <c r="I40" s="34">
        <v>0</v>
      </c>
      <c r="J40" s="34">
        <v>70.8</v>
      </c>
      <c r="K40" s="34">
        <v>735.7</v>
      </c>
      <c r="L40" s="34">
        <v>15234.054</v>
      </c>
      <c r="M40" s="150">
        <f t="shared" si="6"/>
        <v>8792.3289999999997</v>
      </c>
      <c r="N40" s="34">
        <f>SUM(N41:N48)</f>
        <v>0</v>
      </c>
      <c r="O40" s="34">
        <f>SUM(O41:O48)</f>
        <v>104.6</v>
      </c>
      <c r="P40" s="34">
        <f>SUM(P41:P48)</f>
        <v>1491.3</v>
      </c>
      <c r="Q40" s="333">
        <f>SUM(Q41:Q48)</f>
        <v>7196.4290000000001</v>
      </c>
      <c r="R40" s="301" t="s">
        <v>621</v>
      </c>
      <c r="S40" s="302"/>
      <c r="T40" s="302"/>
      <c r="U40" s="302"/>
      <c r="V40" s="302"/>
      <c r="W40" s="302"/>
      <c r="X40" s="302"/>
      <c r="Y40" s="302"/>
      <c r="Z40" s="302"/>
      <c r="AA40" s="302"/>
      <c r="AB40" s="303"/>
      <c r="AC40" s="327"/>
      <c r="AD40" s="327"/>
      <c r="AE40" s="327"/>
      <c r="AF40" s="327"/>
      <c r="AG40" s="327"/>
      <c r="AH40" s="327"/>
      <c r="AI40" s="327"/>
      <c r="AJ40" s="327"/>
      <c r="AK40" s="327"/>
      <c r="AL40" s="327"/>
      <c r="AM40" s="327"/>
      <c r="AN40" s="327"/>
      <c r="AO40" s="327"/>
      <c r="AP40" s="327"/>
      <c r="AQ40" s="327"/>
      <c r="AR40" s="327"/>
    </row>
    <row r="41" spans="1:44" ht="66" customHeight="1" x14ac:dyDescent="0.25">
      <c r="A41" s="171" t="s">
        <v>373</v>
      </c>
      <c r="B41" s="156" t="s">
        <v>356</v>
      </c>
      <c r="C41" s="150">
        <f>SUM(D41:G41)</f>
        <v>325</v>
      </c>
      <c r="D41" s="34">
        <v>0</v>
      </c>
      <c r="E41" s="34">
        <v>0</v>
      </c>
      <c r="F41" s="34">
        <v>325</v>
      </c>
      <c r="G41" s="34">
        <v>0</v>
      </c>
      <c r="H41" s="150">
        <f t="shared" si="5"/>
        <v>295</v>
      </c>
      <c r="I41" s="34">
        <v>0</v>
      </c>
      <c r="J41" s="34">
        <v>0</v>
      </c>
      <c r="K41" s="34">
        <v>295</v>
      </c>
      <c r="L41" s="34">
        <v>0</v>
      </c>
      <c r="M41" s="150">
        <f t="shared" si="6"/>
        <v>325</v>
      </c>
      <c r="N41" s="34">
        <v>0</v>
      </c>
      <c r="O41" s="34">
        <v>0</v>
      </c>
      <c r="P41" s="34">
        <v>325</v>
      </c>
      <c r="Q41" s="34">
        <v>0</v>
      </c>
      <c r="R41" s="339">
        <f t="shared" si="7"/>
        <v>594.29999999999995</v>
      </c>
      <c r="S41" s="340">
        <v>0</v>
      </c>
      <c r="T41" s="340">
        <v>0</v>
      </c>
      <c r="U41" s="340">
        <v>360</v>
      </c>
      <c r="V41" s="340">
        <v>234.3</v>
      </c>
      <c r="W41" s="339">
        <f t="shared" si="8"/>
        <v>1539.3</v>
      </c>
      <c r="X41" s="340">
        <f t="shared" si="9"/>
        <v>0</v>
      </c>
      <c r="Y41" s="340">
        <f t="shared" si="10"/>
        <v>0</v>
      </c>
      <c r="Z41" s="340">
        <f t="shared" si="11"/>
        <v>1305</v>
      </c>
      <c r="AA41" s="340">
        <f t="shared" si="12"/>
        <v>234.3</v>
      </c>
      <c r="AB41" s="341" t="s">
        <v>588</v>
      </c>
    </row>
    <row r="42" spans="1:44" ht="31.5" customHeight="1" x14ac:dyDescent="0.25">
      <c r="A42" s="171" t="s">
        <v>374</v>
      </c>
      <c r="B42" s="156" t="s">
        <v>467</v>
      </c>
      <c r="C42" s="150">
        <f>SUM(D42:G42)</f>
        <v>234.4</v>
      </c>
      <c r="D42" s="34">
        <v>0</v>
      </c>
      <c r="E42" s="34">
        <v>234.4</v>
      </c>
      <c r="F42" s="34">
        <v>0</v>
      </c>
      <c r="G42" s="34">
        <v>0</v>
      </c>
      <c r="H42" s="150">
        <f t="shared" si="5"/>
        <v>210</v>
      </c>
      <c r="I42" s="34">
        <v>0</v>
      </c>
      <c r="J42" s="34">
        <v>0</v>
      </c>
      <c r="K42" s="34">
        <v>0</v>
      </c>
      <c r="L42" s="34">
        <v>210</v>
      </c>
      <c r="M42" s="150">
        <f t="shared" si="6"/>
        <v>210</v>
      </c>
      <c r="N42" s="34">
        <v>0</v>
      </c>
      <c r="O42" s="34">
        <v>0</v>
      </c>
      <c r="P42" s="34">
        <v>0</v>
      </c>
      <c r="Q42" s="34">
        <v>210</v>
      </c>
      <c r="R42" s="334">
        <f t="shared" si="7"/>
        <v>102.6</v>
      </c>
      <c r="S42" s="335">
        <v>0</v>
      </c>
      <c r="T42" s="335">
        <v>102.6</v>
      </c>
      <c r="U42" s="335">
        <v>0</v>
      </c>
      <c r="V42" s="335">
        <v>0</v>
      </c>
      <c r="W42" s="334">
        <f t="shared" si="8"/>
        <v>757</v>
      </c>
      <c r="X42" s="335">
        <f t="shared" si="9"/>
        <v>0</v>
      </c>
      <c r="Y42" s="335">
        <f t="shared" si="10"/>
        <v>337</v>
      </c>
      <c r="Z42" s="335">
        <f t="shared" si="11"/>
        <v>0</v>
      </c>
      <c r="AA42" s="335">
        <f t="shared" si="12"/>
        <v>420</v>
      </c>
      <c r="AB42" s="342" t="s">
        <v>596</v>
      </c>
      <c r="AC42" s="224"/>
    </row>
    <row r="43" spans="1:44" ht="18.75" customHeight="1" x14ac:dyDescent="0.25">
      <c r="A43" s="171" t="s">
        <v>375</v>
      </c>
      <c r="B43" s="156" t="s">
        <v>357</v>
      </c>
      <c r="C43" s="150">
        <f>SUM(D43:G43)</f>
        <v>5612.4</v>
      </c>
      <c r="D43" s="34">
        <v>0</v>
      </c>
      <c r="E43" s="34">
        <v>0</v>
      </c>
      <c r="F43" s="34">
        <v>0</v>
      </c>
      <c r="G43" s="34">
        <v>5612.4</v>
      </c>
      <c r="H43" s="150">
        <f t="shared" si="5"/>
        <v>7276</v>
      </c>
      <c r="I43" s="34">
        <v>0</v>
      </c>
      <c r="J43" s="34">
        <v>38</v>
      </c>
      <c r="K43" s="34">
        <v>0</v>
      </c>
      <c r="L43" s="34">
        <v>7238</v>
      </c>
      <c r="M43" s="150">
        <f t="shared" si="6"/>
        <v>5821.3</v>
      </c>
      <c r="N43" s="34">
        <v>0</v>
      </c>
      <c r="O43" s="34">
        <v>0</v>
      </c>
      <c r="P43" s="34">
        <v>0</v>
      </c>
      <c r="Q43" s="333">
        <v>5821.3</v>
      </c>
      <c r="R43" s="301" t="s">
        <v>621</v>
      </c>
      <c r="S43" s="302"/>
      <c r="T43" s="302"/>
      <c r="U43" s="302"/>
      <c r="V43" s="302"/>
      <c r="W43" s="302"/>
      <c r="X43" s="302"/>
      <c r="Y43" s="302"/>
      <c r="Z43" s="302"/>
      <c r="AA43" s="302"/>
      <c r="AB43" s="303"/>
      <c r="AC43" s="327"/>
      <c r="AD43" s="327"/>
      <c r="AE43" s="327"/>
      <c r="AF43" s="327"/>
      <c r="AG43" s="327"/>
      <c r="AH43" s="327"/>
      <c r="AI43" s="327"/>
      <c r="AJ43" s="327"/>
      <c r="AK43" s="327"/>
      <c r="AL43" s="327"/>
      <c r="AM43" s="327"/>
      <c r="AN43" s="327"/>
      <c r="AO43" s="327"/>
      <c r="AP43" s="327"/>
      <c r="AQ43" s="327"/>
      <c r="AR43" s="327"/>
    </row>
    <row r="44" spans="1:44" ht="33.75" customHeight="1" x14ac:dyDescent="0.25">
      <c r="A44" s="171" t="s">
        <v>376</v>
      </c>
      <c r="B44" s="156" t="s">
        <v>509</v>
      </c>
      <c r="C44" s="150">
        <f>SUM(D44:G44)</f>
        <v>4558.2</v>
      </c>
      <c r="D44" s="34">
        <v>0</v>
      </c>
      <c r="E44" s="34">
        <v>0</v>
      </c>
      <c r="F44" s="34">
        <v>0</v>
      </c>
      <c r="G44" s="34">
        <v>4558.2</v>
      </c>
      <c r="H44" s="150">
        <f t="shared" si="5"/>
        <v>7711.4539999999997</v>
      </c>
      <c r="I44" s="34">
        <v>0</v>
      </c>
      <c r="J44" s="34">
        <v>0</v>
      </c>
      <c r="K44" s="34">
        <v>0</v>
      </c>
      <c r="L44" s="34">
        <v>7711.4539999999997</v>
      </c>
      <c r="M44" s="150">
        <f t="shared" si="6"/>
        <v>1149.729</v>
      </c>
      <c r="N44" s="34">
        <v>0</v>
      </c>
      <c r="O44" s="34">
        <v>0</v>
      </c>
      <c r="P44" s="34">
        <v>0</v>
      </c>
      <c r="Q44" s="34">
        <v>1149.729</v>
      </c>
      <c r="R44" s="339">
        <f t="shared" si="7"/>
        <v>11390.67</v>
      </c>
      <c r="S44" s="340">
        <v>0</v>
      </c>
      <c r="T44" s="340">
        <v>0</v>
      </c>
      <c r="U44" s="340">
        <v>0</v>
      </c>
      <c r="V44" s="340">
        <v>11390.67</v>
      </c>
      <c r="W44" s="339">
        <f t="shared" si="8"/>
        <v>24810.053</v>
      </c>
      <c r="X44" s="340">
        <f t="shared" si="9"/>
        <v>0</v>
      </c>
      <c r="Y44" s="340">
        <f t="shared" si="10"/>
        <v>0</v>
      </c>
      <c r="Z44" s="340">
        <f t="shared" si="11"/>
        <v>0</v>
      </c>
      <c r="AA44" s="340">
        <f t="shared" si="12"/>
        <v>24810.053</v>
      </c>
      <c r="AB44" s="341" t="s">
        <v>508</v>
      </c>
    </row>
    <row r="45" spans="1:44" ht="107.25" customHeight="1" x14ac:dyDescent="0.25">
      <c r="A45" s="171" t="s">
        <v>403</v>
      </c>
      <c r="B45" s="156" t="s">
        <v>502</v>
      </c>
      <c r="C45" s="150">
        <f>SUM(D45:G45)</f>
        <v>492</v>
      </c>
      <c r="D45" s="34">
        <v>0</v>
      </c>
      <c r="E45" s="34">
        <v>0</v>
      </c>
      <c r="F45" s="34">
        <v>383.5</v>
      </c>
      <c r="G45" s="34">
        <v>108.5</v>
      </c>
      <c r="H45" s="150">
        <f t="shared" si="5"/>
        <v>548.1</v>
      </c>
      <c r="I45" s="34">
        <v>0</v>
      </c>
      <c r="J45" s="34">
        <v>32.799999999999997</v>
      </c>
      <c r="K45" s="34">
        <v>440.7</v>
      </c>
      <c r="L45" s="34">
        <v>74.599999999999994</v>
      </c>
      <c r="M45" s="150">
        <f t="shared" si="6"/>
        <v>586.79999999999995</v>
      </c>
      <c r="N45" s="34">
        <v>0</v>
      </c>
      <c r="O45" s="34">
        <v>50</v>
      </c>
      <c r="P45" s="34">
        <v>521.4</v>
      </c>
      <c r="Q45" s="34">
        <v>15.4</v>
      </c>
      <c r="R45" s="150">
        <f t="shared" si="7"/>
        <v>297.31</v>
      </c>
      <c r="S45" s="34">
        <v>0</v>
      </c>
      <c r="T45" s="34">
        <v>14</v>
      </c>
      <c r="U45" s="34">
        <v>221.81</v>
      </c>
      <c r="V45" s="34">
        <v>61.5</v>
      </c>
      <c r="W45" s="150">
        <f t="shared" si="8"/>
        <v>1924.2099999999998</v>
      </c>
      <c r="X45" s="34">
        <f t="shared" si="9"/>
        <v>0</v>
      </c>
      <c r="Y45" s="34">
        <f t="shared" si="10"/>
        <v>96.8</v>
      </c>
      <c r="Z45" s="34">
        <f t="shared" si="11"/>
        <v>1567.4099999999999</v>
      </c>
      <c r="AA45" s="34">
        <f t="shared" si="12"/>
        <v>260</v>
      </c>
      <c r="AB45" s="59" t="s">
        <v>601</v>
      </c>
    </row>
    <row r="46" spans="1:44" ht="63" customHeight="1" x14ac:dyDescent="0.25">
      <c r="A46" s="171" t="s">
        <v>404</v>
      </c>
      <c r="B46" s="156" t="s">
        <v>405</v>
      </c>
      <c r="C46" s="150">
        <v>125.7</v>
      </c>
      <c r="D46" s="34">
        <v>0</v>
      </c>
      <c r="E46" s="34">
        <v>0</v>
      </c>
      <c r="F46" s="34">
        <v>125.7</v>
      </c>
      <c r="G46" s="34">
        <v>0</v>
      </c>
      <c r="H46" s="150">
        <f t="shared" si="5"/>
        <v>0</v>
      </c>
      <c r="I46" s="34">
        <v>0</v>
      </c>
      <c r="J46" s="34">
        <v>0</v>
      </c>
      <c r="K46" s="34">
        <v>0</v>
      </c>
      <c r="L46" s="34">
        <v>0</v>
      </c>
      <c r="M46" s="150">
        <f t="shared" si="6"/>
        <v>644.9</v>
      </c>
      <c r="N46" s="34">
        <v>0</v>
      </c>
      <c r="O46" s="34">
        <v>0</v>
      </c>
      <c r="P46" s="34">
        <v>644.9</v>
      </c>
      <c r="Q46" s="34">
        <v>0</v>
      </c>
      <c r="R46" s="150">
        <f t="shared" si="7"/>
        <v>569</v>
      </c>
      <c r="S46" s="34">
        <v>0</v>
      </c>
      <c r="T46" s="34">
        <v>0</v>
      </c>
      <c r="U46" s="34">
        <v>524.1</v>
      </c>
      <c r="V46" s="34">
        <v>44.9</v>
      </c>
      <c r="W46" s="150">
        <f t="shared" si="8"/>
        <v>1339.6000000000001</v>
      </c>
      <c r="X46" s="34">
        <f t="shared" si="9"/>
        <v>0</v>
      </c>
      <c r="Y46" s="34">
        <f t="shared" si="10"/>
        <v>0</v>
      </c>
      <c r="Z46" s="34">
        <f t="shared" si="11"/>
        <v>1294.7</v>
      </c>
      <c r="AA46" s="34">
        <f t="shared" si="12"/>
        <v>44.9</v>
      </c>
      <c r="AB46" s="59" t="s">
        <v>553</v>
      </c>
    </row>
    <row r="47" spans="1:44" ht="17.25" customHeight="1" x14ac:dyDescent="0.25">
      <c r="A47" s="171" t="s">
        <v>472</v>
      </c>
      <c r="B47" s="156" t="s">
        <v>493</v>
      </c>
      <c r="C47" s="150">
        <v>125.7</v>
      </c>
      <c r="D47" s="34">
        <v>0</v>
      </c>
      <c r="E47" s="34">
        <v>0</v>
      </c>
      <c r="F47" s="34">
        <v>0</v>
      </c>
      <c r="G47" s="34">
        <v>0</v>
      </c>
      <c r="H47" s="150">
        <f t="shared" si="5"/>
        <v>0</v>
      </c>
      <c r="I47" s="34">
        <v>0</v>
      </c>
      <c r="J47" s="34">
        <v>0</v>
      </c>
      <c r="K47" s="34">
        <v>0</v>
      </c>
      <c r="L47" s="34">
        <v>0</v>
      </c>
      <c r="M47" s="150">
        <f t="shared" si="6"/>
        <v>54.6</v>
      </c>
      <c r="N47" s="34">
        <v>0</v>
      </c>
      <c r="O47" s="34">
        <v>54.6</v>
      </c>
      <c r="P47" s="34">
        <v>0</v>
      </c>
      <c r="Q47" s="34">
        <v>0</v>
      </c>
      <c r="R47" s="150">
        <f t="shared" si="7"/>
        <v>0</v>
      </c>
      <c r="S47" s="34">
        <v>0</v>
      </c>
      <c r="T47" s="34">
        <v>0</v>
      </c>
      <c r="U47" s="34">
        <v>0</v>
      </c>
      <c r="V47" s="34">
        <v>0</v>
      </c>
      <c r="W47" s="150">
        <f t="shared" si="8"/>
        <v>54.6</v>
      </c>
      <c r="X47" s="34">
        <f t="shared" si="9"/>
        <v>0</v>
      </c>
      <c r="Y47" s="34">
        <f t="shared" si="10"/>
        <v>54.6</v>
      </c>
      <c r="Z47" s="34">
        <f t="shared" si="11"/>
        <v>0</v>
      </c>
      <c r="AA47" s="34">
        <f t="shared" si="12"/>
        <v>0</v>
      </c>
      <c r="AB47" s="59"/>
    </row>
    <row r="48" spans="1:44" ht="76.5" customHeight="1" x14ac:dyDescent="0.25">
      <c r="A48" s="171" t="s">
        <v>476</v>
      </c>
      <c r="B48" s="156" t="s">
        <v>558</v>
      </c>
      <c r="C48" s="150">
        <v>125.7</v>
      </c>
      <c r="D48" s="34">
        <v>0</v>
      </c>
      <c r="E48" s="34">
        <v>0</v>
      </c>
      <c r="F48" s="34">
        <v>0</v>
      </c>
      <c r="G48" s="34">
        <v>0</v>
      </c>
      <c r="H48" s="150">
        <f t="shared" si="5"/>
        <v>0</v>
      </c>
      <c r="I48" s="34">
        <v>0</v>
      </c>
      <c r="J48" s="34">
        <v>0</v>
      </c>
      <c r="K48" s="34">
        <v>0</v>
      </c>
      <c r="L48" s="34">
        <v>0</v>
      </c>
      <c r="M48" s="150">
        <f t="shared" si="6"/>
        <v>0</v>
      </c>
      <c r="N48" s="34">
        <v>0</v>
      </c>
      <c r="O48" s="34">
        <v>0</v>
      </c>
      <c r="P48" s="34">
        <v>0</v>
      </c>
      <c r="Q48" s="34">
        <v>0</v>
      </c>
      <c r="R48" s="150">
        <f t="shared" si="7"/>
        <v>1012.5</v>
      </c>
      <c r="S48" s="34">
        <v>147.30000000000001</v>
      </c>
      <c r="T48" s="34">
        <v>179.7</v>
      </c>
      <c r="U48" s="34">
        <v>0</v>
      </c>
      <c r="V48" s="34">
        <v>685.5</v>
      </c>
      <c r="W48" s="218">
        <f t="shared" si="8"/>
        <v>1012.5</v>
      </c>
      <c r="X48" s="212">
        <f t="shared" si="9"/>
        <v>147.30000000000001</v>
      </c>
      <c r="Y48" s="212">
        <f t="shared" si="10"/>
        <v>179.7</v>
      </c>
      <c r="Z48" s="212">
        <f t="shared" si="11"/>
        <v>0</v>
      </c>
      <c r="AA48" s="212">
        <f t="shared" si="12"/>
        <v>685.5</v>
      </c>
      <c r="AB48" s="329" t="s">
        <v>576</v>
      </c>
      <c r="AC48" s="344"/>
    </row>
    <row r="49" spans="1:29" ht="19.5" customHeight="1" x14ac:dyDescent="0.25">
      <c r="A49" s="263" t="s">
        <v>192</v>
      </c>
      <c r="B49" s="263"/>
      <c r="C49" s="263"/>
      <c r="D49" s="263"/>
      <c r="E49" s="263"/>
      <c r="F49" s="263"/>
      <c r="G49" s="263"/>
      <c r="H49" s="263"/>
      <c r="I49" s="263"/>
      <c r="J49" s="263"/>
      <c r="K49" s="263"/>
      <c r="L49" s="263"/>
      <c r="M49" s="263"/>
      <c r="N49" s="263"/>
      <c r="O49" s="263"/>
      <c r="P49" s="263"/>
      <c r="Q49" s="263"/>
      <c r="R49" s="263"/>
      <c r="S49" s="263"/>
      <c r="T49" s="263"/>
      <c r="U49" s="263"/>
      <c r="V49" s="263"/>
      <c r="W49" s="263"/>
      <c r="X49" s="263"/>
      <c r="Y49" s="263"/>
      <c r="Z49" s="263"/>
      <c r="AA49" s="263"/>
      <c r="AB49" s="263"/>
    </row>
    <row r="50" spans="1:29" x14ac:dyDescent="0.25">
      <c r="A50" s="154" t="s">
        <v>338</v>
      </c>
      <c r="B50" s="155"/>
      <c r="C50" s="152"/>
      <c r="D50" s="152"/>
      <c r="E50" s="152"/>
      <c r="F50" s="152"/>
      <c r="G50" s="152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  <c r="AA50" s="155"/>
      <c r="AB50" s="155"/>
    </row>
    <row r="51" spans="1:29" ht="15.75" customHeight="1" x14ac:dyDescent="0.25">
      <c r="A51" s="263" t="s">
        <v>193</v>
      </c>
      <c r="B51" s="263"/>
      <c r="C51" s="263"/>
      <c r="D51" s="263"/>
      <c r="E51" s="263"/>
      <c r="F51" s="263"/>
      <c r="G51" s="263"/>
      <c r="H51" s="263"/>
      <c r="I51" s="263"/>
      <c r="J51" s="263"/>
      <c r="K51" s="263"/>
      <c r="L51" s="263"/>
      <c r="M51" s="263"/>
      <c r="N51" s="263"/>
      <c r="O51" s="263"/>
      <c r="P51" s="263"/>
      <c r="Q51" s="263"/>
      <c r="R51" s="263"/>
      <c r="S51" s="263"/>
      <c r="T51" s="263"/>
      <c r="U51" s="263"/>
      <c r="V51" s="263"/>
      <c r="W51" s="263"/>
      <c r="X51" s="263"/>
      <c r="Y51" s="263"/>
      <c r="Z51" s="263"/>
      <c r="AA51" s="263"/>
      <c r="AB51" s="263"/>
    </row>
    <row r="52" spans="1:29" ht="33" customHeight="1" x14ac:dyDescent="0.25">
      <c r="A52" s="171" t="s">
        <v>194</v>
      </c>
      <c r="B52" s="156" t="s">
        <v>358</v>
      </c>
      <c r="C52" s="150">
        <f>SUM(D52:G52)</f>
        <v>125.8</v>
      </c>
      <c r="D52" s="34">
        <v>0</v>
      </c>
      <c r="E52" s="34">
        <v>125.8</v>
      </c>
      <c r="F52" s="34">
        <v>0</v>
      </c>
      <c r="G52" s="34">
        <v>0</v>
      </c>
      <c r="H52" s="150">
        <f>SUM(I52:L52)</f>
        <v>3374.08</v>
      </c>
      <c r="I52" s="34">
        <v>2809.73</v>
      </c>
      <c r="J52" s="34">
        <v>150</v>
      </c>
      <c r="K52" s="34">
        <v>0</v>
      </c>
      <c r="L52" s="34">
        <v>414.35</v>
      </c>
      <c r="M52" s="150">
        <f>SUM(N52:Q52)</f>
        <v>1104.8700000000001</v>
      </c>
      <c r="N52" s="34">
        <v>0</v>
      </c>
      <c r="O52" s="34">
        <v>1104.8700000000001</v>
      </c>
      <c r="P52" s="34">
        <v>0</v>
      </c>
      <c r="Q52" s="34">
        <v>0</v>
      </c>
      <c r="R52" s="150">
        <f>SUM(S52:V52)</f>
        <v>559.20000000000005</v>
      </c>
      <c r="S52" s="34">
        <v>0</v>
      </c>
      <c r="T52" s="34">
        <v>559.20000000000005</v>
      </c>
      <c r="U52" s="34">
        <v>0</v>
      </c>
      <c r="V52" s="34">
        <v>0</v>
      </c>
      <c r="W52" s="218">
        <f>SUM(X52:AA52)</f>
        <v>5163.9500000000007</v>
      </c>
      <c r="X52" s="212">
        <f t="shared" ref="X52:AA54" si="13">D52+I52+S52+N52</f>
        <v>2809.73</v>
      </c>
      <c r="Y52" s="212">
        <f t="shared" si="13"/>
        <v>1939.8700000000001</v>
      </c>
      <c r="Z52" s="212">
        <f t="shared" si="13"/>
        <v>0</v>
      </c>
      <c r="AA52" s="212">
        <f t="shared" si="13"/>
        <v>414.35</v>
      </c>
      <c r="AB52" s="329" t="s">
        <v>483</v>
      </c>
      <c r="AC52" s="343"/>
    </row>
    <row r="53" spans="1:29" ht="33" customHeight="1" x14ac:dyDescent="0.25">
      <c r="A53" s="171" t="s">
        <v>195</v>
      </c>
      <c r="B53" s="156" t="s">
        <v>58</v>
      </c>
      <c r="C53" s="150">
        <v>0</v>
      </c>
      <c r="D53" s="34">
        <v>0</v>
      </c>
      <c r="E53" s="34">
        <v>0</v>
      </c>
      <c r="F53" s="34">
        <v>0</v>
      </c>
      <c r="G53" s="34">
        <v>0</v>
      </c>
      <c r="H53" s="150">
        <f>SUM(I53:L53)</f>
        <v>66.400000000000006</v>
      </c>
      <c r="I53" s="34">
        <v>0</v>
      </c>
      <c r="J53" s="34">
        <v>0</v>
      </c>
      <c r="K53" s="34">
        <v>0</v>
      </c>
      <c r="L53" s="34">
        <v>66.400000000000006</v>
      </c>
      <c r="M53" s="150">
        <f>SUM(N53:Q53)</f>
        <v>156.44999999999999</v>
      </c>
      <c r="N53" s="34">
        <v>0</v>
      </c>
      <c r="O53" s="34">
        <v>0</v>
      </c>
      <c r="P53" s="34">
        <v>0</v>
      </c>
      <c r="Q53" s="34">
        <v>156.44999999999999</v>
      </c>
      <c r="R53" s="150">
        <f>SUM(S53:V53)</f>
        <v>789.45</v>
      </c>
      <c r="S53" s="34">
        <v>0</v>
      </c>
      <c r="T53" s="34">
        <v>0</v>
      </c>
      <c r="U53" s="34">
        <v>0</v>
      </c>
      <c r="V53" s="34">
        <v>789.45</v>
      </c>
      <c r="W53" s="218">
        <f>SUM(X53:AA53)</f>
        <v>1012.3</v>
      </c>
      <c r="X53" s="212">
        <f t="shared" si="13"/>
        <v>0</v>
      </c>
      <c r="Y53" s="212">
        <f t="shared" si="13"/>
        <v>0</v>
      </c>
      <c r="Z53" s="212">
        <f t="shared" si="13"/>
        <v>0</v>
      </c>
      <c r="AA53" s="212">
        <f t="shared" si="13"/>
        <v>1012.3</v>
      </c>
      <c r="AB53" s="59" t="s">
        <v>597</v>
      </c>
    </row>
    <row r="54" spans="1:29" ht="19.5" customHeight="1" x14ac:dyDescent="0.25">
      <c r="A54" s="171" t="s">
        <v>196</v>
      </c>
      <c r="B54" s="156" t="s">
        <v>59</v>
      </c>
      <c r="C54" s="150">
        <v>0</v>
      </c>
      <c r="D54" s="34">
        <v>0</v>
      </c>
      <c r="E54" s="34">
        <v>0</v>
      </c>
      <c r="F54" s="34">
        <v>0</v>
      </c>
      <c r="G54" s="34">
        <v>0</v>
      </c>
      <c r="H54" s="150">
        <f>SUM(I54:L54)</f>
        <v>0</v>
      </c>
      <c r="I54" s="34">
        <v>0</v>
      </c>
      <c r="J54" s="34">
        <v>0</v>
      </c>
      <c r="K54" s="34">
        <v>0</v>
      </c>
      <c r="L54" s="34">
        <v>0</v>
      </c>
      <c r="M54" s="150">
        <f>SUM(N54:Q54)</f>
        <v>128.55000000000001</v>
      </c>
      <c r="N54" s="34">
        <v>0</v>
      </c>
      <c r="O54" s="34">
        <v>0</v>
      </c>
      <c r="P54" s="34">
        <v>128.55000000000001</v>
      </c>
      <c r="Q54" s="34">
        <v>0</v>
      </c>
      <c r="R54" s="150">
        <f>SUM(S54:V54)</f>
        <v>0</v>
      </c>
      <c r="S54" s="34">
        <v>0</v>
      </c>
      <c r="T54" s="34">
        <v>0</v>
      </c>
      <c r="U54" s="34">
        <v>0</v>
      </c>
      <c r="V54" s="34">
        <v>0</v>
      </c>
      <c r="W54" s="150">
        <f>SUM(X54:AA54)</f>
        <v>128.55000000000001</v>
      </c>
      <c r="X54" s="34">
        <f t="shared" si="13"/>
        <v>0</v>
      </c>
      <c r="Y54" s="34">
        <f t="shared" si="13"/>
        <v>0</v>
      </c>
      <c r="Z54" s="34">
        <f t="shared" si="13"/>
        <v>128.55000000000001</v>
      </c>
      <c r="AA54" s="34">
        <f t="shared" si="13"/>
        <v>0</v>
      </c>
      <c r="AB54" s="59" t="s">
        <v>563</v>
      </c>
    </row>
    <row r="55" spans="1:29" x14ac:dyDescent="0.25">
      <c r="A55" s="154" t="s">
        <v>197</v>
      </c>
      <c r="B55" s="155"/>
      <c r="C55" s="152"/>
      <c r="D55" s="152"/>
      <c r="E55" s="152"/>
      <c r="F55" s="152"/>
      <c r="G55" s="152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5"/>
      <c r="X55" s="155"/>
      <c r="Y55" s="155"/>
      <c r="Z55" s="155"/>
      <c r="AA55" s="155"/>
      <c r="AB55" s="155"/>
    </row>
    <row r="56" spans="1:29" ht="63" customHeight="1" x14ac:dyDescent="0.25">
      <c r="A56" s="171" t="s">
        <v>198</v>
      </c>
      <c r="B56" s="156" t="s">
        <v>60</v>
      </c>
      <c r="C56" s="150">
        <f>SUM(D56:G56)</f>
        <v>33564</v>
      </c>
      <c r="D56" s="34">
        <v>0</v>
      </c>
      <c r="E56" s="34">
        <v>20141</v>
      </c>
      <c r="F56" s="34">
        <v>13423</v>
      </c>
      <c r="G56" s="34">
        <v>0</v>
      </c>
      <c r="H56" s="150">
        <f>SUM(I56:L56)</f>
        <v>25454.35</v>
      </c>
      <c r="I56" s="34">
        <v>0</v>
      </c>
      <c r="J56" s="34">
        <v>21311</v>
      </c>
      <c r="K56" s="34">
        <v>4039</v>
      </c>
      <c r="L56" s="34">
        <v>104.35</v>
      </c>
      <c r="M56" s="150">
        <f>SUM(N56:Q56)</f>
        <v>20039.900000000001</v>
      </c>
      <c r="N56" s="34">
        <v>5790.4</v>
      </c>
      <c r="O56" s="34">
        <v>13674.6</v>
      </c>
      <c r="P56" s="34">
        <v>574.9</v>
      </c>
      <c r="Q56" s="34">
        <v>0</v>
      </c>
      <c r="R56" s="222">
        <f>SUM(S56:V56)</f>
        <v>52227.4</v>
      </c>
      <c r="S56" s="211">
        <v>16267.1</v>
      </c>
      <c r="T56" s="211">
        <v>34897.9</v>
      </c>
      <c r="U56" s="211">
        <v>1062.4000000000001</v>
      </c>
      <c r="V56" s="211">
        <v>0</v>
      </c>
      <c r="W56" s="222">
        <f>SUM(X56:AA56)</f>
        <v>131285.65</v>
      </c>
      <c r="X56" s="211">
        <f t="shared" ref="X56:AA57" si="14">D56+I56+S56+N56</f>
        <v>22057.5</v>
      </c>
      <c r="Y56" s="211">
        <f t="shared" si="14"/>
        <v>90024.5</v>
      </c>
      <c r="Z56" s="211">
        <f t="shared" si="14"/>
        <v>19099.300000000003</v>
      </c>
      <c r="AA56" s="211">
        <f t="shared" si="14"/>
        <v>104.35</v>
      </c>
      <c r="AB56" s="223" t="s">
        <v>505</v>
      </c>
    </row>
    <row r="57" spans="1:29" ht="31.5" customHeight="1" x14ac:dyDescent="0.25">
      <c r="A57" s="158" t="s">
        <v>199</v>
      </c>
      <c r="B57" s="50" t="s">
        <v>1</v>
      </c>
      <c r="C57" s="150">
        <f>SUM(D57:G57)</f>
        <v>771</v>
      </c>
      <c r="D57" s="34">
        <v>0</v>
      </c>
      <c r="E57" s="34">
        <v>741</v>
      </c>
      <c r="F57" s="34">
        <v>30</v>
      </c>
      <c r="G57" s="34">
        <v>0</v>
      </c>
      <c r="H57" s="150">
        <f>SUM(I57:L57)</f>
        <v>728.11</v>
      </c>
      <c r="I57" s="34">
        <v>0</v>
      </c>
      <c r="J57" s="34">
        <v>700.1</v>
      </c>
      <c r="K57" s="34">
        <v>28.01</v>
      </c>
      <c r="L57" s="34">
        <v>0</v>
      </c>
      <c r="M57" s="150">
        <f>SUM(N57:Q57)</f>
        <v>1150</v>
      </c>
      <c r="N57" s="34">
        <v>1000</v>
      </c>
      <c r="O57" s="34">
        <v>50</v>
      </c>
      <c r="P57" s="34">
        <v>0</v>
      </c>
      <c r="Q57" s="34">
        <v>100</v>
      </c>
      <c r="R57" s="150">
        <f>SUM(S57:V57)</f>
        <v>464.41800000000001</v>
      </c>
      <c r="S57" s="34">
        <v>0</v>
      </c>
      <c r="T57" s="34">
        <v>0</v>
      </c>
      <c r="U57" s="34">
        <v>0</v>
      </c>
      <c r="V57" s="34">
        <v>464.41800000000001</v>
      </c>
      <c r="W57" s="218">
        <f>SUM(X57:AA57)</f>
        <v>3113.5280000000002</v>
      </c>
      <c r="X57" s="212">
        <f t="shared" si="14"/>
        <v>1000</v>
      </c>
      <c r="Y57" s="212">
        <f t="shared" si="14"/>
        <v>1491.1</v>
      </c>
      <c r="Z57" s="212">
        <f t="shared" si="14"/>
        <v>58.010000000000005</v>
      </c>
      <c r="AA57" s="212">
        <f t="shared" si="14"/>
        <v>564.41800000000001</v>
      </c>
      <c r="AB57" s="59" t="s">
        <v>559</v>
      </c>
    </row>
    <row r="58" spans="1:29" x14ac:dyDescent="0.25">
      <c r="A58" s="154" t="s">
        <v>200</v>
      </c>
      <c r="B58" s="155"/>
      <c r="C58" s="152"/>
      <c r="D58" s="152"/>
      <c r="E58" s="152"/>
      <c r="F58" s="152"/>
      <c r="G58" s="152"/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155"/>
      <c r="AA58" s="155"/>
      <c r="AB58" s="155"/>
    </row>
    <row r="59" spans="1:29" ht="60" x14ac:dyDescent="0.25">
      <c r="A59" s="158" t="s">
        <v>201</v>
      </c>
      <c r="B59" s="50" t="s">
        <v>61</v>
      </c>
      <c r="C59" s="150">
        <f>SUM(D59:G59)</f>
        <v>402</v>
      </c>
      <c r="D59" s="34">
        <v>0</v>
      </c>
      <c r="E59" s="34">
        <v>400</v>
      </c>
      <c r="F59" s="34">
        <v>2</v>
      </c>
      <c r="G59" s="34">
        <v>0</v>
      </c>
      <c r="H59" s="150">
        <f>SUM(I59:L59)</f>
        <v>201.06</v>
      </c>
      <c r="I59" s="34">
        <v>0</v>
      </c>
      <c r="J59" s="34">
        <v>200</v>
      </c>
      <c r="K59" s="34">
        <v>0</v>
      </c>
      <c r="L59" s="34">
        <v>1.06</v>
      </c>
      <c r="M59" s="150">
        <f>SUM(N59:Q59)</f>
        <v>402.12</v>
      </c>
      <c r="N59" s="34">
        <v>0</v>
      </c>
      <c r="O59" s="34">
        <v>400</v>
      </c>
      <c r="P59" s="34">
        <v>0</v>
      </c>
      <c r="Q59" s="34">
        <v>2.12</v>
      </c>
      <c r="R59" s="150">
        <f>SUM(S59:V59)</f>
        <v>400</v>
      </c>
      <c r="S59" s="34">
        <v>0</v>
      </c>
      <c r="T59" s="34">
        <v>400</v>
      </c>
      <c r="U59" s="34">
        <v>0</v>
      </c>
      <c r="V59" s="34">
        <v>0</v>
      </c>
      <c r="W59" s="218">
        <f>SUM(X59:AA59)</f>
        <v>1003.06</v>
      </c>
      <c r="X59" s="212">
        <f>D59+I59+S59</f>
        <v>0</v>
      </c>
      <c r="Y59" s="212">
        <f>E59+J59+T59</f>
        <v>1000</v>
      </c>
      <c r="Z59" s="212">
        <f>F59+K59+U59</f>
        <v>2</v>
      </c>
      <c r="AA59" s="212">
        <f>G59+L59+V59</f>
        <v>1.06</v>
      </c>
      <c r="AB59" s="59" t="s">
        <v>590</v>
      </c>
    </row>
    <row r="60" spans="1:29" ht="59.25" customHeight="1" x14ac:dyDescent="0.25">
      <c r="A60" s="158" t="s">
        <v>202</v>
      </c>
      <c r="B60" s="50" t="s">
        <v>62</v>
      </c>
      <c r="C60" s="150">
        <f>SUM(D60:G60)</f>
        <v>700</v>
      </c>
      <c r="D60" s="34">
        <v>0</v>
      </c>
      <c r="E60" s="34">
        <v>0</v>
      </c>
      <c r="F60" s="34">
        <v>604</v>
      </c>
      <c r="G60" s="34">
        <v>96</v>
      </c>
      <c r="H60" s="150">
        <f>SUM(I60:L60)</f>
        <v>4499</v>
      </c>
      <c r="I60" s="34">
        <v>0</v>
      </c>
      <c r="J60" s="34">
        <v>0</v>
      </c>
      <c r="K60" s="34">
        <v>586</v>
      </c>
      <c r="L60" s="34">
        <v>3913</v>
      </c>
      <c r="M60" s="150">
        <f>SUM(N60:Q60)</f>
        <v>1502.3</v>
      </c>
      <c r="N60" s="34">
        <v>0</v>
      </c>
      <c r="O60" s="34">
        <v>0</v>
      </c>
      <c r="P60" s="34">
        <v>566.29999999999995</v>
      </c>
      <c r="Q60" s="34">
        <v>936</v>
      </c>
      <c r="R60" s="222">
        <f>SUM(S60:V60)</f>
        <v>1002.9</v>
      </c>
      <c r="S60" s="211">
        <v>0</v>
      </c>
      <c r="T60" s="211">
        <v>0</v>
      </c>
      <c r="U60" s="211">
        <v>602.9</v>
      </c>
      <c r="V60" s="211">
        <v>400</v>
      </c>
      <c r="W60" s="218">
        <f>SUM(X60:AA60)</f>
        <v>7704.2</v>
      </c>
      <c r="X60" s="212">
        <f>D60+I60+S60+N60</f>
        <v>0</v>
      </c>
      <c r="Y60" s="212">
        <f>E60+J60+T60+O60</f>
        <v>0</v>
      </c>
      <c r="Z60" s="212">
        <f>F60+K60+U60+P60</f>
        <v>2359.1999999999998</v>
      </c>
      <c r="AA60" s="212">
        <f>G60+L60+V60+Q60</f>
        <v>5345</v>
      </c>
      <c r="AB60" s="223" t="s">
        <v>560</v>
      </c>
    </row>
    <row r="61" spans="1:29" x14ac:dyDescent="0.25">
      <c r="A61" s="154" t="s">
        <v>203</v>
      </c>
      <c r="B61" s="155"/>
      <c r="C61" s="152"/>
      <c r="D61" s="152"/>
      <c r="E61" s="152"/>
      <c r="F61" s="152"/>
      <c r="G61" s="152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 s="155"/>
      <c r="X61" s="155"/>
      <c r="Y61" s="155"/>
      <c r="Z61" s="155"/>
      <c r="AA61" s="155"/>
      <c r="AB61" s="155"/>
    </row>
    <row r="62" spans="1:29" ht="30" x14ac:dyDescent="0.25">
      <c r="A62" s="158" t="s">
        <v>204</v>
      </c>
      <c r="B62" s="50" t="s">
        <v>63</v>
      </c>
      <c r="C62" s="150">
        <f>SUM(D62:G62)</f>
        <v>2360</v>
      </c>
      <c r="D62" s="34">
        <v>0</v>
      </c>
      <c r="E62" s="34">
        <v>0</v>
      </c>
      <c r="F62" s="34">
        <v>0</v>
      </c>
      <c r="G62" s="34">
        <v>2360</v>
      </c>
      <c r="H62" s="150">
        <f>SUM(I62:L62)</f>
        <v>1074.2</v>
      </c>
      <c r="I62" s="34">
        <v>0</v>
      </c>
      <c r="J62" s="34">
        <v>0</v>
      </c>
      <c r="K62" s="34">
        <v>0</v>
      </c>
      <c r="L62" s="34">
        <v>1074.2</v>
      </c>
      <c r="M62" s="150">
        <f>SUM(N62:Q62)</f>
        <v>392.38</v>
      </c>
      <c r="N62" s="34">
        <v>0</v>
      </c>
      <c r="O62" s="34">
        <v>0</v>
      </c>
      <c r="P62" s="34">
        <v>0</v>
      </c>
      <c r="Q62" s="34">
        <v>392.38</v>
      </c>
      <c r="R62" s="150">
        <f>SUM(S62:V62)</f>
        <v>0</v>
      </c>
      <c r="S62" s="34">
        <v>0</v>
      </c>
      <c r="T62" s="34">
        <v>0</v>
      </c>
      <c r="U62" s="34">
        <v>0</v>
      </c>
      <c r="V62" s="34">
        <v>0</v>
      </c>
      <c r="W62" s="150">
        <f>SUM(X62:AA62)</f>
        <v>3826.58</v>
      </c>
      <c r="X62" s="34">
        <f t="shared" ref="X62:AA66" si="15">D62+I62+S62+N62</f>
        <v>0</v>
      </c>
      <c r="Y62" s="34">
        <f t="shared" si="15"/>
        <v>0</v>
      </c>
      <c r="Z62" s="34">
        <f t="shared" si="15"/>
        <v>0</v>
      </c>
      <c r="AA62" s="34">
        <f t="shared" si="15"/>
        <v>3826.58</v>
      </c>
      <c r="AB62" s="59" t="s">
        <v>563</v>
      </c>
    </row>
    <row r="63" spans="1:29" ht="30" customHeight="1" x14ac:dyDescent="0.25">
      <c r="A63" s="158" t="s">
        <v>205</v>
      </c>
      <c r="B63" s="50" t="s">
        <v>64</v>
      </c>
      <c r="C63" s="150">
        <v>0</v>
      </c>
      <c r="D63" s="34">
        <v>0</v>
      </c>
      <c r="E63" s="34">
        <v>0</v>
      </c>
      <c r="F63" s="34">
        <v>0</v>
      </c>
      <c r="G63" s="34">
        <v>0</v>
      </c>
      <c r="H63" s="150">
        <f>SUM(I63:L63)</f>
        <v>0</v>
      </c>
      <c r="I63" s="34">
        <v>0</v>
      </c>
      <c r="J63" s="34">
        <v>0</v>
      </c>
      <c r="K63" s="34">
        <v>0</v>
      </c>
      <c r="L63" s="34">
        <v>0</v>
      </c>
      <c r="M63" s="150">
        <f>SUM(N63:Q63)</f>
        <v>0</v>
      </c>
      <c r="N63" s="34">
        <v>0</v>
      </c>
      <c r="O63" s="34">
        <v>0</v>
      </c>
      <c r="P63" s="34">
        <v>0</v>
      </c>
      <c r="Q63" s="34">
        <v>0</v>
      </c>
      <c r="R63" s="150">
        <f>SUM(S63:V63)</f>
        <v>0</v>
      </c>
      <c r="S63" s="34">
        <v>0</v>
      </c>
      <c r="T63" s="34">
        <v>0</v>
      </c>
      <c r="U63" s="34">
        <v>0</v>
      </c>
      <c r="V63" s="34">
        <v>0</v>
      </c>
      <c r="W63" s="150">
        <f>SUM(X63:AA63)</f>
        <v>0</v>
      </c>
      <c r="X63" s="34">
        <f t="shared" si="15"/>
        <v>0</v>
      </c>
      <c r="Y63" s="34">
        <f t="shared" si="15"/>
        <v>0</v>
      </c>
      <c r="Z63" s="34">
        <f t="shared" si="15"/>
        <v>0</v>
      </c>
      <c r="AA63" s="34">
        <f t="shared" si="15"/>
        <v>0</v>
      </c>
      <c r="AB63" s="59" t="s">
        <v>563</v>
      </c>
    </row>
    <row r="64" spans="1:29" ht="33" customHeight="1" x14ac:dyDescent="0.25">
      <c r="A64" s="158" t="s">
        <v>206</v>
      </c>
      <c r="B64" s="50" t="s">
        <v>65</v>
      </c>
      <c r="C64" s="150">
        <f>SUM(C65:C66)</f>
        <v>4834.3</v>
      </c>
      <c r="D64" s="34">
        <v>0</v>
      </c>
      <c r="E64" s="34">
        <v>4796</v>
      </c>
      <c r="F64" s="34">
        <v>0</v>
      </c>
      <c r="G64" s="34">
        <f>G66</f>
        <v>38.299999999999997</v>
      </c>
      <c r="H64" s="150">
        <f>SUM(I64:L64)</f>
        <v>5156.2889999999998</v>
      </c>
      <c r="I64" s="34">
        <v>0</v>
      </c>
      <c r="J64" s="34">
        <v>4796</v>
      </c>
      <c r="K64" s="34">
        <v>0</v>
      </c>
      <c r="L64" s="34">
        <v>360.28899999999999</v>
      </c>
      <c r="M64" s="150">
        <f>SUM(N64:Q64)</f>
        <v>6688.2</v>
      </c>
      <c r="N64" s="34">
        <f>SUM(N65:N66)</f>
        <v>0</v>
      </c>
      <c r="O64" s="34">
        <f>SUM(O65:O66)</f>
        <v>4796</v>
      </c>
      <c r="P64" s="34">
        <f>SUM(P65:P66)</f>
        <v>0</v>
      </c>
      <c r="Q64" s="34">
        <f>SUM(Q65:Q66)</f>
        <v>1892.2</v>
      </c>
      <c r="R64" s="150">
        <f>SUM(S64:V64)</f>
        <v>5684</v>
      </c>
      <c r="S64" s="34">
        <f>S65+S66</f>
        <v>0</v>
      </c>
      <c r="T64" s="34">
        <f>T65+T66</f>
        <v>4988.7</v>
      </c>
      <c r="U64" s="34">
        <f>U65+U66</f>
        <v>0</v>
      </c>
      <c r="V64" s="34">
        <f>SUM(V65:V66)</f>
        <v>695.3</v>
      </c>
      <c r="W64" s="218">
        <f>SUM(X64:AA64)</f>
        <v>22362.789000000001</v>
      </c>
      <c r="X64" s="212">
        <f t="shared" si="15"/>
        <v>0</v>
      </c>
      <c r="Y64" s="212">
        <f t="shared" si="15"/>
        <v>19376.7</v>
      </c>
      <c r="Z64" s="212">
        <f t="shared" si="15"/>
        <v>0</v>
      </c>
      <c r="AA64" s="212">
        <f t="shared" si="15"/>
        <v>2986.0889999999999</v>
      </c>
      <c r="AB64" s="59"/>
    </row>
    <row r="65" spans="1:31" ht="60" x14ac:dyDescent="0.25">
      <c r="A65" s="158" t="s">
        <v>425</v>
      </c>
      <c r="B65" s="50" t="s">
        <v>356</v>
      </c>
      <c r="C65" s="150">
        <f>SUM(D65:G65)</f>
        <v>4796</v>
      </c>
      <c r="D65" s="34">
        <v>0</v>
      </c>
      <c r="E65" s="34">
        <v>4796</v>
      </c>
      <c r="F65" s="34">
        <v>0</v>
      </c>
      <c r="G65" s="34">
        <v>0</v>
      </c>
      <c r="H65" s="150">
        <f>SUM(I65:L65)</f>
        <v>5096</v>
      </c>
      <c r="I65" s="34">
        <v>0</v>
      </c>
      <c r="J65" s="34">
        <v>4796</v>
      </c>
      <c r="K65" s="34">
        <v>0</v>
      </c>
      <c r="L65" s="34">
        <v>300</v>
      </c>
      <c r="M65" s="150">
        <f>SUM(N65:Q65)</f>
        <v>6596</v>
      </c>
      <c r="N65" s="34">
        <v>0</v>
      </c>
      <c r="O65" s="34">
        <v>4796</v>
      </c>
      <c r="P65" s="34">
        <v>0</v>
      </c>
      <c r="Q65" s="34">
        <v>1800</v>
      </c>
      <c r="R65" s="222">
        <f>SUM(S65:V65)</f>
        <v>5588.7</v>
      </c>
      <c r="S65" s="211">
        <v>0</v>
      </c>
      <c r="T65" s="211">
        <v>4988.7</v>
      </c>
      <c r="U65" s="211">
        <v>0</v>
      </c>
      <c r="V65" s="34">
        <v>600</v>
      </c>
      <c r="W65" s="222">
        <f>SUM(X65:AA65)</f>
        <v>22076.7</v>
      </c>
      <c r="X65" s="211">
        <f t="shared" si="15"/>
        <v>0</v>
      </c>
      <c r="Y65" s="211">
        <f t="shared" si="15"/>
        <v>19376.7</v>
      </c>
      <c r="Z65" s="211">
        <f t="shared" si="15"/>
        <v>0</v>
      </c>
      <c r="AA65" s="211">
        <f t="shared" si="15"/>
        <v>2700</v>
      </c>
      <c r="AB65" s="223" t="s">
        <v>561</v>
      </c>
    </row>
    <row r="66" spans="1:31" ht="45" customHeight="1" x14ac:dyDescent="0.25">
      <c r="A66" s="158" t="s">
        <v>426</v>
      </c>
      <c r="B66" s="50" t="s">
        <v>467</v>
      </c>
      <c r="C66" s="150">
        <f>SUM(D66:G66)</f>
        <v>38.299999999999997</v>
      </c>
      <c r="D66" s="34">
        <v>0</v>
      </c>
      <c r="E66" s="34">
        <v>0</v>
      </c>
      <c r="F66" s="34">
        <v>0</v>
      </c>
      <c r="G66" s="34">
        <v>38.299999999999997</v>
      </c>
      <c r="H66" s="150">
        <f>SUM(I66:L66)</f>
        <v>60.289000000000001</v>
      </c>
      <c r="I66" s="34">
        <v>0</v>
      </c>
      <c r="J66" s="34">
        <v>0</v>
      </c>
      <c r="K66" s="34">
        <v>0</v>
      </c>
      <c r="L66" s="34">
        <v>60.289000000000001</v>
      </c>
      <c r="M66" s="150">
        <f>SUM(N66:Q66)</f>
        <v>92.2</v>
      </c>
      <c r="N66" s="34">
        <v>0</v>
      </c>
      <c r="O66" s="34">
        <v>0</v>
      </c>
      <c r="P66" s="34">
        <v>0</v>
      </c>
      <c r="Q66" s="34">
        <v>92.2</v>
      </c>
      <c r="R66" s="150">
        <f>SUM(S66:V66)</f>
        <v>95.3</v>
      </c>
      <c r="S66" s="34">
        <v>0</v>
      </c>
      <c r="T66" s="34">
        <v>0</v>
      </c>
      <c r="U66" s="34">
        <v>0</v>
      </c>
      <c r="V66" s="34">
        <v>95.3</v>
      </c>
      <c r="W66" s="150">
        <f>SUM(X66:AA66)</f>
        <v>286.089</v>
      </c>
      <c r="X66" s="34">
        <f t="shared" si="15"/>
        <v>0</v>
      </c>
      <c r="Y66" s="34">
        <f t="shared" si="15"/>
        <v>0</v>
      </c>
      <c r="Z66" s="34">
        <f t="shared" si="15"/>
        <v>0</v>
      </c>
      <c r="AA66" s="34">
        <f t="shared" si="15"/>
        <v>286.089</v>
      </c>
      <c r="AB66" s="59" t="s">
        <v>554</v>
      </c>
    </row>
    <row r="67" spans="1:31" x14ac:dyDescent="0.25">
      <c r="A67" s="154" t="s">
        <v>207</v>
      </c>
      <c r="B67" s="155"/>
      <c r="C67" s="152"/>
      <c r="D67" s="152"/>
      <c r="E67" s="152"/>
      <c r="F67" s="152"/>
      <c r="G67" s="152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  <c r="AA67" s="155"/>
      <c r="AB67" s="155"/>
    </row>
    <row r="68" spans="1:31" x14ac:dyDescent="0.25">
      <c r="A68" s="158" t="s">
        <v>208</v>
      </c>
      <c r="B68" s="50" t="s">
        <v>359</v>
      </c>
      <c r="C68" s="150">
        <v>0</v>
      </c>
      <c r="D68" s="34">
        <v>0</v>
      </c>
      <c r="E68" s="34">
        <v>0</v>
      </c>
      <c r="F68" s="34">
        <v>0</v>
      </c>
      <c r="G68" s="34">
        <v>0</v>
      </c>
      <c r="H68" s="150">
        <f t="shared" ref="H68:H74" si="16">SUM(I68:L68)</f>
        <v>0</v>
      </c>
      <c r="I68" s="34">
        <v>0</v>
      </c>
      <c r="J68" s="34">
        <v>0</v>
      </c>
      <c r="K68" s="34">
        <v>0</v>
      </c>
      <c r="L68" s="34">
        <v>0</v>
      </c>
      <c r="M68" s="150">
        <f t="shared" ref="M68:M74" si="17">SUM(N68:Q68)</f>
        <v>0</v>
      </c>
      <c r="N68" s="34">
        <v>0</v>
      </c>
      <c r="O68" s="34">
        <v>0</v>
      </c>
      <c r="P68" s="34">
        <v>0</v>
      </c>
      <c r="Q68" s="34">
        <v>0</v>
      </c>
      <c r="R68" s="150">
        <f t="shared" ref="R68:R74" si="18">SUM(S68:V68)</f>
        <v>0</v>
      </c>
      <c r="S68" s="34">
        <v>0</v>
      </c>
      <c r="T68" s="34">
        <v>0</v>
      </c>
      <c r="U68" s="34">
        <v>0</v>
      </c>
      <c r="V68" s="34">
        <v>0</v>
      </c>
      <c r="W68" s="150">
        <f t="shared" ref="W68:W74" si="19">SUM(X68:AA68)</f>
        <v>0</v>
      </c>
      <c r="X68" s="34">
        <f t="shared" ref="X68:AA74" si="20">D68+I68+S68+N68</f>
        <v>0</v>
      </c>
      <c r="Y68" s="34">
        <f t="shared" si="20"/>
        <v>0</v>
      </c>
      <c r="Z68" s="34">
        <f t="shared" si="20"/>
        <v>0</v>
      </c>
      <c r="AA68" s="34">
        <f t="shared" si="20"/>
        <v>0</v>
      </c>
      <c r="AB68" s="59" t="s">
        <v>563</v>
      </c>
    </row>
    <row r="69" spans="1:31" ht="30" x14ac:dyDescent="0.25">
      <c r="A69" s="158" t="s">
        <v>209</v>
      </c>
      <c r="B69" s="50" t="s">
        <v>77</v>
      </c>
      <c r="C69" s="150">
        <f>SUM(C70:C71)</f>
        <v>13255.9</v>
      </c>
      <c r="D69" s="34">
        <v>0</v>
      </c>
      <c r="E69" s="34">
        <v>3667</v>
      </c>
      <c r="F69" s="34">
        <v>9353</v>
      </c>
      <c r="G69" s="34">
        <f>G71</f>
        <v>235.9</v>
      </c>
      <c r="H69" s="150">
        <f t="shared" si="16"/>
        <v>14048.559999999998</v>
      </c>
      <c r="I69" s="34">
        <v>0</v>
      </c>
      <c r="J69" s="34">
        <v>3502.8</v>
      </c>
      <c r="K69" s="34">
        <v>10346.799999999999</v>
      </c>
      <c r="L69" s="34">
        <v>198.96</v>
      </c>
      <c r="M69" s="150">
        <f t="shared" si="17"/>
        <v>18452.98</v>
      </c>
      <c r="N69" s="34">
        <f>SUM(N70:N71)</f>
        <v>0</v>
      </c>
      <c r="O69" s="34">
        <f>SUM(O70:O71)</f>
        <v>4643.68</v>
      </c>
      <c r="P69" s="34">
        <f>SUM(P70:P71)</f>
        <v>13804.7</v>
      </c>
      <c r="Q69" s="34">
        <f>SUM(Q70:Q71)</f>
        <v>4.5999999999999996</v>
      </c>
      <c r="R69" s="150">
        <f t="shared" si="18"/>
        <v>97671.54681</v>
      </c>
      <c r="S69" s="34">
        <f>SUM(S70:S71)</f>
        <v>0</v>
      </c>
      <c r="T69" s="34">
        <f>SUM(T70:T71)</f>
        <v>87388.506280000001</v>
      </c>
      <c r="U69" s="34">
        <f>SUM(U70:U71)</f>
        <v>3095.3505300000002</v>
      </c>
      <c r="V69" s="34">
        <f>SUM(V70:V71)</f>
        <v>7187.69</v>
      </c>
      <c r="W69" s="150">
        <f t="shared" si="19"/>
        <v>143428.98681</v>
      </c>
      <c r="X69" s="34">
        <f t="shared" si="20"/>
        <v>0</v>
      </c>
      <c r="Y69" s="34">
        <f t="shared" si="20"/>
        <v>99201.986280000012</v>
      </c>
      <c r="Z69" s="34">
        <f t="shared" si="20"/>
        <v>36599.850529999996</v>
      </c>
      <c r="AA69" s="34">
        <f t="shared" si="20"/>
        <v>7627.15</v>
      </c>
      <c r="AB69" s="50"/>
    </row>
    <row r="70" spans="1:31" ht="200.25" customHeight="1" x14ac:dyDescent="0.25">
      <c r="A70" s="158" t="s">
        <v>427</v>
      </c>
      <c r="B70" s="50" t="s">
        <v>356</v>
      </c>
      <c r="C70" s="150">
        <f>SUM(D70:G70)</f>
        <v>13020</v>
      </c>
      <c r="D70" s="34">
        <v>0</v>
      </c>
      <c r="E70" s="34">
        <v>3667</v>
      </c>
      <c r="F70" s="34">
        <v>9353</v>
      </c>
      <c r="G70" s="34">
        <v>0</v>
      </c>
      <c r="H70" s="150">
        <f t="shared" si="16"/>
        <v>13849.599999999999</v>
      </c>
      <c r="I70" s="34">
        <v>0</v>
      </c>
      <c r="J70" s="34">
        <v>3502.8</v>
      </c>
      <c r="K70" s="34">
        <v>10346.799999999999</v>
      </c>
      <c r="L70" s="34">
        <v>0</v>
      </c>
      <c r="M70" s="150">
        <f t="shared" si="17"/>
        <v>17670.900000000001</v>
      </c>
      <c r="N70" s="34">
        <v>0</v>
      </c>
      <c r="O70" s="34">
        <v>3866.2</v>
      </c>
      <c r="P70" s="34">
        <v>13804.7</v>
      </c>
      <c r="Q70" s="34">
        <v>0</v>
      </c>
      <c r="R70" s="150">
        <f t="shared" si="18"/>
        <v>91682.246809999997</v>
      </c>
      <c r="S70" s="34">
        <v>0</v>
      </c>
      <c r="T70" s="34">
        <v>82394.706279999999</v>
      </c>
      <c r="U70" s="230">
        <v>3095.3505300000002</v>
      </c>
      <c r="V70" s="34">
        <v>6192.19</v>
      </c>
      <c r="W70" s="150">
        <f t="shared" si="19"/>
        <v>136222.74680999998</v>
      </c>
      <c r="X70" s="34">
        <f t="shared" si="20"/>
        <v>0</v>
      </c>
      <c r="Y70" s="34">
        <f t="shared" si="20"/>
        <v>93430.706279999999</v>
      </c>
      <c r="Z70" s="34">
        <f t="shared" si="20"/>
        <v>36599.850529999996</v>
      </c>
      <c r="AA70" s="34">
        <f t="shared" si="20"/>
        <v>6192.19</v>
      </c>
      <c r="AB70" s="59" t="s">
        <v>571</v>
      </c>
      <c r="AC70" s="228"/>
      <c r="AE70" s="229"/>
    </row>
    <row r="71" spans="1:31" ht="75" customHeight="1" x14ac:dyDescent="0.25">
      <c r="A71" s="158" t="s">
        <v>428</v>
      </c>
      <c r="B71" s="50" t="s">
        <v>467</v>
      </c>
      <c r="C71" s="150">
        <f>SUM(D71:G71)</f>
        <v>235.9</v>
      </c>
      <c r="D71" s="34">
        <v>0</v>
      </c>
      <c r="E71" s="34">
        <v>0</v>
      </c>
      <c r="F71" s="34">
        <v>0</v>
      </c>
      <c r="G71" s="34">
        <v>235.9</v>
      </c>
      <c r="H71" s="150">
        <f t="shared" si="16"/>
        <v>198.96</v>
      </c>
      <c r="I71" s="34">
        <v>0</v>
      </c>
      <c r="J71" s="34">
        <v>0</v>
      </c>
      <c r="K71" s="34">
        <v>0</v>
      </c>
      <c r="L71" s="34">
        <v>198.96</v>
      </c>
      <c r="M71" s="150">
        <f t="shared" si="17"/>
        <v>782.08</v>
      </c>
      <c r="N71" s="34">
        <v>0</v>
      </c>
      <c r="O71" s="34">
        <v>777.48</v>
      </c>
      <c r="P71" s="34">
        <v>0</v>
      </c>
      <c r="Q71" s="34">
        <v>4.5999999999999996</v>
      </c>
      <c r="R71" s="150">
        <f t="shared" si="18"/>
        <v>5989.3</v>
      </c>
      <c r="S71" s="34">
        <v>0</v>
      </c>
      <c r="T71" s="34">
        <v>4993.8</v>
      </c>
      <c r="U71" s="34">
        <v>0</v>
      </c>
      <c r="V71" s="34">
        <v>995.5</v>
      </c>
      <c r="W71" s="150">
        <f t="shared" si="19"/>
        <v>7206.2400000000007</v>
      </c>
      <c r="X71" s="34">
        <f t="shared" si="20"/>
        <v>0</v>
      </c>
      <c r="Y71" s="34">
        <f t="shared" si="20"/>
        <v>5771.2800000000007</v>
      </c>
      <c r="Z71" s="34">
        <f t="shared" si="20"/>
        <v>0</v>
      </c>
      <c r="AA71" s="34">
        <f t="shared" si="20"/>
        <v>1434.96</v>
      </c>
      <c r="AB71" s="59" t="s">
        <v>555</v>
      </c>
    </row>
    <row r="72" spans="1:31" ht="33" customHeight="1" x14ac:dyDescent="0.25">
      <c r="A72" s="158" t="s">
        <v>210</v>
      </c>
      <c r="B72" s="50" t="s">
        <v>66</v>
      </c>
      <c r="C72" s="150">
        <f>C73+C74</f>
        <v>6557.8</v>
      </c>
      <c r="D72" s="34">
        <f>D73+D74</f>
        <v>0</v>
      </c>
      <c r="E72" s="34">
        <f>E73+E74</f>
        <v>1327.2</v>
      </c>
      <c r="F72" s="34">
        <f>F73+F74</f>
        <v>2404</v>
      </c>
      <c r="G72" s="34">
        <f>G73+G74</f>
        <v>2826.6</v>
      </c>
      <c r="H72" s="150">
        <f t="shared" si="16"/>
        <v>6508.9</v>
      </c>
      <c r="I72" s="34">
        <v>2266.6</v>
      </c>
      <c r="J72" s="34">
        <v>3531.54</v>
      </c>
      <c r="K72" s="34">
        <v>0</v>
      </c>
      <c r="L72" s="34">
        <v>710.76</v>
      </c>
      <c r="M72" s="150">
        <f t="shared" si="17"/>
        <v>11431.6</v>
      </c>
      <c r="N72" s="34">
        <f>SUM(N73:N74)</f>
        <v>3959.6</v>
      </c>
      <c r="O72" s="34">
        <f>SUM(O73:O74)</f>
        <v>2781.5</v>
      </c>
      <c r="P72" s="34">
        <f>SUM(P73:P74)</f>
        <v>0</v>
      </c>
      <c r="Q72" s="34">
        <f>SUM(Q73:Q74)</f>
        <v>4690.5</v>
      </c>
      <c r="R72" s="150">
        <f t="shared" si="18"/>
        <v>4196.9719999999998</v>
      </c>
      <c r="S72" s="34">
        <f>SUM(S73:S74)</f>
        <v>0</v>
      </c>
      <c r="T72" s="34">
        <f>SUM(T73:T74)</f>
        <v>1109.8</v>
      </c>
      <c r="U72" s="34">
        <f>SUM(U73:U74)</f>
        <v>0</v>
      </c>
      <c r="V72" s="34">
        <f>SUM(V73:V74)</f>
        <v>3087.172</v>
      </c>
      <c r="W72" s="150">
        <f t="shared" si="19"/>
        <v>28695.272000000001</v>
      </c>
      <c r="X72" s="34">
        <f t="shared" si="20"/>
        <v>6226.2</v>
      </c>
      <c r="Y72" s="34">
        <f t="shared" si="20"/>
        <v>8750.0400000000009</v>
      </c>
      <c r="Z72" s="34">
        <f t="shared" si="20"/>
        <v>2404</v>
      </c>
      <c r="AA72" s="34">
        <f t="shared" si="20"/>
        <v>11315.031999999999</v>
      </c>
      <c r="AB72" s="50"/>
    </row>
    <row r="73" spans="1:31" ht="33" customHeight="1" x14ac:dyDescent="0.25">
      <c r="A73" s="158" t="s">
        <v>423</v>
      </c>
      <c r="B73" s="50" t="s">
        <v>356</v>
      </c>
      <c r="C73" s="150">
        <f>SUM(D73:G73)</f>
        <v>4404</v>
      </c>
      <c r="D73" s="34">
        <v>0</v>
      </c>
      <c r="E73" s="34">
        <v>0</v>
      </c>
      <c r="F73" s="34">
        <v>2404</v>
      </c>
      <c r="G73" s="34">
        <v>2000</v>
      </c>
      <c r="H73" s="150">
        <f t="shared" si="16"/>
        <v>2829.6</v>
      </c>
      <c r="I73" s="34">
        <v>2266.6</v>
      </c>
      <c r="J73" s="34">
        <v>100</v>
      </c>
      <c r="K73" s="34">
        <v>0</v>
      </c>
      <c r="L73" s="34">
        <v>463</v>
      </c>
      <c r="M73" s="150">
        <f t="shared" si="17"/>
        <v>4677.6000000000004</v>
      </c>
      <c r="N73" s="34">
        <v>3959.6</v>
      </c>
      <c r="O73" s="34">
        <v>200</v>
      </c>
      <c r="P73" s="34">
        <v>0</v>
      </c>
      <c r="Q73" s="34">
        <v>518</v>
      </c>
      <c r="R73" s="150">
        <f t="shared" si="18"/>
        <v>2966.672</v>
      </c>
      <c r="S73" s="34">
        <v>0</v>
      </c>
      <c r="T73" s="34">
        <v>0</v>
      </c>
      <c r="U73" s="34">
        <v>0</v>
      </c>
      <c r="V73" s="34">
        <v>2966.672</v>
      </c>
      <c r="W73" s="150">
        <f t="shared" si="19"/>
        <v>14877.872000000001</v>
      </c>
      <c r="X73" s="34">
        <f t="shared" si="20"/>
        <v>6226.2</v>
      </c>
      <c r="Y73" s="34">
        <f t="shared" si="20"/>
        <v>300</v>
      </c>
      <c r="Z73" s="34">
        <f t="shared" si="20"/>
        <v>2404</v>
      </c>
      <c r="AA73" s="34">
        <f t="shared" si="20"/>
        <v>5947.6720000000005</v>
      </c>
      <c r="AB73" s="59" t="s">
        <v>604</v>
      </c>
    </row>
    <row r="74" spans="1:31" ht="77.25" customHeight="1" x14ac:dyDescent="0.25">
      <c r="A74" s="158" t="s">
        <v>424</v>
      </c>
      <c r="B74" s="50" t="s">
        <v>467</v>
      </c>
      <c r="C74" s="150">
        <f>SUM(D74:G74)</f>
        <v>2153.8000000000002</v>
      </c>
      <c r="D74" s="34">
        <v>0</v>
      </c>
      <c r="E74" s="34">
        <v>1327.2</v>
      </c>
      <c r="F74" s="34">
        <v>0</v>
      </c>
      <c r="G74" s="34">
        <v>826.6</v>
      </c>
      <c r="H74" s="150">
        <f t="shared" si="16"/>
        <v>3679.3</v>
      </c>
      <c r="I74" s="34">
        <v>0</v>
      </c>
      <c r="J74" s="34">
        <v>3431.54</v>
      </c>
      <c r="K74" s="34">
        <v>0</v>
      </c>
      <c r="L74" s="34">
        <v>247.76</v>
      </c>
      <c r="M74" s="150">
        <f t="shared" si="17"/>
        <v>6754</v>
      </c>
      <c r="N74" s="34">
        <v>0</v>
      </c>
      <c r="O74" s="34">
        <v>2581.5</v>
      </c>
      <c r="P74" s="34">
        <v>0</v>
      </c>
      <c r="Q74" s="34">
        <v>4172.5</v>
      </c>
      <c r="R74" s="150">
        <f t="shared" si="18"/>
        <v>1230.3</v>
      </c>
      <c r="S74" s="34">
        <v>0</v>
      </c>
      <c r="T74" s="34">
        <v>1109.8</v>
      </c>
      <c r="U74" s="34">
        <v>0</v>
      </c>
      <c r="V74" s="34">
        <v>120.5</v>
      </c>
      <c r="W74" s="150">
        <f t="shared" si="19"/>
        <v>13817.400000000001</v>
      </c>
      <c r="X74" s="34">
        <f t="shared" si="20"/>
        <v>0</v>
      </c>
      <c r="Y74" s="34">
        <f t="shared" si="20"/>
        <v>8450.0400000000009</v>
      </c>
      <c r="Z74" s="34">
        <f t="shared" si="20"/>
        <v>0</v>
      </c>
      <c r="AA74" s="34">
        <f t="shared" si="20"/>
        <v>5367.3600000000006</v>
      </c>
      <c r="AB74" s="59" t="s">
        <v>574</v>
      </c>
    </row>
    <row r="75" spans="1:31" x14ac:dyDescent="0.25">
      <c r="A75" s="154" t="s">
        <v>211</v>
      </c>
      <c r="B75" s="154"/>
      <c r="C75" s="152"/>
      <c r="D75" s="152"/>
      <c r="E75" s="152"/>
      <c r="F75" s="152"/>
      <c r="G75" s="152"/>
      <c r="H75" s="154"/>
      <c r="I75" s="154"/>
      <c r="J75" s="154"/>
      <c r="K75" s="154"/>
      <c r="L75" s="154"/>
      <c r="M75" s="154"/>
      <c r="N75" s="154"/>
      <c r="O75" s="154"/>
      <c r="P75" s="154"/>
      <c r="Q75" s="154"/>
      <c r="R75" s="154"/>
      <c r="S75" s="154"/>
      <c r="T75" s="154"/>
      <c r="U75" s="154"/>
      <c r="V75" s="154"/>
      <c r="W75" s="154"/>
      <c r="X75" s="154"/>
      <c r="Y75" s="154"/>
      <c r="Z75" s="154"/>
      <c r="AA75" s="154"/>
      <c r="AB75" s="154"/>
    </row>
    <row r="76" spans="1:31" x14ac:dyDescent="0.25">
      <c r="A76" s="154" t="s">
        <v>13</v>
      </c>
      <c r="B76" s="154"/>
      <c r="C76" s="152"/>
      <c r="D76" s="152"/>
      <c r="E76" s="152"/>
      <c r="F76" s="152"/>
      <c r="G76" s="152"/>
      <c r="H76" s="154"/>
      <c r="I76" s="154"/>
      <c r="J76" s="154"/>
      <c r="K76" s="154"/>
      <c r="L76" s="154"/>
      <c r="M76" s="154"/>
      <c r="N76" s="154"/>
      <c r="O76" s="154"/>
      <c r="P76" s="154"/>
      <c r="Q76" s="154"/>
      <c r="R76" s="154"/>
      <c r="S76" s="154"/>
      <c r="T76" s="154"/>
      <c r="U76" s="154"/>
      <c r="V76" s="154"/>
      <c r="W76" s="154"/>
      <c r="X76" s="154"/>
      <c r="Y76" s="154"/>
      <c r="Z76" s="154"/>
      <c r="AA76" s="154"/>
      <c r="AB76" s="154"/>
    </row>
    <row r="77" spans="1:31" ht="33.75" customHeight="1" x14ac:dyDescent="0.25">
      <c r="A77" s="167" t="s">
        <v>212</v>
      </c>
      <c r="B77" s="50" t="s">
        <v>360</v>
      </c>
      <c r="C77" s="150">
        <v>0</v>
      </c>
      <c r="D77" s="34">
        <v>0</v>
      </c>
      <c r="E77" s="34">
        <v>0</v>
      </c>
      <c r="F77" s="34">
        <v>0</v>
      </c>
      <c r="G77" s="34">
        <v>0</v>
      </c>
      <c r="H77" s="150">
        <f>SUM(I77:L77)</f>
        <v>112.62</v>
      </c>
      <c r="I77" s="34">
        <v>0</v>
      </c>
      <c r="J77" s="34">
        <v>0</v>
      </c>
      <c r="K77" s="34">
        <v>0</v>
      </c>
      <c r="L77" s="34">
        <v>112.62</v>
      </c>
      <c r="M77" s="150">
        <f>SUM(N77:Q77)</f>
        <v>413.62</v>
      </c>
      <c r="N77" s="34">
        <v>0</v>
      </c>
      <c r="O77" s="34">
        <v>0</v>
      </c>
      <c r="P77" s="34">
        <v>0</v>
      </c>
      <c r="Q77" s="34">
        <v>413.62</v>
      </c>
      <c r="R77" s="150">
        <f>SUM(S77:V77)</f>
        <v>271.3</v>
      </c>
      <c r="S77" s="34">
        <v>0</v>
      </c>
      <c r="T77" s="34">
        <v>0</v>
      </c>
      <c r="U77" s="34">
        <v>0</v>
      </c>
      <c r="V77" s="34">
        <v>271.3</v>
      </c>
      <c r="W77" s="150">
        <f>SUM(X77:AA77)</f>
        <v>797.54</v>
      </c>
      <c r="X77" s="34">
        <f>D77+I77+S77+N77</f>
        <v>0</v>
      </c>
      <c r="Y77" s="34">
        <f>E77+J77+T77+O77</f>
        <v>0</v>
      </c>
      <c r="Z77" s="34">
        <f>F77+K77+U77+P77</f>
        <v>0</v>
      </c>
      <c r="AA77" s="34">
        <f>G77+L77+V77+Q77</f>
        <v>797.54</v>
      </c>
      <c r="AB77" s="59" t="s">
        <v>541</v>
      </c>
    </row>
    <row r="78" spans="1:31" x14ac:dyDescent="0.25">
      <c r="A78" s="154" t="s">
        <v>213</v>
      </c>
      <c r="B78" s="154"/>
      <c r="C78" s="152"/>
      <c r="D78" s="152"/>
      <c r="E78" s="152"/>
      <c r="F78" s="152"/>
      <c r="G78" s="152"/>
      <c r="H78" s="154"/>
      <c r="I78" s="154"/>
      <c r="J78" s="154"/>
      <c r="K78" s="154"/>
      <c r="L78" s="154"/>
      <c r="M78" s="154"/>
      <c r="N78" s="154"/>
      <c r="O78" s="154"/>
      <c r="P78" s="154"/>
      <c r="Q78" s="154"/>
      <c r="R78" s="154"/>
      <c r="S78" s="154"/>
      <c r="T78" s="154"/>
      <c r="U78" s="154"/>
      <c r="V78" s="154"/>
      <c r="W78" s="154"/>
      <c r="X78" s="154"/>
      <c r="Y78" s="154"/>
      <c r="Z78" s="154"/>
      <c r="AA78" s="154"/>
      <c r="AB78" s="154"/>
    </row>
    <row r="79" spans="1:31" ht="93" customHeight="1" x14ac:dyDescent="0.25">
      <c r="A79" s="158" t="s">
        <v>214</v>
      </c>
      <c r="B79" s="50" t="s">
        <v>38</v>
      </c>
      <c r="C79" s="150">
        <f>SUM(D79:G79)</f>
        <v>11351.6</v>
      </c>
      <c r="D79" s="34">
        <v>10812.4</v>
      </c>
      <c r="E79" s="34">
        <v>0</v>
      </c>
      <c r="F79" s="34">
        <v>0</v>
      </c>
      <c r="G79" s="34">
        <v>539.20000000000005</v>
      </c>
      <c r="H79" s="150">
        <f>SUM(I79:L79)</f>
        <v>972.44</v>
      </c>
      <c r="I79" s="34">
        <v>0</v>
      </c>
      <c r="J79" s="34">
        <v>353.68</v>
      </c>
      <c r="K79" s="34">
        <v>0</v>
      </c>
      <c r="L79" s="34">
        <v>618.76</v>
      </c>
      <c r="M79" s="150">
        <f>SUM(N79:Q79)</f>
        <v>10000</v>
      </c>
      <c r="N79" s="34">
        <v>0</v>
      </c>
      <c r="O79" s="34">
        <v>0</v>
      </c>
      <c r="P79" s="34">
        <v>0</v>
      </c>
      <c r="Q79" s="34">
        <v>10000</v>
      </c>
      <c r="R79" s="150">
        <f>SUM(S79:V79)</f>
        <v>44273.2</v>
      </c>
      <c r="S79" s="34">
        <v>27263.7</v>
      </c>
      <c r="T79" s="34">
        <v>16971.5</v>
      </c>
      <c r="U79" s="34">
        <v>0</v>
      </c>
      <c r="V79" s="34">
        <v>38</v>
      </c>
      <c r="W79" s="150">
        <f>SUM(X79:AA79)</f>
        <v>66597.239999999991</v>
      </c>
      <c r="X79" s="34">
        <f t="shared" ref="X79:AA81" si="21">D79+I79+S79+N79</f>
        <v>38076.1</v>
      </c>
      <c r="Y79" s="34">
        <f t="shared" si="21"/>
        <v>17325.18</v>
      </c>
      <c r="Z79" s="34">
        <f t="shared" si="21"/>
        <v>0</v>
      </c>
      <c r="AA79" s="34">
        <f t="shared" si="21"/>
        <v>11195.96</v>
      </c>
      <c r="AB79" s="227" t="s">
        <v>578</v>
      </c>
    </row>
    <row r="80" spans="1:31" ht="47.25" customHeight="1" x14ac:dyDescent="0.25">
      <c r="A80" s="158" t="s">
        <v>215</v>
      </c>
      <c r="B80" s="50" t="s">
        <v>91</v>
      </c>
      <c r="C80" s="150">
        <f>SUM(D80:G80)</f>
        <v>936</v>
      </c>
      <c r="D80" s="34">
        <v>0</v>
      </c>
      <c r="E80" s="34">
        <v>936</v>
      </c>
      <c r="F80" s="34">
        <v>0</v>
      </c>
      <c r="G80" s="34">
        <v>0</v>
      </c>
      <c r="H80" s="150">
        <f>SUM(I80:L80)</f>
        <v>1479.99</v>
      </c>
      <c r="I80" s="34">
        <v>0</v>
      </c>
      <c r="J80" s="34">
        <v>1479.99</v>
      </c>
      <c r="K80" s="34">
        <v>0</v>
      </c>
      <c r="L80" s="34">
        <v>0</v>
      </c>
      <c r="M80" s="150">
        <f>SUM(N80:Q80)</f>
        <v>43600</v>
      </c>
      <c r="N80" s="34">
        <v>19000</v>
      </c>
      <c r="O80" s="34">
        <v>0</v>
      </c>
      <c r="P80" s="34">
        <v>0</v>
      </c>
      <c r="Q80" s="34">
        <v>24600</v>
      </c>
      <c r="R80" s="150">
        <f>SUM(S80:V80)</f>
        <v>59941</v>
      </c>
      <c r="S80" s="34">
        <v>59174</v>
      </c>
      <c r="T80" s="34">
        <v>0</v>
      </c>
      <c r="U80" s="34">
        <v>0</v>
      </c>
      <c r="V80" s="34">
        <v>767</v>
      </c>
      <c r="W80" s="150">
        <f>SUM(X80:AA80)</f>
        <v>105956.99</v>
      </c>
      <c r="X80" s="34">
        <f t="shared" si="21"/>
        <v>78174</v>
      </c>
      <c r="Y80" s="34">
        <f t="shared" si="21"/>
        <v>2415.9899999999998</v>
      </c>
      <c r="Z80" s="34">
        <f t="shared" si="21"/>
        <v>0</v>
      </c>
      <c r="AA80" s="34">
        <f t="shared" si="21"/>
        <v>25367</v>
      </c>
      <c r="AB80" s="59" t="s">
        <v>577</v>
      </c>
    </row>
    <row r="81" spans="1:28" ht="60" x14ac:dyDescent="0.25">
      <c r="A81" s="158" t="s">
        <v>216</v>
      </c>
      <c r="B81" s="50" t="s">
        <v>71</v>
      </c>
      <c r="C81" s="150">
        <f>SUM(D81:G81)</f>
        <v>19789.2</v>
      </c>
      <c r="D81" s="34">
        <v>0</v>
      </c>
      <c r="E81" s="34">
        <v>14529.2</v>
      </c>
      <c r="F81" s="34">
        <v>0</v>
      </c>
      <c r="G81" s="34">
        <v>5260</v>
      </c>
      <c r="H81" s="150">
        <f>SUM(I81:L81)</f>
        <v>26150.83</v>
      </c>
      <c r="I81" s="34">
        <v>0</v>
      </c>
      <c r="J81" s="34">
        <v>21365.83</v>
      </c>
      <c r="K81" s="34">
        <v>0</v>
      </c>
      <c r="L81" s="34">
        <v>4785</v>
      </c>
      <c r="M81" s="150">
        <f>SUM(N81:Q81)</f>
        <v>25261.95</v>
      </c>
      <c r="N81" s="34">
        <v>15000</v>
      </c>
      <c r="O81" s="34">
        <v>5877.95</v>
      </c>
      <c r="P81" s="34">
        <v>0</v>
      </c>
      <c r="Q81" s="34">
        <v>4384</v>
      </c>
      <c r="R81" s="150">
        <f>SUM(S81:V81)</f>
        <v>42396.799999999996</v>
      </c>
      <c r="S81" s="34">
        <v>0</v>
      </c>
      <c r="T81" s="34">
        <v>38631.1</v>
      </c>
      <c r="U81" s="34">
        <v>0</v>
      </c>
      <c r="V81" s="34">
        <v>3765.7</v>
      </c>
      <c r="W81" s="150">
        <f>SUM(X81:AA81)</f>
        <v>113598.78</v>
      </c>
      <c r="X81" s="34">
        <f t="shared" si="21"/>
        <v>15000</v>
      </c>
      <c r="Y81" s="34">
        <f t="shared" si="21"/>
        <v>80404.08</v>
      </c>
      <c r="Z81" s="34">
        <f t="shared" si="21"/>
        <v>0</v>
      </c>
      <c r="AA81" s="34">
        <f t="shared" si="21"/>
        <v>18194.7</v>
      </c>
      <c r="AB81" s="59" t="s">
        <v>579</v>
      </c>
    </row>
    <row r="82" spans="1:28" x14ac:dyDescent="0.25">
      <c r="A82" s="154" t="s">
        <v>217</v>
      </c>
      <c r="B82" s="154"/>
      <c r="C82" s="152"/>
      <c r="D82" s="152"/>
      <c r="E82" s="152"/>
      <c r="F82" s="152"/>
      <c r="G82" s="152"/>
      <c r="H82" s="154"/>
      <c r="I82" s="154"/>
      <c r="J82" s="154"/>
      <c r="K82" s="154"/>
      <c r="L82" s="154"/>
      <c r="M82" s="154"/>
      <c r="N82" s="154"/>
      <c r="O82" s="154"/>
      <c r="P82" s="154"/>
      <c r="Q82" s="154"/>
      <c r="R82" s="154"/>
      <c r="S82" s="154"/>
      <c r="T82" s="154"/>
      <c r="U82" s="154"/>
      <c r="V82" s="154"/>
      <c r="W82" s="154"/>
      <c r="X82" s="154"/>
      <c r="Y82" s="154"/>
      <c r="Z82" s="154"/>
      <c r="AA82" s="154"/>
      <c r="AB82" s="154"/>
    </row>
    <row r="83" spans="1:28" ht="61.5" customHeight="1" x14ac:dyDescent="0.25">
      <c r="A83" s="158" t="s">
        <v>218</v>
      </c>
      <c r="B83" s="50" t="s">
        <v>89</v>
      </c>
      <c r="C83" s="150">
        <f>SUM(D83:G83)</f>
        <v>3423.7999999999997</v>
      </c>
      <c r="D83" s="34">
        <v>3367.7</v>
      </c>
      <c r="E83" s="34">
        <v>56.1</v>
      </c>
      <c r="F83" s="34">
        <v>0</v>
      </c>
      <c r="G83" s="34">
        <v>0</v>
      </c>
      <c r="H83" s="150">
        <f>SUM(I83:L83)</f>
        <v>405.67</v>
      </c>
      <c r="I83" s="34">
        <v>0</v>
      </c>
      <c r="J83" s="34">
        <v>405.67</v>
      </c>
      <c r="K83" s="34">
        <v>0</v>
      </c>
      <c r="L83" s="34">
        <v>0</v>
      </c>
      <c r="M83" s="150">
        <f>SUM(N83:Q83)</f>
        <v>440.1</v>
      </c>
      <c r="N83" s="34">
        <v>0</v>
      </c>
      <c r="O83" s="34">
        <v>440.1</v>
      </c>
      <c r="P83" s="34">
        <v>0</v>
      </c>
      <c r="Q83" s="34">
        <v>0</v>
      </c>
      <c r="R83" s="150">
        <f>SUM(S83:V83)</f>
        <v>27343.5</v>
      </c>
      <c r="S83" s="34">
        <v>0</v>
      </c>
      <c r="T83" s="34">
        <v>27343.5</v>
      </c>
      <c r="U83" s="34">
        <v>0</v>
      </c>
      <c r="V83" s="34">
        <v>0</v>
      </c>
      <c r="W83" s="150">
        <f>SUM(X83:AA83)</f>
        <v>31613.07</v>
      </c>
      <c r="X83" s="34">
        <f>D83+I83+S83+N83</f>
        <v>3367.7</v>
      </c>
      <c r="Y83" s="34">
        <f>E83+J83+T83+O83</f>
        <v>28245.37</v>
      </c>
      <c r="Z83" s="34">
        <f>F83+K83+U83+P83</f>
        <v>0</v>
      </c>
      <c r="AA83" s="34">
        <f>G83+L83+V83+Q83</f>
        <v>0</v>
      </c>
      <c r="AB83" s="59" t="s">
        <v>581</v>
      </c>
    </row>
    <row r="84" spans="1:28" x14ac:dyDescent="0.25">
      <c r="A84" s="154" t="s">
        <v>219</v>
      </c>
      <c r="B84" s="154"/>
      <c r="C84" s="152"/>
      <c r="D84" s="152"/>
      <c r="E84" s="152"/>
      <c r="F84" s="152"/>
      <c r="G84" s="152"/>
      <c r="H84" s="154"/>
      <c r="I84" s="154"/>
      <c r="J84" s="154"/>
      <c r="K84" s="154"/>
      <c r="L84" s="154"/>
      <c r="M84" s="154"/>
      <c r="N84" s="154"/>
      <c r="O84" s="154"/>
      <c r="P84" s="154"/>
      <c r="Q84" s="154"/>
      <c r="R84" s="154"/>
      <c r="S84" s="154"/>
      <c r="T84" s="154"/>
      <c r="U84" s="154"/>
      <c r="V84" s="154"/>
      <c r="W84" s="154"/>
      <c r="X84" s="154"/>
      <c r="Y84" s="154"/>
      <c r="Z84" s="154"/>
      <c r="AA84" s="154"/>
      <c r="AB84" s="154"/>
    </row>
    <row r="85" spans="1:28" ht="63.75" customHeight="1" x14ac:dyDescent="0.25">
      <c r="A85" s="158" t="s">
        <v>220</v>
      </c>
      <c r="B85" s="50" t="s">
        <v>88</v>
      </c>
      <c r="C85" s="150">
        <f>SUM(D85:G85)</f>
        <v>28077.7</v>
      </c>
      <c r="D85" s="34">
        <v>0</v>
      </c>
      <c r="E85" s="34">
        <v>28077.7</v>
      </c>
      <c r="F85" s="34">
        <v>0</v>
      </c>
      <c r="G85" s="34">
        <v>0</v>
      </c>
      <c r="H85" s="150">
        <f>SUM(I85:L85)</f>
        <v>26351.01</v>
      </c>
      <c r="I85" s="34">
        <v>0</v>
      </c>
      <c r="J85" s="34">
        <v>26351.01</v>
      </c>
      <c r="K85" s="34">
        <v>0</v>
      </c>
      <c r="L85" s="34">
        <v>0</v>
      </c>
      <c r="M85" s="150">
        <f>SUM(N85:Q85)</f>
        <v>28735.32</v>
      </c>
      <c r="N85" s="34">
        <v>0</v>
      </c>
      <c r="O85" s="34">
        <v>28735.32</v>
      </c>
      <c r="P85" s="34">
        <v>0</v>
      </c>
      <c r="Q85" s="34">
        <v>0</v>
      </c>
      <c r="R85" s="150">
        <f>SUM(S85:V85)</f>
        <v>17406.600000000002</v>
      </c>
      <c r="S85" s="34">
        <v>16775.7</v>
      </c>
      <c r="T85" s="34">
        <v>0</v>
      </c>
      <c r="U85" s="34">
        <v>0</v>
      </c>
      <c r="V85" s="34">
        <v>630.9</v>
      </c>
      <c r="W85" s="150">
        <f>SUM(X85:AA85)</f>
        <v>100570.62999999999</v>
      </c>
      <c r="X85" s="34">
        <f>D85+I85+S85+N85</f>
        <v>16775.7</v>
      </c>
      <c r="Y85" s="34">
        <f>E85+J85+T85+O85</f>
        <v>83164.03</v>
      </c>
      <c r="Z85" s="34">
        <f>F85+K85+U85+P85</f>
        <v>0</v>
      </c>
      <c r="AA85" s="34">
        <f>G85+L85+V85+Q85</f>
        <v>630.9</v>
      </c>
      <c r="AB85" s="59" t="s">
        <v>580</v>
      </c>
    </row>
    <row r="86" spans="1:28" x14ac:dyDescent="0.25">
      <c r="A86" s="154" t="s">
        <v>221</v>
      </c>
      <c r="B86" s="154"/>
      <c r="C86" s="152"/>
      <c r="D86" s="152"/>
      <c r="E86" s="152"/>
      <c r="F86" s="152"/>
      <c r="G86" s="152"/>
      <c r="H86" s="154"/>
      <c r="I86" s="154"/>
      <c r="J86" s="154"/>
      <c r="K86" s="154"/>
      <c r="L86" s="154"/>
      <c r="M86" s="154"/>
      <c r="N86" s="154"/>
      <c r="O86" s="154"/>
      <c r="P86" s="154"/>
      <c r="Q86" s="154"/>
      <c r="R86" s="154"/>
      <c r="S86" s="154"/>
      <c r="T86" s="154"/>
      <c r="U86" s="154"/>
      <c r="V86" s="154"/>
      <c r="W86" s="154"/>
      <c r="X86" s="154"/>
      <c r="Y86" s="154"/>
      <c r="Z86" s="154"/>
      <c r="AA86" s="154"/>
      <c r="AB86" s="154"/>
    </row>
    <row r="87" spans="1:28" ht="80.25" customHeight="1" x14ac:dyDescent="0.25">
      <c r="A87" s="158" t="s">
        <v>222</v>
      </c>
      <c r="B87" s="50" t="s">
        <v>41</v>
      </c>
      <c r="C87" s="150">
        <f>SUM(D87:G87)</f>
        <v>8898.4</v>
      </c>
      <c r="D87" s="34">
        <v>0</v>
      </c>
      <c r="E87" s="34">
        <v>0</v>
      </c>
      <c r="F87" s="34">
        <v>8558.4</v>
      </c>
      <c r="G87" s="34">
        <v>340</v>
      </c>
      <c r="H87" s="150">
        <f>SUM(I87:L87)</f>
        <v>11475.192889999998</v>
      </c>
      <c r="I87" s="34">
        <v>0</v>
      </c>
      <c r="J87" s="34">
        <v>0</v>
      </c>
      <c r="K87" s="34">
        <v>10332.281089999999</v>
      </c>
      <c r="L87" s="34">
        <v>1142.9117999999999</v>
      </c>
      <c r="M87" s="150">
        <f>SUM(N87:Q87)</f>
        <v>8736.361280000001</v>
      </c>
      <c r="N87" s="34">
        <v>0</v>
      </c>
      <c r="O87" s="34">
        <v>0</v>
      </c>
      <c r="P87" s="34">
        <v>8090.2261800000006</v>
      </c>
      <c r="Q87" s="34">
        <v>646.13509999999997</v>
      </c>
      <c r="R87" s="150">
        <f>SUM(S87:V87)</f>
        <v>14648.2</v>
      </c>
      <c r="S87" s="34">
        <v>0</v>
      </c>
      <c r="T87" s="34">
        <v>0</v>
      </c>
      <c r="U87" s="34">
        <v>13629.5</v>
      </c>
      <c r="V87" s="34">
        <v>1018.7</v>
      </c>
      <c r="W87" s="150">
        <f>SUM(X87:AA87)</f>
        <v>43758.154169999994</v>
      </c>
      <c r="X87" s="34">
        <f t="shared" ref="X87:AA91" si="22">D87+I87+S87+N87</f>
        <v>0</v>
      </c>
      <c r="Y87" s="34">
        <f t="shared" si="22"/>
        <v>0</v>
      </c>
      <c r="Z87" s="34">
        <f t="shared" si="22"/>
        <v>40610.407269999996</v>
      </c>
      <c r="AA87" s="34">
        <f t="shared" si="22"/>
        <v>3147.7468999999996</v>
      </c>
      <c r="AB87" s="59" t="s">
        <v>562</v>
      </c>
    </row>
    <row r="88" spans="1:28" ht="90" customHeight="1" x14ac:dyDescent="0.25">
      <c r="A88" s="158" t="s">
        <v>223</v>
      </c>
      <c r="B88" s="50" t="s">
        <v>42</v>
      </c>
      <c r="C88" s="150">
        <f>SUM(D88:G88)</f>
        <v>2329</v>
      </c>
      <c r="D88" s="34">
        <v>0</v>
      </c>
      <c r="E88" s="34">
        <v>500</v>
      </c>
      <c r="F88" s="34">
        <v>20</v>
      </c>
      <c r="G88" s="34">
        <v>1809</v>
      </c>
      <c r="H88" s="150">
        <f>SUM(I88:L88)</f>
        <v>960.92726999999991</v>
      </c>
      <c r="I88" s="34">
        <v>0</v>
      </c>
      <c r="J88" s="34">
        <v>499.9</v>
      </c>
      <c r="K88" s="34">
        <v>162.68726999999998</v>
      </c>
      <c r="L88" s="34">
        <v>298.33999999999997</v>
      </c>
      <c r="M88" s="150">
        <f>SUM(N88:Q88)</f>
        <v>494.36</v>
      </c>
      <c r="N88" s="34">
        <v>0</v>
      </c>
      <c r="O88" s="34">
        <v>20.100000000000001</v>
      </c>
      <c r="P88" s="34">
        <v>474.26</v>
      </c>
      <c r="Q88" s="34">
        <v>0</v>
      </c>
      <c r="R88" s="150">
        <f>SUM(S88:V88)</f>
        <v>1506.2</v>
      </c>
      <c r="S88" s="34">
        <v>0</v>
      </c>
      <c r="T88" s="34">
        <v>1306.2</v>
      </c>
      <c r="U88" s="34">
        <v>0</v>
      </c>
      <c r="V88" s="34">
        <v>200</v>
      </c>
      <c r="W88" s="218">
        <f>SUM(X88:AA88)</f>
        <v>5290.4872699999996</v>
      </c>
      <c r="X88" s="212">
        <f t="shared" si="22"/>
        <v>0</v>
      </c>
      <c r="Y88" s="212">
        <f t="shared" si="22"/>
        <v>2326.1999999999998</v>
      </c>
      <c r="Z88" s="212">
        <f t="shared" si="22"/>
        <v>656.94727</v>
      </c>
      <c r="AA88" s="212">
        <f t="shared" si="22"/>
        <v>2307.34</v>
      </c>
      <c r="AB88" s="59" t="s">
        <v>546</v>
      </c>
    </row>
    <row r="89" spans="1:28" ht="49.5" customHeight="1" x14ac:dyDescent="0.25">
      <c r="A89" s="158" t="s">
        <v>224</v>
      </c>
      <c r="B89" s="50" t="s">
        <v>48</v>
      </c>
      <c r="C89" s="150">
        <f>SUM(D89:G89)</f>
        <v>1316.6</v>
      </c>
      <c r="D89" s="34">
        <v>0</v>
      </c>
      <c r="E89" s="34">
        <v>0</v>
      </c>
      <c r="F89" s="34">
        <v>1316.6</v>
      </c>
      <c r="G89" s="34">
        <v>0</v>
      </c>
      <c r="H89" s="150">
        <f>SUM(I89:L89)</f>
        <v>1537.7</v>
      </c>
      <c r="I89" s="34">
        <v>0</v>
      </c>
      <c r="J89" s="34">
        <v>0</v>
      </c>
      <c r="K89" s="34">
        <v>1537.7</v>
      </c>
      <c r="L89" s="34">
        <v>0</v>
      </c>
      <c r="M89" s="150">
        <f>SUM(N89:Q89)</f>
        <v>1669.7508499999999</v>
      </c>
      <c r="N89" s="34">
        <v>0</v>
      </c>
      <c r="O89" s="34">
        <v>0</v>
      </c>
      <c r="P89" s="34">
        <v>1669.7508499999999</v>
      </c>
      <c r="Q89" s="34">
        <v>0</v>
      </c>
      <c r="R89" s="150">
        <f>SUM(S89:V89)</f>
        <v>2050</v>
      </c>
      <c r="S89" s="34">
        <v>0</v>
      </c>
      <c r="T89" s="34">
        <v>0</v>
      </c>
      <c r="U89" s="34">
        <v>2050</v>
      </c>
      <c r="V89" s="34">
        <v>0</v>
      </c>
      <c r="W89" s="150">
        <f>SUM(X89:AA89)</f>
        <v>6574.0508499999996</v>
      </c>
      <c r="X89" s="34">
        <f t="shared" si="22"/>
        <v>0</v>
      </c>
      <c r="Y89" s="34">
        <f t="shared" si="22"/>
        <v>0</v>
      </c>
      <c r="Z89" s="34">
        <f t="shared" si="22"/>
        <v>6574.0508499999996</v>
      </c>
      <c r="AA89" s="34">
        <f t="shared" si="22"/>
        <v>0</v>
      </c>
      <c r="AB89" s="59" t="s">
        <v>486</v>
      </c>
    </row>
    <row r="90" spans="1:28" ht="33" customHeight="1" x14ac:dyDescent="0.25">
      <c r="A90" s="158" t="s">
        <v>225</v>
      </c>
      <c r="B90" s="50" t="s">
        <v>43</v>
      </c>
      <c r="C90" s="150">
        <f>SUM(D90:G90)</f>
        <v>270.89999999999998</v>
      </c>
      <c r="D90" s="34">
        <v>0</v>
      </c>
      <c r="E90" s="34">
        <v>0</v>
      </c>
      <c r="F90" s="34">
        <v>228.9</v>
      </c>
      <c r="G90" s="34">
        <v>42</v>
      </c>
      <c r="H90" s="150">
        <f>SUM(I90:L90)</f>
        <v>478.65950000000004</v>
      </c>
      <c r="I90" s="34">
        <v>0</v>
      </c>
      <c r="J90" s="34">
        <v>0</v>
      </c>
      <c r="K90" s="34">
        <v>464.44150000000002</v>
      </c>
      <c r="L90" s="34">
        <v>14.218</v>
      </c>
      <c r="M90" s="150">
        <f>SUM(N90:Q90)</f>
        <v>258.36</v>
      </c>
      <c r="N90" s="34">
        <v>0</v>
      </c>
      <c r="O90" s="34">
        <v>0</v>
      </c>
      <c r="P90" s="34">
        <v>258.36</v>
      </c>
      <c r="Q90" s="34">
        <v>0</v>
      </c>
      <c r="R90" s="150">
        <f>SUM(S90:V90)</f>
        <v>493.7</v>
      </c>
      <c r="S90" s="34">
        <v>0</v>
      </c>
      <c r="T90" s="34">
        <v>0</v>
      </c>
      <c r="U90" s="34">
        <v>493.7</v>
      </c>
      <c r="V90" s="34">
        <v>0</v>
      </c>
      <c r="W90" s="150">
        <f>SUM(X90:AA90)</f>
        <v>1501.6195</v>
      </c>
      <c r="X90" s="34">
        <f t="shared" si="22"/>
        <v>0</v>
      </c>
      <c r="Y90" s="34">
        <f t="shared" si="22"/>
        <v>0</v>
      </c>
      <c r="Z90" s="34">
        <f t="shared" si="22"/>
        <v>1445.4014999999999</v>
      </c>
      <c r="AA90" s="34">
        <f t="shared" si="22"/>
        <v>56.218000000000004</v>
      </c>
      <c r="AB90" s="59" t="s">
        <v>583</v>
      </c>
    </row>
    <row r="91" spans="1:28" ht="78" customHeight="1" x14ac:dyDescent="0.25">
      <c r="A91" s="158" t="s">
        <v>226</v>
      </c>
      <c r="B91" s="50" t="s">
        <v>45</v>
      </c>
      <c r="C91" s="150">
        <f>SUM(D91:G91)</f>
        <v>5511.6</v>
      </c>
      <c r="D91" s="34">
        <v>0</v>
      </c>
      <c r="E91" s="34">
        <v>0</v>
      </c>
      <c r="F91" s="34">
        <v>4361.8</v>
      </c>
      <c r="G91" s="34">
        <v>1149.8</v>
      </c>
      <c r="H91" s="150">
        <f>SUM(I91:L91)</f>
        <v>4511.0917100000006</v>
      </c>
      <c r="I91" s="34">
        <v>0</v>
      </c>
      <c r="J91" s="34">
        <v>0</v>
      </c>
      <c r="K91" s="34">
        <v>2836.1917600000002</v>
      </c>
      <c r="L91" s="34">
        <v>1674.89995</v>
      </c>
      <c r="M91" s="150">
        <f>SUM(N91:Q91)</f>
        <v>4896.1720000000005</v>
      </c>
      <c r="N91" s="34">
        <v>0</v>
      </c>
      <c r="O91" s="34">
        <v>0</v>
      </c>
      <c r="P91" s="34">
        <v>2485.223</v>
      </c>
      <c r="Q91" s="34">
        <v>2410.9490000000001</v>
      </c>
      <c r="R91" s="150">
        <f>SUM(S91:V91)</f>
        <v>2908.1</v>
      </c>
      <c r="S91" s="34">
        <v>0</v>
      </c>
      <c r="T91" s="34">
        <v>0</v>
      </c>
      <c r="U91" s="34">
        <v>1948.2</v>
      </c>
      <c r="V91" s="34">
        <v>959.9</v>
      </c>
      <c r="W91" s="150">
        <f>SUM(X91:AA91)</f>
        <v>17826.963710000004</v>
      </c>
      <c r="X91" s="34">
        <f t="shared" si="22"/>
        <v>0</v>
      </c>
      <c r="Y91" s="34">
        <f t="shared" si="22"/>
        <v>0</v>
      </c>
      <c r="Z91" s="34">
        <f t="shared" si="22"/>
        <v>11631.414760000001</v>
      </c>
      <c r="AA91" s="34">
        <f t="shared" si="22"/>
        <v>6195.5489500000003</v>
      </c>
      <c r="AB91" s="59" t="s">
        <v>617</v>
      </c>
    </row>
    <row r="92" spans="1:28" x14ac:dyDescent="0.25">
      <c r="A92" s="154" t="s">
        <v>227</v>
      </c>
      <c r="B92" s="154"/>
      <c r="C92" s="152"/>
      <c r="D92" s="152"/>
      <c r="E92" s="152"/>
      <c r="F92" s="152"/>
      <c r="G92" s="152"/>
      <c r="H92" s="154"/>
      <c r="I92" s="154"/>
      <c r="J92" s="154"/>
      <c r="K92" s="154"/>
      <c r="L92" s="154"/>
      <c r="M92" s="154"/>
      <c r="N92" s="154"/>
      <c r="O92" s="154"/>
      <c r="P92" s="154"/>
      <c r="Q92" s="154"/>
      <c r="R92" s="154"/>
      <c r="S92" s="154"/>
      <c r="T92" s="154"/>
      <c r="U92" s="154"/>
      <c r="V92" s="154"/>
      <c r="W92" s="154"/>
      <c r="X92" s="154"/>
      <c r="Y92" s="154"/>
      <c r="Z92" s="154"/>
      <c r="AA92" s="154"/>
      <c r="AB92" s="154"/>
    </row>
    <row r="93" spans="1:28" ht="61.5" customHeight="1" x14ac:dyDescent="0.25">
      <c r="A93" s="149" t="s">
        <v>228</v>
      </c>
      <c r="B93" s="50" t="s">
        <v>29</v>
      </c>
      <c r="C93" s="150">
        <f>SUM(D93:G93)</f>
        <v>1019.8</v>
      </c>
      <c r="D93" s="34">
        <v>0</v>
      </c>
      <c r="E93" s="34">
        <v>537</v>
      </c>
      <c r="F93" s="34">
        <v>482.8</v>
      </c>
      <c r="G93" s="34">
        <v>0</v>
      </c>
      <c r="H93" s="150">
        <f>SUM(I93:L93)</f>
        <v>1264.9232</v>
      </c>
      <c r="I93" s="34">
        <v>0</v>
      </c>
      <c r="J93" s="34">
        <v>483.4</v>
      </c>
      <c r="K93" s="34">
        <v>533.92319999999995</v>
      </c>
      <c r="L93" s="34">
        <v>247.6</v>
      </c>
      <c r="M93" s="150">
        <f>SUM(N93:Q93)</f>
        <v>596.32915000000003</v>
      </c>
      <c r="N93" s="34">
        <v>0</v>
      </c>
      <c r="O93" s="34">
        <v>268.45274999999998</v>
      </c>
      <c r="P93" s="34">
        <v>327.87639999999999</v>
      </c>
      <c r="Q93" s="34">
        <v>0</v>
      </c>
      <c r="R93" s="150">
        <f>SUM(S93:V93)</f>
        <v>1162.0999999999999</v>
      </c>
      <c r="S93" s="34">
        <v>0</v>
      </c>
      <c r="T93" s="34">
        <v>780.1</v>
      </c>
      <c r="U93" s="34">
        <v>382</v>
      </c>
      <c r="V93" s="34">
        <v>0</v>
      </c>
      <c r="W93" s="150">
        <f>SUM(X93:AA93)</f>
        <v>4043.1523499999998</v>
      </c>
      <c r="X93" s="34">
        <f>D93+I93+S93+N93</f>
        <v>0</v>
      </c>
      <c r="Y93" s="34">
        <f>E93+J93+T93+O93</f>
        <v>2068.9527499999999</v>
      </c>
      <c r="Z93" s="34">
        <f>F93+K93+U93+P93</f>
        <v>1726.5996</v>
      </c>
      <c r="AA93" s="34">
        <f>G93+L93+V93+Q93</f>
        <v>247.6</v>
      </c>
      <c r="AB93" s="59" t="s">
        <v>540</v>
      </c>
    </row>
    <row r="94" spans="1:28" x14ac:dyDescent="0.25">
      <c r="A94" s="154" t="s">
        <v>229</v>
      </c>
      <c r="B94" s="154"/>
      <c r="C94" s="152"/>
      <c r="D94" s="152"/>
      <c r="E94" s="152"/>
      <c r="F94" s="152"/>
      <c r="G94" s="152"/>
      <c r="H94" s="154"/>
      <c r="I94" s="154"/>
      <c r="J94" s="154"/>
      <c r="K94" s="154"/>
      <c r="L94" s="154"/>
      <c r="M94" s="154"/>
      <c r="N94" s="154"/>
      <c r="O94" s="154"/>
      <c r="P94" s="154"/>
      <c r="Q94" s="154"/>
      <c r="R94" s="154"/>
      <c r="S94" s="154"/>
      <c r="T94" s="154"/>
      <c r="U94" s="154"/>
      <c r="V94" s="154"/>
      <c r="W94" s="154"/>
      <c r="X94" s="154"/>
      <c r="Y94" s="154"/>
      <c r="Z94" s="154"/>
      <c r="AA94" s="154"/>
      <c r="AB94" s="154"/>
    </row>
    <row r="95" spans="1:28" ht="59.25" customHeight="1" x14ac:dyDescent="0.25">
      <c r="A95" s="158" t="s">
        <v>230</v>
      </c>
      <c r="B95" s="50" t="s">
        <v>90</v>
      </c>
      <c r="C95" s="150">
        <f>SUM(D95:G95)</f>
        <v>10606.300000000001</v>
      </c>
      <c r="D95" s="34">
        <v>0</v>
      </c>
      <c r="E95" s="34">
        <v>1393.7</v>
      </c>
      <c r="F95" s="34">
        <v>9212.6</v>
      </c>
      <c r="G95" s="34">
        <v>0</v>
      </c>
      <c r="H95" s="150">
        <f>SUM(I95:L95)</f>
        <v>15441.970450000001</v>
      </c>
      <c r="I95" s="34">
        <v>0</v>
      </c>
      <c r="J95" s="34">
        <v>4709.8999999999996</v>
      </c>
      <c r="K95" s="34">
        <v>10732.070450000001</v>
      </c>
      <c r="L95" s="34">
        <v>0</v>
      </c>
      <c r="M95" s="150">
        <f>SUM(N95:Q95)</f>
        <v>12150.23864</v>
      </c>
      <c r="N95" s="34">
        <v>0</v>
      </c>
      <c r="O95" s="34">
        <v>2439.6999999999998</v>
      </c>
      <c r="P95" s="34">
        <v>9710.5386400000007</v>
      </c>
      <c r="Q95" s="34">
        <v>0</v>
      </c>
      <c r="R95" s="150">
        <f>SUM(S95:V95)</f>
        <v>33237.300000000003</v>
      </c>
      <c r="S95" s="34"/>
      <c r="T95" s="34">
        <v>9187.2999999999993</v>
      </c>
      <c r="U95" s="34">
        <v>24050</v>
      </c>
      <c r="V95" s="34">
        <v>0</v>
      </c>
      <c r="W95" s="150">
        <f>SUM(X95:AA95)</f>
        <v>71435.809089999995</v>
      </c>
      <c r="X95" s="34">
        <f>D95+I95+S95+N95</f>
        <v>0</v>
      </c>
      <c r="Y95" s="34">
        <f>E95+J95+T95+O95</f>
        <v>17730.599999999999</v>
      </c>
      <c r="Z95" s="34">
        <f>F95+K95+U95+P95</f>
        <v>53705.209090000004</v>
      </c>
      <c r="AA95" s="34">
        <f>G95+L95+V95+Q95</f>
        <v>0</v>
      </c>
      <c r="AB95" s="59" t="s">
        <v>598</v>
      </c>
    </row>
    <row r="96" spans="1:28" x14ac:dyDescent="0.25">
      <c r="A96" s="154" t="s">
        <v>231</v>
      </c>
      <c r="B96" s="154"/>
      <c r="C96" s="152"/>
      <c r="D96" s="152"/>
      <c r="E96" s="152"/>
      <c r="F96" s="152"/>
      <c r="G96" s="152"/>
      <c r="H96" s="154"/>
      <c r="I96" s="154"/>
      <c r="J96" s="154"/>
      <c r="K96" s="154"/>
      <c r="L96" s="154"/>
      <c r="M96" s="154"/>
      <c r="N96" s="154"/>
      <c r="O96" s="154"/>
      <c r="P96" s="154"/>
      <c r="Q96" s="154"/>
      <c r="R96" s="154"/>
      <c r="S96" s="154"/>
      <c r="T96" s="154"/>
      <c r="U96" s="154"/>
      <c r="V96" s="154"/>
      <c r="W96" s="154"/>
      <c r="X96" s="154"/>
      <c r="Y96" s="154"/>
      <c r="Z96" s="154"/>
      <c r="AA96" s="154"/>
      <c r="AB96" s="254"/>
    </row>
    <row r="97" spans="1:30" ht="31.5" customHeight="1" x14ac:dyDescent="0.25">
      <c r="A97" s="158" t="s">
        <v>233</v>
      </c>
      <c r="B97" s="50" t="s">
        <v>30</v>
      </c>
      <c r="C97" s="150">
        <f>SUM(D97:G97)</f>
        <v>33471.800000000003</v>
      </c>
      <c r="D97" s="34">
        <v>33471.800000000003</v>
      </c>
      <c r="E97" s="34">
        <v>0</v>
      </c>
      <c r="F97" s="34">
        <v>0</v>
      </c>
      <c r="G97" s="34">
        <v>0</v>
      </c>
      <c r="H97" s="150">
        <f>SUM(I97:L97)</f>
        <v>20908.363840000002</v>
      </c>
      <c r="I97" s="34">
        <v>20908.363840000002</v>
      </c>
      <c r="J97" s="34">
        <v>0</v>
      </c>
      <c r="K97" s="34">
        <v>0</v>
      </c>
      <c r="L97" s="34">
        <v>0</v>
      </c>
      <c r="M97" s="150">
        <f>SUM(N97:Q97)</f>
        <v>9585.2454300000009</v>
      </c>
      <c r="N97" s="34">
        <v>9585.2454300000009</v>
      </c>
      <c r="O97" s="34">
        <v>0</v>
      </c>
      <c r="P97" s="34">
        <v>0</v>
      </c>
      <c r="Q97" s="34">
        <v>0</v>
      </c>
      <c r="R97" s="150">
        <f>SUM(S97:V97)</f>
        <v>3009.9</v>
      </c>
      <c r="S97" s="34">
        <v>0</v>
      </c>
      <c r="T97" s="34">
        <v>0</v>
      </c>
      <c r="U97" s="34">
        <v>3009.9</v>
      </c>
      <c r="V97" s="34">
        <v>0</v>
      </c>
      <c r="W97" s="150">
        <f>SUM(X97:AA97)</f>
        <v>66975.309270000012</v>
      </c>
      <c r="X97" s="34">
        <f t="shared" ref="X97:AA99" si="23">D97+I97+S97+N97</f>
        <v>63965.409270000011</v>
      </c>
      <c r="Y97" s="34">
        <f t="shared" si="23"/>
        <v>0</v>
      </c>
      <c r="Z97" s="34">
        <f t="shared" si="23"/>
        <v>3009.9</v>
      </c>
      <c r="AA97" s="34">
        <f t="shared" si="23"/>
        <v>0</v>
      </c>
      <c r="AB97" s="59" t="s">
        <v>490</v>
      </c>
    </row>
    <row r="98" spans="1:30" ht="60" customHeight="1" x14ac:dyDescent="0.25">
      <c r="A98" s="158" t="s">
        <v>232</v>
      </c>
      <c r="B98" s="50" t="s">
        <v>57</v>
      </c>
      <c r="C98" s="150">
        <v>0</v>
      </c>
      <c r="D98" s="34">
        <v>0</v>
      </c>
      <c r="E98" s="34">
        <v>0</v>
      </c>
      <c r="F98" s="34">
        <v>0</v>
      </c>
      <c r="G98" s="34">
        <v>0</v>
      </c>
      <c r="H98" s="150">
        <f>SUM(I98:L98)</f>
        <v>3346.0149999999999</v>
      </c>
      <c r="I98" s="34">
        <v>0</v>
      </c>
      <c r="J98" s="34">
        <v>3000</v>
      </c>
      <c r="K98" s="34">
        <v>346.01499999999999</v>
      </c>
      <c r="L98" s="34">
        <v>0</v>
      </c>
      <c r="M98" s="150">
        <f>SUM(N98:Q98)</f>
        <v>7585.1811899999993</v>
      </c>
      <c r="N98" s="34">
        <v>0</v>
      </c>
      <c r="O98" s="34">
        <v>0</v>
      </c>
      <c r="P98" s="34">
        <v>198.52417</v>
      </c>
      <c r="Q98" s="34">
        <v>7386.6570199999996</v>
      </c>
      <c r="R98" s="150">
        <f>SUM(S98:V98)</f>
        <v>5252.3</v>
      </c>
      <c r="S98" s="34">
        <v>0</v>
      </c>
      <c r="T98" s="34">
        <v>5178.2</v>
      </c>
      <c r="U98" s="34">
        <v>74.099999999999994</v>
      </c>
      <c r="V98" s="34">
        <v>0</v>
      </c>
      <c r="W98" s="218">
        <f>SUM(X98:AA98)</f>
        <v>16183.496189999998</v>
      </c>
      <c r="X98" s="212">
        <f t="shared" si="23"/>
        <v>0</v>
      </c>
      <c r="Y98" s="212">
        <f t="shared" si="23"/>
        <v>8178.2</v>
      </c>
      <c r="Z98" s="212">
        <f t="shared" si="23"/>
        <v>618.63917000000004</v>
      </c>
      <c r="AA98" s="212">
        <f t="shared" si="23"/>
        <v>7386.6570199999996</v>
      </c>
      <c r="AB98" s="59" t="s">
        <v>598</v>
      </c>
    </row>
    <row r="99" spans="1:30" ht="93.75" customHeight="1" x14ac:dyDescent="0.25">
      <c r="A99" s="158" t="s">
        <v>234</v>
      </c>
      <c r="B99" s="50" t="s">
        <v>46</v>
      </c>
      <c r="C99" s="150">
        <f>SUM(D99:G99)</f>
        <v>3054.4</v>
      </c>
      <c r="D99" s="34">
        <v>0</v>
      </c>
      <c r="E99" s="34">
        <v>2934.4</v>
      </c>
      <c r="F99" s="34">
        <v>120</v>
      </c>
      <c r="G99" s="34">
        <v>0</v>
      </c>
      <c r="H99" s="150">
        <f>SUM(I99:L99)</f>
        <v>817.91093999999998</v>
      </c>
      <c r="I99" s="34">
        <v>0</v>
      </c>
      <c r="J99" s="34">
        <v>0</v>
      </c>
      <c r="K99" s="34">
        <v>817.91093999999998</v>
      </c>
      <c r="L99" s="34">
        <v>0</v>
      </c>
      <c r="M99" s="150">
        <f>SUM(N99:Q99)</f>
        <v>2176.5588600000001</v>
      </c>
      <c r="N99" s="34">
        <v>0</v>
      </c>
      <c r="O99" s="34">
        <v>0</v>
      </c>
      <c r="P99" s="34">
        <v>994.47537999999997</v>
      </c>
      <c r="Q99" s="34">
        <v>1182.08348</v>
      </c>
      <c r="R99" s="150">
        <f>SUM(S99:V99)</f>
        <v>11318.8</v>
      </c>
      <c r="S99" s="34">
        <v>0</v>
      </c>
      <c r="T99" s="34">
        <v>9821.7999999999993</v>
      </c>
      <c r="U99" s="34">
        <v>537.79999999999995</v>
      </c>
      <c r="V99" s="34">
        <v>959.2</v>
      </c>
      <c r="W99" s="150">
        <f>SUM(X99:AA99)</f>
        <v>17367.669799999996</v>
      </c>
      <c r="X99" s="34">
        <f t="shared" si="23"/>
        <v>0</v>
      </c>
      <c r="Y99" s="34">
        <f t="shared" si="23"/>
        <v>12756.199999999999</v>
      </c>
      <c r="Z99" s="34">
        <f t="shared" si="23"/>
        <v>2470.1863199999998</v>
      </c>
      <c r="AA99" s="34">
        <f t="shared" si="23"/>
        <v>2141.2834800000001</v>
      </c>
      <c r="AB99" s="59" t="s">
        <v>584</v>
      </c>
    </row>
    <row r="100" spans="1:30" ht="20.25" customHeight="1" x14ac:dyDescent="0.25">
      <c r="A100" s="255" t="s">
        <v>339</v>
      </c>
      <c r="B100" s="154"/>
      <c r="C100" s="152"/>
      <c r="D100" s="152"/>
      <c r="E100" s="152"/>
      <c r="F100" s="152"/>
      <c r="G100" s="152"/>
      <c r="H100" s="154"/>
      <c r="I100" s="154"/>
      <c r="J100" s="154"/>
      <c r="K100" s="154"/>
      <c r="L100" s="154"/>
      <c r="M100" s="154"/>
      <c r="N100" s="154"/>
      <c r="O100" s="154"/>
      <c r="P100" s="154"/>
      <c r="Q100" s="154"/>
      <c r="R100" s="154"/>
      <c r="S100" s="154"/>
      <c r="T100" s="154"/>
      <c r="U100" s="154"/>
      <c r="V100" s="154"/>
      <c r="W100" s="154"/>
      <c r="X100" s="154"/>
      <c r="Y100" s="154"/>
      <c r="Z100" s="154"/>
      <c r="AA100" s="154"/>
      <c r="AB100" s="154"/>
    </row>
    <row r="101" spans="1:30" ht="18" customHeight="1" x14ac:dyDescent="0.25">
      <c r="A101" s="255" t="s">
        <v>235</v>
      </c>
      <c r="B101" s="154"/>
      <c r="C101" s="152"/>
      <c r="D101" s="152"/>
      <c r="E101" s="152"/>
      <c r="F101" s="152"/>
      <c r="G101" s="152"/>
      <c r="H101" s="154"/>
      <c r="I101" s="154"/>
      <c r="J101" s="154"/>
      <c r="K101" s="154"/>
      <c r="L101" s="154"/>
      <c r="M101" s="154"/>
      <c r="N101" s="154"/>
      <c r="O101" s="154"/>
      <c r="P101" s="154"/>
      <c r="Q101" s="154"/>
      <c r="R101" s="154"/>
      <c r="S101" s="154"/>
      <c r="T101" s="154"/>
      <c r="U101" s="154"/>
      <c r="V101" s="154"/>
      <c r="W101" s="154"/>
      <c r="X101" s="154"/>
      <c r="Y101" s="154"/>
      <c r="Z101" s="154"/>
      <c r="AA101" s="154"/>
      <c r="AB101" s="154"/>
    </row>
    <row r="102" spans="1:30" x14ac:dyDescent="0.25">
      <c r="A102" s="166" t="s">
        <v>236</v>
      </c>
      <c r="B102" s="256" t="s">
        <v>39</v>
      </c>
      <c r="C102" s="152"/>
      <c r="D102" s="152"/>
      <c r="E102" s="152"/>
      <c r="F102" s="152"/>
      <c r="G102" s="152"/>
      <c r="H102" s="256"/>
      <c r="I102" s="256"/>
      <c r="J102" s="256"/>
      <c r="K102" s="256"/>
      <c r="L102" s="256"/>
      <c r="M102" s="256"/>
      <c r="N102" s="256"/>
      <c r="O102" s="256"/>
      <c r="P102" s="256"/>
      <c r="Q102" s="256"/>
      <c r="R102" s="256"/>
      <c r="S102" s="256"/>
      <c r="T102" s="256"/>
      <c r="U102" s="256"/>
      <c r="V102" s="256"/>
      <c r="W102" s="256"/>
      <c r="X102" s="256"/>
      <c r="Y102" s="256"/>
      <c r="Z102" s="256"/>
      <c r="AA102" s="256"/>
      <c r="AB102" s="256"/>
    </row>
    <row r="103" spans="1:30" ht="32.25" customHeight="1" x14ac:dyDescent="0.25">
      <c r="A103" s="166" t="s">
        <v>361</v>
      </c>
      <c r="B103" s="50" t="s">
        <v>84</v>
      </c>
      <c r="C103" s="150">
        <f>SUM(D103:G103)</f>
        <v>27</v>
      </c>
      <c r="D103" s="34">
        <v>0</v>
      </c>
      <c r="E103" s="34">
        <v>0</v>
      </c>
      <c r="F103" s="34">
        <v>27</v>
      </c>
      <c r="G103" s="34">
        <v>0</v>
      </c>
      <c r="H103" s="150">
        <f>SUM(I103:L103)</f>
        <v>26.9</v>
      </c>
      <c r="I103" s="34">
        <v>0</v>
      </c>
      <c r="J103" s="34">
        <v>0</v>
      </c>
      <c r="K103" s="34">
        <v>0</v>
      </c>
      <c r="L103" s="34">
        <v>26.9</v>
      </c>
      <c r="M103" s="150">
        <f>SUM(N103:Q103)</f>
        <v>27</v>
      </c>
      <c r="N103" s="34">
        <v>0</v>
      </c>
      <c r="O103" s="34">
        <v>0</v>
      </c>
      <c r="P103" s="34">
        <v>0</v>
      </c>
      <c r="Q103" s="34">
        <v>27</v>
      </c>
      <c r="R103" s="150">
        <f>SUM(S103:V103)</f>
        <v>28.8</v>
      </c>
      <c r="S103" s="34">
        <v>0</v>
      </c>
      <c r="T103" s="34">
        <v>0</v>
      </c>
      <c r="U103" s="34">
        <v>0</v>
      </c>
      <c r="V103" s="34">
        <v>28.8</v>
      </c>
      <c r="W103" s="150">
        <f>SUM(X103:AA103)</f>
        <v>109.7</v>
      </c>
      <c r="X103" s="34">
        <f t="shared" ref="X103:AA105" si="24">D103+I103+S103+N103</f>
        <v>0</v>
      </c>
      <c r="Y103" s="34">
        <f t="shared" si="24"/>
        <v>0</v>
      </c>
      <c r="Z103" s="34">
        <f t="shared" si="24"/>
        <v>27</v>
      </c>
      <c r="AA103" s="34">
        <f t="shared" si="24"/>
        <v>82.7</v>
      </c>
      <c r="AB103" s="59" t="s">
        <v>556</v>
      </c>
    </row>
    <row r="104" spans="1:30" ht="45" x14ac:dyDescent="0.25">
      <c r="A104" s="166" t="s">
        <v>237</v>
      </c>
      <c r="B104" s="50" t="s">
        <v>40</v>
      </c>
      <c r="C104" s="150">
        <f>SUM(D104:G104)</f>
        <v>79828.200000000012</v>
      </c>
      <c r="D104" s="34">
        <v>0</v>
      </c>
      <c r="E104" s="34">
        <v>14061.6</v>
      </c>
      <c r="F104" s="34">
        <v>65766.600000000006</v>
      </c>
      <c r="G104" s="34">
        <v>0</v>
      </c>
      <c r="H104" s="150">
        <f>SUM(I104:L104)</f>
        <v>3771.3</v>
      </c>
      <c r="I104" s="34">
        <v>0</v>
      </c>
      <c r="J104" s="34">
        <v>0</v>
      </c>
      <c r="K104" s="34">
        <v>3771.3</v>
      </c>
      <c r="L104" s="34">
        <v>0</v>
      </c>
      <c r="M104" s="150">
        <f>SUM(N104:Q104)</f>
        <v>4833.8999999999996</v>
      </c>
      <c r="N104" s="34">
        <v>0</v>
      </c>
      <c r="O104" s="34">
        <v>0</v>
      </c>
      <c r="P104" s="34">
        <v>4833.8999999999996</v>
      </c>
      <c r="Q104" s="34">
        <v>0</v>
      </c>
      <c r="R104" s="150">
        <f>SUM(S104:V104)</f>
        <v>596.81500000000005</v>
      </c>
      <c r="S104" s="34">
        <v>0</v>
      </c>
      <c r="T104" s="34">
        <v>0</v>
      </c>
      <c r="U104" s="34">
        <v>529.6</v>
      </c>
      <c r="V104" s="34">
        <v>67.215000000000003</v>
      </c>
      <c r="W104" s="150">
        <f>SUM(X104:AA104)</f>
        <v>89030.215000000011</v>
      </c>
      <c r="X104" s="34">
        <f t="shared" si="24"/>
        <v>0</v>
      </c>
      <c r="Y104" s="34">
        <f t="shared" si="24"/>
        <v>14061.6</v>
      </c>
      <c r="Z104" s="34">
        <f t="shared" si="24"/>
        <v>74901.400000000009</v>
      </c>
      <c r="AA104" s="34">
        <f t="shared" si="24"/>
        <v>67.215000000000003</v>
      </c>
      <c r="AB104" s="59" t="s">
        <v>613</v>
      </c>
      <c r="AC104" s="231"/>
    </row>
    <row r="105" spans="1:30" ht="34.5" customHeight="1" x14ac:dyDescent="0.25">
      <c r="A105" s="170" t="s">
        <v>444</v>
      </c>
      <c r="B105" s="60" t="s">
        <v>445</v>
      </c>
      <c r="C105" s="150">
        <f>SUM(D105:G105)</f>
        <v>0</v>
      </c>
      <c r="D105" s="34">
        <v>0</v>
      </c>
      <c r="E105" s="34">
        <v>0</v>
      </c>
      <c r="F105" s="34">
        <v>0</v>
      </c>
      <c r="G105" s="34">
        <v>0</v>
      </c>
      <c r="H105" s="150">
        <f>SUM(I105:L105)</f>
        <v>0</v>
      </c>
      <c r="I105" s="34">
        <v>0</v>
      </c>
      <c r="J105" s="34">
        <v>0</v>
      </c>
      <c r="K105" s="34">
        <v>0</v>
      </c>
      <c r="L105" s="34">
        <v>0</v>
      </c>
      <c r="M105" s="150">
        <f>SUM(N105:Q105)</f>
        <v>0</v>
      </c>
      <c r="N105" s="34">
        <v>0</v>
      </c>
      <c r="O105" s="34">
        <v>0</v>
      </c>
      <c r="P105" s="34">
        <v>0</v>
      </c>
      <c r="Q105" s="34">
        <v>0</v>
      </c>
      <c r="R105" s="150">
        <f>SUM(S105:V105)</f>
        <v>0</v>
      </c>
      <c r="S105" s="34">
        <v>0</v>
      </c>
      <c r="T105" s="34">
        <v>0</v>
      </c>
      <c r="U105" s="34">
        <v>0</v>
      </c>
      <c r="V105" s="34">
        <v>0</v>
      </c>
      <c r="W105" s="150">
        <f>SUM(X105:AA105)</f>
        <v>0</v>
      </c>
      <c r="X105" s="34">
        <f t="shared" si="24"/>
        <v>0</v>
      </c>
      <c r="Y105" s="34">
        <f t="shared" si="24"/>
        <v>0</v>
      </c>
      <c r="Z105" s="34">
        <f t="shared" si="24"/>
        <v>0</v>
      </c>
      <c r="AA105" s="34">
        <f t="shared" si="24"/>
        <v>0</v>
      </c>
      <c r="AB105" s="59" t="s">
        <v>563</v>
      </c>
    </row>
    <row r="106" spans="1:30" x14ac:dyDescent="0.25">
      <c r="A106" s="154" t="s">
        <v>238</v>
      </c>
      <c r="B106" s="154"/>
      <c r="C106" s="152"/>
      <c r="D106" s="152"/>
      <c r="E106" s="152"/>
      <c r="F106" s="152"/>
      <c r="G106" s="152"/>
      <c r="H106" s="154"/>
      <c r="I106" s="154"/>
      <c r="J106" s="154"/>
      <c r="K106" s="154"/>
      <c r="L106" s="154"/>
      <c r="M106" s="154"/>
      <c r="N106" s="154"/>
      <c r="O106" s="154"/>
      <c r="P106" s="154"/>
      <c r="Q106" s="154"/>
      <c r="R106" s="154"/>
      <c r="S106" s="154"/>
      <c r="T106" s="154"/>
      <c r="U106" s="154"/>
      <c r="V106" s="154"/>
      <c r="W106" s="154"/>
      <c r="X106" s="154"/>
      <c r="Y106" s="154"/>
      <c r="Z106" s="154"/>
      <c r="AA106" s="154"/>
      <c r="AB106" s="154"/>
    </row>
    <row r="107" spans="1:30" ht="91.5" customHeight="1" x14ac:dyDescent="0.25">
      <c r="A107" s="158" t="s">
        <v>239</v>
      </c>
      <c r="B107" s="50" t="s">
        <v>85</v>
      </c>
      <c r="C107" s="150">
        <f>SUM(D107:G107)</f>
        <v>44385.299999999996</v>
      </c>
      <c r="D107" s="34">
        <v>0</v>
      </c>
      <c r="E107" s="34">
        <v>5404.2</v>
      </c>
      <c r="F107" s="34">
        <v>38981.1</v>
      </c>
      <c r="G107" s="34">
        <v>0</v>
      </c>
      <c r="H107" s="150">
        <f>SUM(I107:L107)</f>
        <v>45014.282000000007</v>
      </c>
      <c r="I107" s="34">
        <v>0</v>
      </c>
      <c r="J107" s="34">
        <v>5230.2700000000004</v>
      </c>
      <c r="K107" s="34">
        <v>39784.012000000002</v>
      </c>
      <c r="L107" s="34">
        <v>0</v>
      </c>
      <c r="M107" s="150">
        <f>SUM(N107:Q107)</f>
        <v>46690</v>
      </c>
      <c r="N107" s="34">
        <v>0</v>
      </c>
      <c r="O107" s="34">
        <v>801</v>
      </c>
      <c r="P107" s="34">
        <v>45889</v>
      </c>
      <c r="Q107" s="34">
        <v>0</v>
      </c>
      <c r="R107" s="150">
        <f>SUM(S107:V107)</f>
        <v>2058.1</v>
      </c>
      <c r="S107" s="34">
        <v>0</v>
      </c>
      <c r="T107" s="34">
        <v>744.5</v>
      </c>
      <c r="U107" s="34">
        <v>0</v>
      </c>
      <c r="V107" s="34">
        <v>1313.6</v>
      </c>
      <c r="W107" s="150">
        <f>SUM(X107:AA107)</f>
        <v>138147.682</v>
      </c>
      <c r="X107" s="34">
        <f t="shared" ref="X107:AA111" si="25">D107+I107+S107+N107</f>
        <v>0</v>
      </c>
      <c r="Y107" s="34">
        <f t="shared" si="25"/>
        <v>12179.970000000001</v>
      </c>
      <c r="Z107" s="34">
        <f t="shared" si="25"/>
        <v>124654.11199999999</v>
      </c>
      <c r="AA107" s="34">
        <f t="shared" si="25"/>
        <v>1313.6</v>
      </c>
      <c r="AB107" s="59" t="s">
        <v>582</v>
      </c>
    </row>
    <row r="108" spans="1:30" ht="79.5" customHeight="1" x14ac:dyDescent="0.25">
      <c r="A108" s="158" t="s">
        <v>240</v>
      </c>
      <c r="B108" s="50" t="s">
        <v>98</v>
      </c>
      <c r="C108" s="150">
        <f>SUM(D108:G108)</f>
        <v>49969</v>
      </c>
      <c r="D108" s="34">
        <v>0</v>
      </c>
      <c r="E108" s="34">
        <v>10614</v>
      </c>
      <c r="F108" s="34">
        <v>39355</v>
      </c>
      <c r="G108" s="34">
        <v>0</v>
      </c>
      <c r="H108" s="150">
        <f>SUM(I108:L108)</f>
        <v>51543.023889999997</v>
      </c>
      <c r="I108" s="34">
        <v>3.7</v>
      </c>
      <c r="J108" s="34">
        <v>11712.35564</v>
      </c>
      <c r="K108" s="34">
        <v>39826.968249999998</v>
      </c>
      <c r="L108" s="34">
        <v>0</v>
      </c>
      <c r="M108" s="150">
        <f>SUM(N108:Q108)</f>
        <v>51516.299999999996</v>
      </c>
      <c r="N108" s="34">
        <v>0</v>
      </c>
      <c r="O108" s="34">
        <v>700.7</v>
      </c>
      <c r="P108" s="34">
        <v>50815.6</v>
      </c>
      <c r="Q108" s="34">
        <v>0</v>
      </c>
      <c r="R108" s="150">
        <f>SUM(S108:V108)</f>
        <v>1977.9479999999999</v>
      </c>
      <c r="S108" s="34">
        <v>43.38</v>
      </c>
      <c r="T108" s="34">
        <v>88.12</v>
      </c>
      <c r="U108" s="34">
        <v>1149.0999999999999</v>
      </c>
      <c r="V108" s="151">
        <v>697.34799999999996</v>
      </c>
      <c r="W108" s="218">
        <f>SUM(X108:AA108)</f>
        <v>155006.27189000003</v>
      </c>
      <c r="X108" s="212">
        <f t="shared" si="25"/>
        <v>47.080000000000005</v>
      </c>
      <c r="Y108" s="212">
        <f t="shared" si="25"/>
        <v>23115.175640000001</v>
      </c>
      <c r="Z108" s="212">
        <f t="shared" si="25"/>
        <v>131146.66825000002</v>
      </c>
      <c r="AA108" s="212">
        <f t="shared" si="25"/>
        <v>697.34799999999996</v>
      </c>
      <c r="AB108" s="59" t="s">
        <v>602</v>
      </c>
      <c r="AC108" s="229"/>
      <c r="AD108" s="102"/>
    </row>
    <row r="109" spans="1:30" ht="36.75" customHeight="1" x14ac:dyDescent="0.25">
      <c r="A109" s="158" t="s">
        <v>241</v>
      </c>
      <c r="B109" s="50" t="s">
        <v>99</v>
      </c>
      <c r="C109" s="150">
        <f>SUM(D109:G109)</f>
        <v>26470.7</v>
      </c>
      <c r="D109" s="34">
        <v>0</v>
      </c>
      <c r="E109" s="34">
        <v>3179.4</v>
      </c>
      <c r="F109" s="34">
        <v>23291.3</v>
      </c>
      <c r="G109" s="34">
        <v>0</v>
      </c>
      <c r="H109" s="150">
        <f>SUM(I109:L109)</f>
        <v>29100.161999999997</v>
      </c>
      <c r="I109" s="34">
        <v>0</v>
      </c>
      <c r="J109" s="34">
        <v>4252.3999999999996</v>
      </c>
      <c r="K109" s="34">
        <v>24847.761999999999</v>
      </c>
      <c r="L109" s="34">
        <v>0</v>
      </c>
      <c r="M109" s="150">
        <f>SUM(N109:Q109)</f>
        <v>30834.5</v>
      </c>
      <c r="N109" s="34">
        <v>0</v>
      </c>
      <c r="O109" s="34">
        <v>146.6</v>
      </c>
      <c r="P109" s="34">
        <v>30687.9</v>
      </c>
      <c r="Q109" s="34">
        <v>0</v>
      </c>
      <c r="R109" s="150">
        <f>SUM(S109:V109)</f>
        <v>170</v>
      </c>
      <c r="S109" s="34">
        <v>0</v>
      </c>
      <c r="T109" s="34">
        <v>0</v>
      </c>
      <c r="U109" s="34">
        <v>0</v>
      </c>
      <c r="V109" s="34">
        <v>170</v>
      </c>
      <c r="W109" s="150">
        <f>SUM(X109:AA109)</f>
        <v>86575.361999999994</v>
      </c>
      <c r="X109" s="34">
        <f t="shared" si="25"/>
        <v>0</v>
      </c>
      <c r="Y109" s="34">
        <f t="shared" si="25"/>
        <v>7578.4</v>
      </c>
      <c r="Z109" s="34">
        <f t="shared" si="25"/>
        <v>78826.962</v>
      </c>
      <c r="AA109" s="34">
        <f t="shared" si="25"/>
        <v>170</v>
      </c>
      <c r="AB109" s="59" t="s">
        <v>612</v>
      </c>
    </row>
    <row r="110" spans="1:30" ht="62.25" customHeight="1" x14ac:dyDescent="0.25">
      <c r="A110" s="158" t="s">
        <v>242</v>
      </c>
      <c r="B110" s="50" t="s">
        <v>32</v>
      </c>
      <c r="C110" s="150">
        <f>SUM(D110:G110)</f>
        <v>79828.200000000012</v>
      </c>
      <c r="D110" s="34">
        <v>0</v>
      </c>
      <c r="E110" s="34">
        <v>14061.6</v>
      </c>
      <c r="F110" s="34">
        <v>65766.600000000006</v>
      </c>
      <c r="G110" s="34">
        <v>0</v>
      </c>
      <c r="H110" s="150">
        <f>SUM(I110:L110)</f>
        <v>88544.099999999991</v>
      </c>
      <c r="I110" s="34">
        <v>0</v>
      </c>
      <c r="J110" s="34">
        <v>19027.7</v>
      </c>
      <c r="K110" s="34">
        <v>69516.399999999994</v>
      </c>
      <c r="L110" s="34">
        <v>0</v>
      </c>
      <c r="M110" s="150">
        <f>SUM(N110:Q110)</f>
        <v>93754.1</v>
      </c>
      <c r="N110" s="34">
        <v>0</v>
      </c>
      <c r="O110" s="34">
        <v>1738.1</v>
      </c>
      <c r="P110" s="34">
        <v>92016</v>
      </c>
      <c r="Q110" s="34">
        <v>0</v>
      </c>
      <c r="R110" s="150">
        <f>SUM(S110:V110)</f>
        <v>0</v>
      </c>
      <c r="S110" s="34">
        <v>0</v>
      </c>
      <c r="T110" s="34">
        <v>0</v>
      </c>
      <c r="U110" s="34">
        <v>0</v>
      </c>
      <c r="V110" s="34">
        <v>0</v>
      </c>
      <c r="W110" s="150">
        <f>SUM(X110:AA110)</f>
        <v>262126.4</v>
      </c>
      <c r="X110" s="34">
        <f t="shared" si="25"/>
        <v>0</v>
      </c>
      <c r="Y110" s="34">
        <f t="shared" si="25"/>
        <v>34827.4</v>
      </c>
      <c r="Z110" s="34">
        <f t="shared" si="25"/>
        <v>227299</v>
      </c>
      <c r="AA110" s="34">
        <f t="shared" si="25"/>
        <v>0</v>
      </c>
      <c r="AB110" s="59" t="s">
        <v>547</v>
      </c>
      <c r="AC110" s="224"/>
    </row>
    <row r="111" spans="1:30" ht="48.75" customHeight="1" x14ac:dyDescent="0.25">
      <c r="A111" s="158" t="s">
        <v>243</v>
      </c>
      <c r="B111" s="50" t="s">
        <v>362</v>
      </c>
      <c r="C111" s="150">
        <v>0</v>
      </c>
      <c r="D111" s="34">
        <v>0</v>
      </c>
      <c r="E111" s="34">
        <v>0</v>
      </c>
      <c r="F111" s="34">
        <v>0</v>
      </c>
      <c r="G111" s="34">
        <v>0</v>
      </c>
      <c r="H111" s="150">
        <f>SUM(I111:L111)</f>
        <v>0</v>
      </c>
      <c r="I111" s="34">
        <v>0</v>
      </c>
      <c r="J111" s="34">
        <v>0</v>
      </c>
      <c r="K111" s="34">
        <v>0</v>
      </c>
      <c r="L111" s="34">
        <v>0</v>
      </c>
      <c r="M111" s="150">
        <f>SUM(N111:Q111)</f>
        <v>0</v>
      </c>
      <c r="N111" s="34">
        <v>0</v>
      </c>
      <c r="O111" s="34">
        <v>0</v>
      </c>
      <c r="P111" s="34">
        <v>0</v>
      </c>
      <c r="Q111" s="34">
        <v>0</v>
      </c>
      <c r="R111" s="150">
        <f>SUM(S111:V111)</f>
        <v>328.7</v>
      </c>
      <c r="S111" s="34">
        <v>0</v>
      </c>
      <c r="T111" s="34">
        <v>0</v>
      </c>
      <c r="U111" s="34">
        <v>328.7</v>
      </c>
      <c r="V111" s="34">
        <v>0</v>
      </c>
      <c r="W111" s="150">
        <f>SUM(X111:AA111)</f>
        <v>328.7</v>
      </c>
      <c r="X111" s="34">
        <f t="shared" si="25"/>
        <v>0</v>
      </c>
      <c r="Y111" s="34">
        <f t="shared" si="25"/>
        <v>0</v>
      </c>
      <c r="Z111" s="34">
        <f t="shared" si="25"/>
        <v>328.7</v>
      </c>
      <c r="AA111" s="34">
        <f t="shared" si="25"/>
        <v>0</v>
      </c>
      <c r="AB111" s="59" t="s">
        <v>462</v>
      </c>
    </row>
    <row r="112" spans="1:30" x14ac:dyDescent="0.25">
      <c r="A112" s="154" t="s">
        <v>244</v>
      </c>
      <c r="B112" s="154"/>
      <c r="C112" s="152"/>
      <c r="D112" s="152"/>
      <c r="E112" s="152"/>
      <c r="F112" s="152"/>
      <c r="G112" s="152"/>
      <c r="H112" s="154"/>
      <c r="I112" s="154"/>
      <c r="J112" s="154"/>
      <c r="K112" s="154"/>
      <c r="L112" s="154"/>
      <c r="M112" s="154"/>
      <c r="N112" s="154"/>
      <c r="O112" s="154"/>
      <c r="P112" s="154"/>
      <c r="Q112" s="154"/>
      <c r="R112" s="154"/>
      <c r="S112" s="154"/>
      <c r="T112" s="154"/>
      <c r="U112" s="154"/>
      <c r="V112" s="154"/>
      <c r="W112" s="154"/>
      <c r="X112" s="154"/>
      <c r="Y112" s="154"/>
      <c r="Z112" s="154"/>
      <c r="AA112" s="154"/>
      <c r="AB112" s="154"/>
    </row>
    <row r="113" spans="1:31" ht="60" x14ac:dyDescent="0.25">
      <c r="A113" s="158" t="s">
        <v>245</v>
      </c>
      <c r="B113" s="50" t="s">
        <v>86</v>
      </c>
      <c r="C113" s="150">
        <f>SUM(D113:G113)</f>
        <v>3213.1</v>
      </c>
      <c r="D113" s="34">
        <v>0</v>
      </c>
      <c r="E113" s="34">
        <v>0</v>
      </c>
      <c r="F113" s="34">
        <v>3213.1</v>
      </c>
      <c r="G113" s="34">
        <v>0</v>
      </c>
      <c r="H113" s="150">
        <f>SUM(I113:L113)</f>
        <v>3690.28</v>
      </c>
      <c r="I113" s="34">
        <v>0</v>
      </c>
      <c r="J113" s="34">
        <v>0</v>
      </c>
      <c r="K113" s="151">
        <v>3690.28</v>
      </c>
      <c r="L113" s="34">
        <v>0</v>
      </c>
      <c r="M113" s="150">
        <f>SUM(N113:Q113)</f>
        <v>828.2</v>
      </c>
      <c r="N113" s="34">
        <v>0</v>
      </c>
      <c r="O113" s="34">
        <v>0</v>
      </c>
      <c r="P113" s="34">
        <v>828.2</v>
      </c>
      <c r="Q113" s="34">
        <v>0</v>
      </c>
      <c r="R113" s="150">
        <f>SUM(S113:V113)</f>
        <v>3638.5050000000001</v>
      </c>
      <c r="S113" s="34">
        <v>0</v>
      </c>
      <c r="T113" s="34">
        <v>0</v>
      </c>
      <c r="U113" s="34">
        <v>3341</v>
      </c>
      <c r="V113" s="34">
        <v>297.505</v>
      </c>
      <c r="W113" s="150">
        <f>SUM(X113:AA113)</f>
        <v>11370.085000000001</v>
      </c>
      <c r="X113" s="34">
        <f t="shared" ref="X113:AA115" si="26">D113+I113+S113+N113</f>
        <v>0</v>
      </c>
      <c r="Y113" s="34">
        <f t="shared" si="26"/>
        <v>0</v>
      </c>
      <c r="Z113" s="34">
        <f t="shared" si="26"/>
        <v>11072.580000000002</v>
      </c>
      <c r="AA113" s="34">
        <f t="shared" si="26"/>
        <v>297.505</v>
      </c>
      <c r="AB113" s="59" t="s">
        <v>605</v>
      </c>
    </row>
    <row r="114" spans="1:31" ht="45" hidden="1" x14ac:dyDescent="0.25">
      <c r="A114" s="158" t="s">
        <v>446</v>
      </c>
      <c r="B114" s="50" t="s">
        <v>447</v>
      </c>
      <c r="C114" s="150">
        <f>SUM(D114:G114)</f>
        <v>0</v>
      </c>
      <c r="D114" s="34">
        <v>0</v>
      </c>
      <c r="E114" s="34">
        <v>0</v>
      </c>
      <c r="F114" s="34">
        <v>0</v>
      </c>
      <c r="G114" s="34">
        <v>0</v>
      </c>
      <c r="H114" s="150">
        <f>SUM(I114:L114)</f>
        <v>0</v>
      </c>
      <c r="I114" s="34">
        <v>0</v>
      </c>
      <c r="J114" s="34">
        <v>0</v>
      </c>
      <c r="K114" s="151">
        <v>0</v>
      </c>
      <c r="L114" s="34">
        <v>0</v>
      </c>
      <c r="M114" s="150">
        <f>SUM(N114:Q114)</f>
        <v>0</v>
      </c>
      <c r="N114" s="34">
        <v>0</v>
      </c>
      <c r="O114" s="34">
        <v>0</v>
      </c>
      <c r="P114" s="34">
        <v>0</v>
      </c>
      <c r="Q114" s="34">
        <v>0</v>
      </c>
      <c r="R114" s="218">
        <f>SUM(S114:V114)</f>
        <v>0</v>
      </c>
      <c r="S114" s="212">
        <v>0</v>
      </c>
      <c r="T114" s="212">
        <v>0</v>
      </c>
      <c r="U114" s="212">
        <v>0</v>
      </c>
      <c r="V114" s="212">
        <v>0</v>
      </c>
      <c r="W114" s="218">
        <f>SUM(X114:AA114)</f>
        <v>0</v>
      </c>
      <c r="X114" s="212">
        <f t="shared" si="26"/>
        <v>0</v>
      </c>
      <c r="Y114" s="212">
        <f t="shared" si="26"/>
        <v>0</v>
      </c>
      <c r="Z114" s="212">
        <f t="shared" si="26"/>
        <v>0</v>
      </c>
      <c r="AA114" s="212">
        <f t="shared" si="26"/>
        <v>0</v>
      </c>
      <c r="AB114" s="219"/>
    </row>
    <row r="115" spans="1:31" ht="62.25" customHeight="1" x14ac:dyDescent="0.25">
      <c r="A115" s="158" t="s">
        <v>448</v>
      </c>
      <c r="B115" s="60" t="s">
        <v>449</v>
      </c>
      <c r="C115" s="150">
        <f>SUM(D115:G115)</f>
        <v>0</v>
      </c>
      <c r="D115" s="34">
        <v>0</v>
      </c>
      <c r="E115" s="34">
        <v>0</v>
      </c>
      <c r="F115" s="34">
        <v>0</v>
      </c>
      <c r="G115" s="34">
        <v>0</v>
      </c>
      <c r="H115" s="150">
        <f>SUM(I115:L115)</f>
        <v>0</v>
      </c>
      <c r="I115" s="34">
        <v>0</v>
      </c>
      <c r="J115" s="34">
        <v>0</v>
      </c>
      <c r="K115" s="151">
        <v>0</v>
      </c>
      <c r="L115" s="34">
        <v>0</v>
      </c>
      <c r="M115" s="150">
        <f>SUM(N115:Q115)</f>
        <v>484</v>
      </c>
      <c r="N115" s="34">
        <v>0</v>
      </c>
      <c r="O115" s="34">
        <v>474</v>
      </c>
      <c r="P115" s="34">
        <v>10</v>
      </c>
      <c r="Q115" s="34">
        <v>0</v>
      </c>
      <c r="R115" s="150">
        <f>SUM(S115:V115)</f>
        <v>154.26</v>
      </c>
      <c r="S115" s="34">
        <v>0</v>
      </c>
      <c r="T115" s="34">
        <v>100.54</v>
      </c>
      <c r="U115" s="34">
        <v>53.72</v>
      </c>
      <c r="V115" s="34">
        <v>0</v>
      </c>
      <c r="W115" s="150">
        <f>SUM(X115:AA115)</f>
        <v>638.26</v>
      </c>
      <c r="X115" s="34">
        <f t="shared" si="26"/>
        <v>0</v>
      </c>
      <c r="Y115" s="34">
        <f t="shared" si="26"/>
        <v>574.54</v>
      </c>
      <c r="Z115" s="34">
        <f t="shared" si="26"/>
        <v>63.72</v>
      </c>
      <c r="AA115" s="34">
        <f t="shared" si="26"/>
        <v>0</v>
      </c>
      <c r="AB115" s="59" t="s">
        <v>548</v>
      </c>
    </row>
    <row r="116" spans="1:31" x14ac:dyDescent="0.25">
      <c r="A116" s="154" t="s">
        <v>246</v>
      </c>
      <c r="B116" s="154"/>
      <c r="C116" s="152"/>
      <c r="D116" s="152"/>
      <c r="E116" s="152"/>
      <c r="F116" s="152"/>
      <c r="G116" s="152"/>
      <c r="H116" s="154"/>
      <c r="I116" s="154"/>
      <c r="J116" s="154"/>
      <c r="K116" s="154"/>
      <c r="L116" s="154"/>
      <c r="M116" s="154"/>
      <c r="N116" s="154"/>
      <c r="O116" s="154"/>
      <c r="P116" s="154"/>
      <c r="Q116" s="154"/>
      <c r="R116" s="154"/>
      <c r="S116" s="154"/>
      <c r="T116" s="154"/>
      <c r="U116" s="154"/>
      <c r="V116" s="154"/>
      <c r="W116" s="154"/>
      <c r="X116" s="154"/>
      <c r="Y116" s="154"/>
      <c r="Z116" s="154"/>
      <c r="AA116" s="154"/>
      <c r="AB116" s="154"/>
    </row>
    <row r="117" spans="1:31" ht="153" customHeight="1" x14ac:dyDescent="0.25">
      <c r="A117" s="158" t="s">
        <v>247</v>
      </c>
      <c r="B117" s="50" t="s">
        <v>87</v>
      </c>
      <c r="C117" s="150">
        <f>SUM(D117:G117)</f>
        <v>6512.8</v>
      </c>
      <c r="D117" s="34">
        <v>0</v>
      </c>
      <c r="E117" s="34">
        <v>0</v>
      </c>
      <c r="F117" s="34">
        <v>6428.6</v>
      </c>
      <c r="G117" s="34">
        <v>84.2</v>
      </c>
      <c r="H117" s="150">
        <f>SUM(I117:L117)</f>
        <v>1016.259</v>
      </c>
      <c r="I117" s="34">
        <v>0</v>
      </c>
      <c r="J117" s="34">
        <v>0</v>
      </c>
      <c r="K117" s="151">
        <v>956.24</v>
      </c>
      <c r="L117" s="34">
        <v>60.018999999999998</v>
      </c>
      <c r="M117" s="150">
        <f>SUM(N117:Q117)</f>
        <v>1169.3</v>
      </c>
      <c r="N117" s="34">
        <v>0</v>
      </c>
      <c r="O117" s="34">
        <v>0</v>
      </c>
      <c r="P117" s="34">
        <v>903</v>
      </c>
      <c r="Q117" s="34">
        <v>266.3</v>
      </c>
      <c r="R117" s="150">
        <f>SUM(S117:V117)</f>
        <v>5188.24</v>
      </c>
      <c r="S117" s="34">
        <v>0</v>
      </c>
      <c r="T117" s="34">
        <v>826.23</v>
      </c>
      <c r="U117" s="34">
        <v>1806.24</v>
      </c>
      <c r="V117" s="34">
        <v>2555.77</v>
      </c>
      <c r="W117" s="150">
        <f>SUM(X117:AA117)</f>
        <v>13886.599</v>
      </c>
      <c r="X117" s="34">
        <f t="shared" ref="X117:AA118" si="27">D117+I117+S117+N117</f>
        <v>0</v>
      </c>
      <c r="Y117" s="34">
        <f t="shared" si="27"/>
        <v>826.23</v>
      </c>
      <c r="Z117" s="34">
        <f t="shared" si="27"/>
        <v>10094.08</v>
      </c>
      <c r="AA117" s="34">
        <f t="shared" si="27"/>
        <v>2966.2890000000002</v>
      </c>
      <c r="AB117" s="232" t="s">
        <v>591</v>
      </c>
    </row>
    <row r="118" spans="1:31" ht="108" customHeight="1" x14ac:dyDescent="0.25">
      <c r="A118" s="158" t="s">
        <v>248</v>
      </c>
      <c r="B118" s="50" t="s">
        <v>56</v>
      </c>
      <c r="C118" s="150">
        <f>SUM(D118:G118)</f>
        <v>5015.8999999999996</v>
      </c>
      <c r="D118" s="34">
        <v>0</v>
      </c>
      <c r="E118" s="34">
        <v>0</v>
      </c>
      <c r="F118" s="34">
        <v>1813.1</v>
      </c>
      <c r="G118" s="34">
        <v>3202.8</v>
      </c>
      <c r="H118" s="150">
        <f>SUM(I118:L118)</f>
        <v>107.26</v>
      </c>
      <c r="I118" s="34">
        <v>0</v>
      </c>
      <c r="J118" s="34">
        <v>0</v>
      </c>
      <c r="K118" s="151">
        <v>107.26</v>
      </c>
      <c r="L118" s="151">
        <v>0</v>
      </c>
      <c r="M118" s="150">
        <f>SUM(N118:Q118)</f>
        <v>4933.4000000000005</v>
      </c>
      <c r="N118" s="34">
        <v>0</v>
      </c>
      <c r="O118" s="34">
        <v>357.8</v>
      </c>
      <c r="P118" s="34">
        <v>3089.4</v>
      </c>
      <c r="Q118" s="34">
        <v>1486.2</v>
      </c>
      <c r="R118" s="150">
        <f>SUM(S118:V118)</f>
        <v>4286.5300000000007</v>
      </c>
      <c r="S118" s="34">
        <v>0</v>
      </c>
      <c r="T118" s="34">
        <v>768.89</v>
      </c>
      <c r="U118" s="34">
        <v>378.3</v>
      </c>
      <c r="V118" s="34">
        <v>3139.34</v>
      </c>
      <c r="W118" s="150">
        <f>SUM(X118:AA118)</f>
        <v>14343.09</v>
      </c>
      <c r="X118" s="34">
        <f t="shared" si="27"/>
        <v>0</v>
      </c>
      <c r="Y118" s="34">
        <f t="shared" si="27"/>
        <v>1126.69</v>
      </c>
      <c r="Z118" s="34">
        <f t="shared" si="27"/>
        <v>5388.0599999999995</v>
      </c>
      <c r="AA118" s="34">
        <f t="shared" si="27"/>
        <v>7828.34</v>
      </c>
      <c r="AB118" s="59" t="s">
        <v>608</v>
      </c>
    </row>
    <row r="119" spans="1:31" x14ac:dyDescent="0.25">
      <c r="A119" s="154" t="s">
        <v>249</v>
      </c>
      <c r="B119" s="154"/>
      <c r="C119" s="152"/>
      <c r="D119" s="152"/>
      <c r="E119" s="152"/>
      <c r="F119" s="152"/>
      <c r="G119" s="152"/>
      <c r="H119" s="154"/>
      <c r="I119" s="154"/>
      <c r="J119" s="154"/>
      <c r="K119" s="154"/>
      <c r="L119" s="154"/>
      <c r="M119" s="154"/>
      <c r="N119" s="154"/>
      <c r="O119" s="154"/>
      <c r="P119" s="154"/>
      <c r="Q119" s="154"/>
      <c r="R119" s="154"/>
      <c r="S119" s="154"/>
      <c r="T119" s="154"/>
      <c r="U119" s="154"/>
      <c r="V119" s="154"/>
      <c r="W119" s="154"/>
      <c r="X119" s="154"/>
      <c r="Y119" s="154"/>
      <c r="Z119" s="154"/>
      <c r="AA119" s="154"/>
      <c r="AB119" s="154"/>
    </row>
    <row r="120" spans="1:31" x14ac:dyDescent="0.25">
      <c r="A120" s="154" t="s">
        <v>250</v>
      </c>
      <c r="B120" s="154"/>
      <c r="C120" s="152"/>
      <c r="D120" s="152"/>
      <c r="E120" s="152"/>
      <c r="F120" s="152"/>
      <c r="G120" s="152"/>
      <c r="H120" s="154"/>
      <c r="I120" s="154"/>
      <c r="J120" s="154"/>
      <c r="K120" s="154"/>
      <c r="L120" s="154"/>
      <c r="M120" s="154"/>
      <c r="N120" s="154"/>
      <c r="O120" s="154"/>
      <c r="P120" s="154"/>
      <c r="Q120" s="154"/>
      <c r="R120" s="154"/>
      <c r="S120" s="154"/>
      <c r="T120" s="154"/>
      <c r="U120" s="154"/>
      <c r="V120" s="154"/>
      <c r="W120" s="154"/>
      <c r="X120" s="154"/>
      <c r="Y120" s="154"/>
      <c r="Z120" s="154"/>
      <c r="AA120" s="154"/>
      <c r="AB120" s="154"/>
    </row>
    <row r="121" spans="1:31" ht="183.75" customHeight="1" x14ac:dyDescent="0.25">
      <c r="A121" s="158" t="s">
        <v>251</v>
      </c>
      <c r="B121" s="50" t="s">
        <v>73</v>
      </c>
      <c r="C121" s="150">
        <f>SUM(D121:G121)</f>
        <v>2802.2</v>
      </c>
      <c r="D121" s="34">
        <v>0</v>
      </c>
      <c r="E121" s="34">
        <v>570</v>
      </c>
      <c r="F121" s="34">
        <v>2232.1999999999998</v>
      </c>
      <c r="G121" s="34">
        <v>0</v>
      </c>
      <c r="H121" s="150">
        <f>SUM(I121:L121)</f>
        <v>2473.2399999999998</v>
      </c>
      <c r="I121" s="34">
        <v>0</v>
      </c>
      <c r="J121" s="151">
        <v>280.04000000000002</v>
      </c>
      <c r="K121" s="151">
        <v>2193.1999999999998</v>
      </c>
      <c r="L121" s="34">
        <v>0</v>
      </c>
      <c r="M121" s="150">
        <f>SUM(N121:Q121)</f>
        <v>19244.099999999999</v>
      </c>
      <c r="N121" s="34">
        <v>0</v>
      </c>
      <c r="O121" s="34">
        <v>0</v>
      </c>
      <c r="P121" s="34">
        <v>2274.3000000000002</v>
      </c>
      <c r="Q121" s="34">
        <v>16969.8</v>
      </c>
      <c r="R121" s="150">
        <f>SUM(S121:V121)</f>
        <v>16213.642540000001</v>
      </c>
      <c r="S121" s="34">
        <v>0</v>
      </c>
      <c r="T121" s="34">
        <v>402.82978000000003</v>
      </c>
      <c r="U121" s="34">
        <v>746.29</v>
      </c>
      <c r="V121" s="34">
        <v>15064.52276</v>
      </c>
      <c r="W121" s="150">
        <f>SUM(X121:AA121)</f>
        <v>40733.182539999994</v>
      </c>
      <c r="X121" s="34">
        <f t="shared" ref="X121:AA122" si="28">D121+I121+S121+N121</f>
        <v>0</v>
      </c>
      <c r="Y121" s="34">
        <f t="shared" si="28"/>
        <v>1252.86978</v>
      </c>
      <c r="Z121" s="34">
        <f t="shared" si="28"/>
        <v>7445.99</v>
      </c>
      <c r="AA121" s="34">
        <f t="shared" si="28"/>
        <v>32034.322759999999</v>
      </c>
      <c r="AB121" s="59" t="s">
        <v>606</v>
      </c>
      <c r="AE121" s="102"/>
    </row>
    <row r="122" spans="1:31" ht="30" x14ac:dyDescent="0.25">
      <c r="A122" s="158" t="s">
        <v>252</v>
      </c>
      <c r="B122" s="50" t="s">
        <v>603</v>
      </c>
      <c r="C122" s="150">
        <v>0</v>
      </c>
      <c r="D122" s="34">
        <v>0</v>
      </c>
      <c r="E122" s="34">
        <v>0</v>
      </c>
      <c r="F122" s="34">
        <v>0</v>
      </c>
      <c r="G122" s="34">
        <v>0</v>
      </c>
      <c r="H122" s="150">
        <f>SUM(I122:L122)</f>
        <v>0</v>
      </c>
      <c r="I122" s="34">
        <v>0</v>
      </c>
      <c r="J122" s="34">
        <v>0</v>
      </c>
      <c r="K122" s="34">
        <v>0</v>
      </c>
      <c r="L122" s="34">
        <v>0</v>
      </c>
      <c r="M122" s="150">
        <f>SUM(N122:Q122)</f>
        <v>0</v>
      </c>
      <c r="N122" s="34">
        <v>0</v>
      </c>
      <c r="O122" s="34">
        <v>0</v>
      </c>
      <c r="P122" s="34">
        <v>0</v>
      </c>
      <c r="Q122" s="34">
        <v>0</v>
      </c>
      <c r="R122" s="150">
        <f>SUM(S122:V122)</f>
        <v>0</v>
      </c>
      <c r="S122" s="34">
        <v>0</v>
      </c>
      <c r="T122" s="34">
        <v>0</v>
      </c>
      <c r="U122" s="34">
        <v>0</v>
      </c>
      <c r="V122" s="34">
        <v>0</v>
      </c>
      <c r="W122" s="150">
        <f>SUM(X122:AA122)</f>
        <v>0</v>
      </c>
      <c r="X122" s="34">
        <f t="shared" si="28"/>
        <v>0</v>
      </c>
      <c r="Y122" s="34">
        <f t="shared" si="28"/>
        <v>0</v>
      </c>
      <c r="Z122" s="34">
        <f t="shared" si="28"/>
        <v>0</v>
      </c>
      <c r="AA122" s="34">
        <f t="shared" si="28"/>
        <v>0</v>
      </c>
      <c r="AB122" s="59" t="s">
        <v>563</v>
      </c>
    </row>
    <row r="123" spans="1:31" x14ac:dyDescent="0.25">
      <c r="A123" s="154" t="s">
        <v>253</v>
      </c>
      <c r="B123" s="154"/>
      <c r="C123" s="152"/>
      <c r="D123" s="152"/>
      <c r="E123" s="152"/>
      <c r="F123" s="152"/>
      <c r="G123" s="152"/>
      <c r="H123" s="154"/>
      <c r="I123" s="154"/>
      <c r="J123" s="154"/>
      <c r="K123" s="154"/>
      <c r="L123" s="154"/>
      <c r="M123" s="154"/>
      <c r="N123" s="154"/>
      <c r="O123" s="154"/>
      <c r="P123" s="154"/>
      <c r="Q123" s="154"/>
      <c r="R123" s="154"/>
      <c r="S123" s="154"/>
      <c r="T123" s="154"/>
      <c r="U123" s="154"/>
      <c r="V123" s="154"/>
      <c r="W123" s="154"/>
      <c r="X123" s="154"/>
      <c r="Y123" s="154"/>
      <c r="Z123" s="154"/>
      <c r="AA123" s="154"/>
      <c r="AB123" s="154"/>
    </row>
    <row r="124" spans="1:31" ht="32.25" customHeight="1" x14ac:dyDescent="0.25">
      <c r="A124" s="158" t="s">
        <v>254</v>
      </c>
      <c r="B124" s="50" t="s">
        <v>95</v>
      </c>
      <c r="C124" s="150">
        <f>SUM(D124:G124)</f>
        <v>116.5</v>
      </c>
      <c r="D124" s="34">
        <f>D127+D125</f>
        <v>0</v>
      </c>
      <c r="E124" s="34">
        <f>E127+E125</f>
        <v>0</v>
      </c>
      <c r="F124" s="34">
        <f>F127+F125</f>
        <v>116.5</v>
      </c>
      <c r="G124" s="34">
        <f>G127+G125</f>
        <v>0</v>
      </c>
      <c r="H124" s="150">
        <f>SUM(I124:L124)</f>
        <v>116.5</v>
      </c>
      <c r="I124" s="34">
        <f>I127+I125</f>
        <v>0</v>
      </c>
      <c r="J124" s="34">
        <f>J127+J125</f>
        <v>0</v>
      </c>
      <c r="K124" s="34">
        <f>K127+K125</f>
        <v>116.5</v>
      </c>
      <c r="L124" s="34">
        <f>L127+L125</f>
        <v>0</v>
      </c>
      <c r="M124" s="150">
        <f>SUM(N124:Q124)</f>
        <v>200.74</v>
      </c>
      <c r="N124" s="34">
        <f>SUM(N125:N127)</f>
        <v>0</v>
      </c>
      <c r="O124" s="34">
        <f>SUM(O125:O127)</f>
        <v>0</v>
      </c>
      <c r="P124" s="34">
        <f>SUM(P125:P127)</f>
        <v>200.74</v>
      </c>
      <c r="Q124" s="34">
        <f>SUM(Q125:Q127)</f>
        <v>0</v>
      </c>
      <c r="R124" s="150">
        <f>SUM(S124:V124)</f>
        <v>10413.99</v>
      </c>
      <c r="S124" s="34">
        <f>SUM(S125:S127)</f>
        <v>0</v>
      </c>
      <c r="T124" s="34">
        <f>SUM(T125:T127)</f>
        <v>10413.99</v>
      </c>
      <c r="U124" s="34">
        <f>SUM(U125:U127)</f>
        <v>0</v>
      </c>
      <c r="V124" s="34">
        <f>SUM(V125:V127)</f>
        <v>0</v>
      </c>
      <c r="W124" s="150">
        <f>SUM(X124:AA124)</f>
        <v>10847.73</v>
      </c>
      <c r="X124" s="34">
        <f t="shared" ref="X124:AA127" si="29">D124+I124+S124+N124</f>
        <v>0</v>
      </c>
      <c r="Y124" s="34">
        <f t="shared" si="29"/>
        <v>10413.99</v>
      </c>
      <c r="Z124" s="34">
        <f t="shared" si="29"/>
        <v>433.74</v>
      </c>
      <c r="AA124" s="34">
        <f t="shared" si="29"/>
        <v>0</v>
      </c>
      <c r="AB124" s="59"/>
    </row>
    <row r="125" spans="1:31" x14ac:dyDescent="0.25">
      <c r="A125" s="158" t="s">
        <v>406</v>
      </c>
      <c r="B125" s="156" t="s">
        <v>482</v>
      </c>
      <c r="C125" s="150">
        <f>SUM(D125:G125)</f>
        <v>0</v>
      </c>
      <c r="D125" s="34">
        <v>0</v>
      </c>
      <c r="E125" s="34">
        <v>0</v>
      </c>
      <c r="F125" s="34">
        <f>F128</f>
        <v>0</v>
      </c>
      <c r="G125" s="34">
        <v>0</v>
      </c>
      <c r="H125" s="150">
        <f>SUM(I125:L125)</f>
        <v>0</v>
      </c>
      <c r="I125" s="34">
        <v>0</v>
      </c>
      <c r="J125" s="34">
        <v>0</v>
      </c>
      <c r="K125" s="34">
        <v>0</v>
      </c>
      <c r="L125" s="34">
        <v>0</v>
      </c>
      <c r="M125" s="150">
        <f>SUM(N125:Q125)</f>
        <v>0</v>
      </c>
      <c r="N125" s="34">
        <v>0</v>
      </c>
      <c r="O125" s="34">
        <v>0</v>
      </c>
      <c r="P125" s="34">
        <v>0</v>
      </c>
      <c r="Q125" s="34">
        <v>0</v>
      </c>
      <c r="R125" s="150">
        <f>SUM(S125:V125)</f>
        <v>0</v>
      </c>
      <c r="S125" s="34">
        <v>0</v>
      </c>
      <c r="T125" s="34">
        <v>0</v>
      </c>
      <c r="U125" s="34">
        <v>0</v>
      </c>
      <c r="V125" s="34">
        <v>0</v>
      </c>
      <c r="W125" s="150">
        <f>SUM(X125:AA125)</f>
        <v>0</v>
      </c>
      <c r="X125" s="34">
        <f t="shared" si="29"/>
        <v>0</v>
      </c>
      <c r="Y125" s="34">
        <f t="shared" si="29"/>
        <v>0</v>
      </c>
      <c r="Z125" s="34">
        <f t="shared" si="29"/>
        <v>0</v>
      </c>
      <c r="AA125" s="34">
        <f t="shared" si="29"/>
        <v>0</v>
      </c>
      <c r="AB125" s="158"/>
    </row>
    <row r="126" spans="1:31" x14ac:dyDescent="0.25">
      <c r="A126" s="158" t="s">
        <v>475</v>
      </c>
      <c r="B126" s="50" t="s">
        <v>607</v>
      </c>
      <c r="C126" s="150"/>
      <c r="D126" s="34"/>
      <c r="E126" s="34"/>
      <c r="F126" s="34"/>
      <c r="G126" s="34"/>
      <c r="H126" s="150"/>
      <c r="I126" s="34"/>
      <c r="J126" s="34"/>
      <c r="K126" s="34"/>
      <c r="L126" s="34"/>
      <c r="M126" s="150"/>
      <c r="N126" s="34"/>
      <c r="O126" s="34"/>
      <c r="P126" s="34"/>
      <c r="Q126" s="34"/>
      <c r="R126" s="150">
        <f>SUM(S126:V126)</f>
        <v>0</v>
      </c>
      <c r="S126" s="34">
        <v>0</v>
      </c>
      <c r="T126" s="34">
        <v>0</v>
      </c>
      <c r="U126" s="34">
        <v>0</v>
      </c>
      <c r="V126" s="34">
        <v>0</v>
      </c>
      <c r="W126" s="150"/>
      <c r="X126" s="34"/>
      <c r="Y126" s="34"/>
      <c r="Z126" s="34"/>
      <c r="AA126" s="34"/>
      <c r="AB126" s="158"/>
    </row>
    <row r="127" spans="1:31" ht="50.25" customHeight="1" x14ac:dyDescent="0.25">
      <c r="A127" s="158" t="s">
        <v>572</v>
      </c>
      <c r="B127" s="50" t="s">
        <v>356</v>
      </c>
      <c r="C127" s="150">
        <v>116.5</v>
      </c>
      <c r="D127" s="34">
        <v>0</v>
      </c>
      <c r="E127" s="34">
        <v>0</v>
      </c>
      <c r="F127" s="34">
        <v>116.5</v>
      </c>
      <c r="G127" s="34">
        <v>0</v>
      </c>
      <c r="H127" s="150">
        <f>SUM(I127:L127)</f>
        <v>116.5</v>
      </c>
      <c r="I127" s="34">
        <v>0</v>
      </c>
      <c r="J127" s="34">
        <v>0</v>
      </c>
      <c r="K127" s="34">
        <v>116.5</v>
      </c>
      <c r="L127" s="34">
        <v>0</v>
      </c>
      <c r="M127" s="150">
        <f>SUM(N127:Q127)</f>
        <v>200.74</v>
      </c>
      <c r="N127" s="34">
        <v>0</v>
      </c>
      <c r="O127" s="34">
        <v>0</v>
      </c>
      <c r="P127" s="34">
        <v>200.74</v>
      </c>
      <c r="Q127" s="34">
        <v>0</v>
      </c>
      <c r="R127" s="150">
        <f>SUM(S127:V127)</f>
        <v>10413.99</v>
      </c>
      <c r="S127" s="34">
        <v>0</v>
      </c>
      <c r="T127" s="34">
        <v>10413.99</v>
      </c>
      <c r="U127" s="34">
        <v>0</v>
      </c>
      <c r="V127" s="34">
        <v>0</v>
      </c>
      <c r="W127" s="225">
        <f>SUM(X127:AA127)</f>
        <v>10847.73</v>
      </c>
      <c r="X127" s="221">
        <f t="shared" si="29"/>
        <v>0</v>
      </c>
      <c r="Y127" s="221">
        <f t="shared" si="29"/>
        <v>10413.99</v>
      </c>
      <c r="Z127" s="221">
        <f t="shared" si="29"/>
        <v>433.74</v>
      </c>
      <c r="AA127" s="221">
        <f t="shared" si="29"/>
        <v>0</v>
      </c>
      <c r="AB127" s="59" t="s">
        <v>609</v>
      </c>
    </row>
    <row r="128" spans="1:31" ht="29.25" customHeight="1" x14ac:dyDescent="0.25">
      <c r="A128" s="154" t="s">
        <v>255</v>
      </c>
      <c r="B128" s="154"/>
      <c r="C128" s="152"/>
      <c r="D128" s="152"/>
      <c r="E128" s="152"/>
      <c r="F128" s="152"/>
      <c r="G128" s="152"/>
      <c r="H128" s="154"/>
      <c r="I128" s="154"/>
      <c r="J128" s="154"/>
      <c r="K128" s="154"/>
      <c r="L128" s="154"/>
      <c r="M128" s="154"/>
      <c r="N128" s="154"/>
      <c r="O128" s="154"/>
      <c r="P128" s="154"/>
      <c r="Q128" s="154"/>
      <c r="R128" s="154"/>
      <c r="S128" s="154"/>
      <c r="T128" s="154"/>
      <c r="U128" s="154"/>
      <c r="V128" s="154"/>
      <c r="W128" s="154"/>
      <c r="X128" s="154"/>
      <c r="Y128" s="154"/>
      <c r="Z128" s="154"/>
      <c r="AA128" s="154"/>
      <c r="AB128" s="154"/>
    </row>
    <row r="129" spans="1:29" ht="30" customHeight="1" x14ac:dyDescent="0.25">
      <c r="A129" s="158" t="s">
        <v>256</v>
      </c>
      <c r="B129" s="50" t="s">
        <v>74</v>
      </c>
      <c r="C129" s="150">
        <f>SUM(D129:G129)</f>
        <v>356.9</v>
      </c>
      <c r="D129" s="34">
        <v>0</v>
      </c>
      <c r="E129" s="34">
        <v>356.9</v>
      </c>
      <c r="F129" s="34">
        <v>0</v>
      </c>
      <c r="G129" s="34">
        <v>0</v>
      </c>
      <c r="H129" s="150">
        <f>SUM(I129:L129)</f>
        <v>0</v>
      </c>
      <c r="I129" s="34">
        <v>0</v>
      </c>
      <c r="J129" s="34">
        <v>0</v>
      </c>
      <c r="K129" s="34">
        <v>0</v>
      </c>
      <c r="L129" s="34">
        <v>0</v>
      </c>
      <c r="M129" s="150">
        <f>SUM(N129:Q129)</f>
        <v>0</v>
      </c>
      <c r="N129" s="34">
        <v>0</v>
      </c>
      <c r="O129" s="34">
        <v>0</v>
      </c>
      <c r="P129" s="34">
        <v>0</v>
      </c>
      <c r="Q129" s="34">
        <v>0</v>
      </c>
      <c r="R129" s="150">
        <f>SUM(S129:V129)</f>
        <v>0</v>
      </c>
      <c r="S129" s="34">
        <v>0</v>
      </c>
      <c r="T129" s="34">
        <v>0</v>
      </c>
      <c r="U129" s="34">
        <v>0</v>
      </c>
      <c r="V129" s="34">
        <v>0</v>
      </c>
      <c r="W129" s="150">
        <f>SUM(X129:AA129)</f>
        <v>356.9</v>
      </c>
      <c r="X129" s="34">
        <f t="shared" ref="X129:AA132" si="30">D129+I129+S129+N129</f>
        <v>0</v>
      </c>
      <c r="Y129" s="34">
        <f t="shared" si="30"/>
        <v>356.9</v>
      </c>
      <c r="Z129" s="34">
        <f t="shared" si="30"/>
        <v>0</v>
      </c>
      <c r="AA129" s="34">
        <f t="shared" si="30"/>
        <v>0</v>
      </c>
      <c r="AB129" s="59" t="s">
        <v>563</v>
      </c>
    </row>
    <row r="130" spans="1:29" ht="30" x14ac:dyDescent="0.25">
      <c r="A130" s="168" t="s">
        <v>478</v>
      </c>
      <c r="B130" s="60" t="s">
        <v>479</v>
      </c>
      <c r="C130" s="150">
        <f>SUM(D130:G130)</f>
        <v>0</v>
      </c>
      <c r="D130" s="34">
        <v>0</v>
      </c>
      <c r="E130" s="34">
        <v>0</v>
      </c>
      <c r="F130" s="34">
        <v>0</v>
      </c>
      <c r="G130" s="34">
        <v>0</v>
      </c>
      <c r="H130" s="150">
        <f>SUM(I130:L130)</f>
        <v>0</v>
      </c>
      <c r="I130" s="34">
        <v>0</v>
      </c>
      <c r="J130" s="34">
        <v>0</v>
      </c>
      <c r="K130" s="34">
        <v>0</v>
      </c>
      <c r="L130" s="34">
        <v>0</v>
      </c>
      <c r="M130" s="150">
        <f>SUM(N130:Q130)</f>
        <v>1745</v>
      </c>
      <c r="N130" s="34">
        <v>0</v>
      </c>
      <c r="O130" s="34">
        <v>0</v>
      </c>
      <c r="P130" s="34">
        <v>0</v>
      </c>
      <c r="Q130" s="34">
        <v>1745</v>
      </c>
      <c r="R130" s="150">
        <f>SUM(S130:V130)</f>
        <v>3758.88</v>
      </c>
      <c r="S130" s="34">
        <v>0</v>
      </c>
      <c r="T130" s="34">
        <v>0</v>
      </c>
      <c r="U130" s="34">
        <v>0</v>
      </c>
      <c r="V130" s="241">
        <v>3758.88</v>
      </c>
      <c r="W130" s="150">
        <f>SUM(X130:AA130)</f>
        <v>5503.88</v>
      </c>
      <c r="X130" s="34">
        <f t="shared" si="30"/>
        <v>0</v>
      </c>
      <c r="Y130" s="34">
        <f t="shared" si="30"/>
        <v>0</v>
      </c>
      <c r="Z130" s="34">
        <f t="shared" si="30"/>
        <v>0</v>
      </c>
      <c r="AA130" s="34">
        <f t="shared" si="30"/>
        <v>5503.88</v>
      </c>
      <c r="AB130" s="60" t="s">
        <v>557</v>
      </c>
    </row>
    <row r="131" spans="1:29" ht="78.75" customHeight="1" x14ac:dyDescent="0.25">
      <c r="A131" s="158" t="s">
        <v>257</v>
      </c>
      <c r="B131" s="50" t="s">
        <v>344</v>
      </c>
      <c r="C131" s="150">
        <v>0</v>
      </c>
      <c r="D131" s="34">
        <v>0</v>
      </c>
      <c r="E131" s="34">
        <v>0</v>
      </c>
      <c r="F131" s="34">
        <v>0</v>
      </c>
      <c r="G131" s="34">
        <v>0</v>
      </c>
      <c r="H131" s="150">
        <f>SUM(I131:L131)</f>
        <v>0</v>
      </c>
      <c r="I131" s="34">
        <v>0</v>
      </c>
      <c r="J131" s="34">
        <v>0</v>
      </c>
      <c r="K131" s="34">
        <v>0</v>
      </c>
      <c r="L131" s="34">
        <v>0</v>
      </c>
      <c r="M131" s="150">
        <f>SUM(N131:Q131)</f>
        <v>0</v>
      </c>
      <c r="N131" s="34">
        <v>0</v>
      </c>
      <c r="O131" s="34">
        <v>0</v>
      </c>
      <c r="P131" s="34">
        <v>0</v>
      </c>
      <c r="Q131" s="34">
        <v>0</v>
      </c>
      <c r="R131" s="150">
        <f>SUM(S131:V131)</f>
        <v>0</v>
      </c>
      <c r="S131" s="34">
        <v>0</v>
      </c>
      <c r="T131" s="34">
        <v>0</v>
      </c>
      <c r="U131" s="34">
        <v>0</v>
      </c>
      <c r="V131" s="34">
        <v>0</v>
      </c>
      <c r="W131" s="150">
        <f>SUM(X131:AA131)</f>
        <v>0</v>
      </c>
      <c r="X131" s="34">
        <f t="shared" si="30"/>
        <v>0</v>
      </c>
      <c r="Y131" s="34">
        <f t="shared" si="30"/>
        <v>0</v>
      </c>
      <c r="Z131" s="34">
        <f t="shared" si="30"/>
        <v>0</v>
      </c>
      <c r="AA131" s="34">
        <f t="shared" si="30"/>
        <v>0</v>
      </c>
      <c r="AB131" s="59" t="s">
        <v>563</v>
      </c>
    </row>
    <row r="132" spans="1:29" ht="61.5" customHeight="1" x14ac:dyDescent="0.25">
      <c r="A132" s="158" t="s">
        <v>258</v>
      </c>
      <c r="B132" s="50" t="s">
        <v>599</v>
      </c>
      <c r="C132" s="150">
        <f>SUM(D132:G132)</f>
        <v>15247.70383</v>
      </c>
      <c r="D132" s="34">
        <v>0</v>
      </c>
      <c r="E132" s="34">
        <v>0</v>
      </c>
      <c r="F132" s="34">
        <v>15247.70383</v>
      </c>
      <c r="G132" s="34">
        <v>0</v>
      </c>
      <c r="H132" s="150">
        <f>SUM(I132:L132)</f>
        <v>15247.1</v>
      </c>
      <c r="I132" s="34">
        <v>0</v>
      </c>
      <c r="J132" s="34">
        <v>0</v>
      </c>
      <c r="K132" s="151">
        <v>15247.1</v>
      </c>
      <c r="L132" s="34">
        <v>0</v>
      </c>
      <c r="M132" s="150">
        <f>SUM(N132:Q132)</f>
        <v>0</v>
      </c>
      <c r="N132" s="34">
        <v>0</v>
      </c>
      <c r="O132" s="34">
        <v>0</v>
      </c>
      <c r="P132" s="34">
        <v>0</v>
      </c>
      <c r="Q132" s="34">
        <v>0</v>
      </c>
      <c r="R132" s="150">
        <f>SUM(S132:V132)</f>
        <v>0</v>
      </c>
      <c r="S132" s="34">
        <v>0</v>
      </c>
      <c r="T132" s="34">
        <v>0</v>
      </c>
      <c r="U132" s="34">
        <v>0</v>
      </c>
      <c r="V132" s="34">
        <v>0</v>
      </c>
      <c r="W132" s="150">
        <f>SUM(X132:AA132)</f>
        <v>30494.803830000001</v>
      </c>
      <c r="X132" s="34">
        <f t="shared" si="30"/>
        <v>0</v>
      </c>
      <c r="Y132" s="34">
        <f t="shared" si="30"/>
        <v>0</v>
      </c>
      <c r="Z132" s="34">
        <f t="shared" si="30"/>
        <v>30494.803830000001</v>
      </c>
      <c r="AA132" s="34">
        <f t="shared" si="30"/>
        <v>0</v>
      </c>
      <c r="AB132" s="59" t="s">
        <v>563</v>
      </c>
    </row>
    <row r="133" spans="1:29" x14ac:dyDescent="0.25">
      <c r="A133" s="154" t="s">
        <v>259</v>
      </c>
      <c r="B133" s="154"/>
      <c r="C133" s="152"/>
      <c r="D133" s="152"/>
      <c r="E133" s="152"/>
      <c r="F133" s="152"/>
      <c r="G133" s="152"/>
      <c r="H133" s="154"/>
      <c r="I133" s="154"/>
      <c r="J133" s="154"/>
      <c r="K133" s="154"/>
      <c r="L133" s="154"/>
      <c r="M133" s="154"/>
      <c r="N133" s="154"/>
      <c r="O133" s="154"/>
      <c r="P133" s="154"/>
      <c r="Q133" s="154"/>
      <c r="R133" s="154"/>
      <c r="S133" s="154"/>
      <c r="T133" s="154"/>
      <c r="U133" s="154"/>
      <c r="V133" s="154"/>
      <c r="W133" s="154"/>
      <c r="X133" s="154"/>
      <c r="Y133" s="154"/>
      <c r="Z133" s="154"/>
      <c r="AA133" s="154"/>
      <c r="AB133" s="154"/>
    </row>
    <row r="134" spans="1:29" ht="31.5" customHeight="1" x14ac:dyDescent="0.25">
      <c r="A134" s="158" t="s">
        <v>260</v>
      </c>
      <c r="B134" s="50" t="s">
        <v>261</v>
      </c>
      <c r="C134" s="150">
        <f t="shared" ref="C134:C140" si="31">SUM(D134:G134)</f>
        <v>1040</v>
      </c>
      <c r="D134" s="34">
        <v>0</v>
      </c>
      <c r="E134" s="34">
        <v>0</v>
      </c>
      <c r="F134" s="34">
        <v>1040</v>
      </c>
      <c r="G134" s="34">
        <v>0</v>
      </c>
      <c r="H134" s="150">
        <f t="shared" ref="H134:H140" si="32">SUM(I134:L134)</f>
        <v>160</v>
      </c>
      <c r="I134" s="34">
        <v>0</v>
      </c>
      <c r="J134" s="34">
        <v>40</v>
      </c>
      <c r="K134" s="34">
        <v>120</v>
      </c>
      <c r="L134" s="34">
        <v>0</v>
      </c>
      <c r="M134" s="150">
        <f t="shared" ref="M134:M140" si="33">SUM(N134:Q134)</f>
        <v>35</v>
      </c>
      <c r="N134" s="34">
        <v>0</v>
      </c>
      <c r="O134" s="34">
        <v>0</v>
      </c>
      <c r="P134" s="34">
        <v>35</v>
      </c>
      <c r="Q134" s="34">
        <v>0</v>
      </c>
      <c r="R134" s="150">
        <f t="shared" ref="R134:R140" si="34">SUM(S134:V134)</f>
        <v>40.5</v>
      </c>
      <c r="S134" s="34">
        <v>0</v>
      </c>
      <c r="T134" s="34">
        <v>0</v>
      </c>
      <c r="U134" s="34">
        <v>40.5</v>
      </c>
      <c r="V134" s="34">
        <v>0</v>
      </c>
      <c r="W134" s="150">
        <f t="shared" ref="W134:W140" si="35">SUM(X134:AA134)</f>
        <v>1275.5</v>
      </c>
      <c r="X134" s="34">
        <f t="shared" ref="X134:X140" si="36">D134+I134+S134+N134</f>
        <v>0</v>
      </c>
      <c r="Y134" s="34">
        <f t="shared" ref="Y134:Y140" si="37">E134+J134+T134+O134</f>
        <v>40</v>
      </c>
      <c r="Z134" s="34">
        <f t="shared" ref="Z134:Z140" si="38">F134+K134+U134+P134</f>
        <v>1235.5</v>
      </c>
      <c r="AA134" s="34">
        <f t="shared" ref="AA134:AA140" si="39">G134+L134+V134+Q134</f>
        <v>0</v>
      </c>
      <c r="AB134" s="59" t="s">
        <v>480</v>
      </c>
    </row>
    <row r="135" spans="1:29" ht="31.5" customHeight="1" x14ac:dyDescent="0.25">
      <c r="A135" s="158" t="s">
        <v>262</v>
      </c>
      <c r="B135" s="50" t="s">
        <v>345</v>
      </c>
      <c r="C135" s="150">
        <f t="shared" si="31"/>
        <v>4597.2</v>
      </c>
      <c r="D135" s="34">
        <v>0</v>
      </c>
      <c r="E135" s="34">
        <v>0</v>
      </c>
      <c r="F135" s="34">
        <v>4597.2</v>
      </c>
      <c r="G135" s="34">
        <v>0</v>
      </c>
      <c r="H135" s="150">
        <f t="shared" si="32"/>
        <v>5039.8999999999996</v>
      </c>
      <c r="I135" s="34">
        <v>0</v>
      </c>
      <c r="J135" s="34">
        <v>0</v>
      </c>
      <c r="K135" s="151">
        <v>5039.8999999999996</v>
      </c>
      <c r="L135" s="34">
        <v>0</v>
      </c>
      <c r="M135" s="150">
        <f t="shared" si="33"/>
        <v>1606.039</v>
      </c>
      <c r="N135" s="34">
        <v>0</v>
      </c>
      <c r="O135" s="34">
        <v>0</v>
      </c>
      <c r="P135" s="34">
        <v>1606.039</v>
      </c>
      <c r="Q135" s="34">
        <v>0</v>
      </c>
      <c r="R135" s="150">
        <f t="shared" si="34"/>
        <v>6778.67</v>
      </c>
      <c r="S135" s="34">
        <v>0</v>
      </c>
      <c r="T135" s="34">
        <v>656.2</v>
      </c>
      <c r="U135" s="34">
        <v>6122.47</v>
      </c>
      <c r="V135" s="34">
        <v>0</v>
      </c>
      <c r="W135" s="150">
        <f t="shared" si="35"/>
        <v>18021.809000000001</v>
      </c>
      <c r="X135" s="34">
        <f t="shared" si="36"/>
        <v>0</v>
      </c>
      <c r="Y135" s="34">
        <f t="shared" si="37"/>
        <v>656.2</v>
      </c>
      <c r="Z135" s="34">
        <f t="shared" si="38"/>
        <v>17365.609</v>
      </c>
      <c r="AA135" s="34">
        <f t="shared" si="39"/>
        <v>0</v>
      </c>
      <c r="AB135" s="59" t="s">
        <v>480</v>
      </c>
    </row>
    <row r="136" spans="1:29" ht="95.25" customHeight="1" x14ac:dyDescent="0.25">
      <c r="A136" s="158" t="s">
        <v>263</v>
      </c>
      <c r="B136" s="50" t="s">
        <v>2</v>
      </c>
      <c r="C136" s="150">
        <f t="shared" si="31"/>
        <v>255</v>
      </c>
      <c r="D136" s="34">
        <v>0</v>
      </c>
      <c r="E136" s="34">
        <v>255</v>
      </c>
      <c r="F136" s="34">
        <v>0</v>
      </c>
      <c r="G136" s="34">
        <v>0</v>
      </c>
      <c r="H136" s="150">
        <f t="shared" si="32"/>
        <v>461</v>
      </c>
      <c r="I136" s="34">
        <v>0</v>
      </c>
      <c r="J136" s="34">
        <v>250</v>
      </c>
      <c r="K136" s="34">
        <v>211</v>
      </c>
      <c r="L136" s="34">
        <v>0</v>
      </c>
      <c r="M136" s="150">
        <f t="shared" si="33"/>
        <v>191.5</v>
      </c>
      <c r="N136" s="34">
        <v>0</v>
      </c>
      <c r="O136" s="34">
        <v>131.5</v>
      </c>
      <c r="P136" s="34">
        <v>60</v>
      </c>
      <c r="Q136" s="34">
        <v>0</v>
      </c>
      <c r="R136" s="150">
        <f t="shared" si="34"/>
        <v>1053.5999999999999</v>
      </c>
      <c r="S136" s="34">
        <v>0</v>
      </c>
      <c r="T136" s="34">
        <v>243.5</v>
      </c>
      <c r="U136" s="34">
        <v>728.4</v>
      </c>
      <c r="V136" s="34">
        <v>81.7</v>
      </c>
      <c r="W136" s="150">
        <f t="shared" si="35"/>
        <v>1961.1000000000001</v>
      </c>
      <c r="X136" s="34">
        <f t="shared" si="36"/>
        <v>0</v>
      </c>
      <c r="Y136" s="34">
        <f t="shared" si="37"/>
        <v>880</v>
      </c>
      <c r="Z136" s="34">
        <f t="shared" si="38"/>
        <v>999.4</v>
      </c>
      <c r="AA136" s="34">
        <f t="shared" si="39"/>
        <v>81.7</v>
      </c>
      <c r="AB136" s="59" t="s">
        <v>611</v>
      </c>
    </row>
    <row r="137" spans="1:29" ht="34.5" customHeight="1" x14ac:dyDescent="0.25">
      <c r="A137" s="158" t="s">
        <v>264</v>
      </c>
      <c r="B137" s="50" t="s">
        <v>3</v>
      </c>
      <c r="C137" s="150">
        <f t="shared" si="31"/>
        <v>35.200000000000003</v>
      </c>
      <c r="D137" s="34">
        <v>0</v>
      </c>
      <c r="E137" s="34">
        <v>35.200000000000003</v>
      </c>
      <c r="F137" s="34">
        <v>0</v>
      </c>
      <c r="G137" s="34">
        <v>0</v>
      </c>
      <c r="H137" s="150">
        <f t="shared" si="32"/>
        <v>35</v>
      </c>
      <c r="I137" s="34">
        <v>0</v>
      </c>
      <c r="J137" s="34">
        <v>35</v>
      </c>
      <c r="K137" s="34">
        <v>0</v>
      </c>
      <c r="L137" s="34">
        <v>0</v>
      </c>
      <c r="M137" s="150">
        <f t="shared" si="33"/>
        <v>40</v>
      </c>
      <c r="N137" s="34">
        <v>0</v>
      </c>
      <c r="O137" s="34">
        <v>40</v>
      </c>
      <c r="P137" s="34">
        <v>0</v>
      </c>
      <c r="Q137" s="34">
        <v>0</v>
      </c>
      <c r="R137" s="150">
        <f t="shared" si="34"/>
        <v>434.51</v>
      </c>
      <c r="S137" s="34">
        <v>0</v>
      </c>
      <c r="T137" s="34">
        <v>434.51</v>
      </c>
      <c r="U137" s="34">
        <v>0</v>
      </c>
      <c r="V137" s="34">
        <v>0</v>
      </c>
      <c r="W137" s="150">
        <f t="shared" si="35"/>
        <v>544.71</v>
      </c>
      <c r="X137" s="34">
        <f t="shared" si="36"/>
        <v>0</v>
      </c>
      <c r="Y137" s="34">
        <f t="shared" si="37"/>
        <v>544.71</v>
      </c>
      <c r="Z137" s="34">
        <f t="shared" si="38"/>
        <v>0</v>
      </c>
      <c r="AA137" s="34">
        <f t="shared" si="39"/>
        <v>0</v>
      </c>
      <c r="AB137" s="59" t="s">
        <v>481</v>
      </c>
    </row>
    <row r="138" spans="1:29" ht="93.75" customHeight="1" x14ac:dyDescent="0.25">
      <c r="A138" s="158" t="s">
        <v>265</v>
      </c>
      <c r="B138" s="50" t="s">
        <v>14</v>
      </c>
      <c r="C138" s="150">
        <f t="shared" si="31"/>
        <v>407</v>
      </c>
      <c r="D138" s="34">
        <v>0</v>
      </c>
      <c r="E138" s="34">
        <v>407</v>
      </c>
      <c r="F138" s="34">
        <v>0</v>
      </c>
      <c r="G138" s="34">
        <v>0</v>
      </c>
      <c r="H138" s="150">
        <f t="shared" si="32"/>
        <v>947.9</v>
      </c>
      <c r="I138" s="34">
        <v>0</v>
      </c>
      <c r="J138" s="151">
        <v>947.9</v>
      </c>
      <c r="K138" s="34">
        <v>0</v>
      </c>
      <c r="L138" s="34">
        <v>0</v>
      </c>
      <c r="M138" s="150">
        <f t="shared" si="33"/>
        <v>300</v>
      </c>
      <c r="N138" s="34">
        <v>0</v>
      </c>
      <c r="O138" s="34">
        <v>300</v>
      </c>
      <c r="P138" s="34">
        <v>0</v>
      </c>
      <c r="Q138" s="34">
        <v>0</v>
      </c>
      <c r="R138" s="150">
        <f t="shared" si="34"/>
        <v>1354.63</v>
      </c>
      <c r="S138" s="34">
        <v>0</v>
      </c>
      <c r="T138" s="34">
        <v>729.17</v>
      </c>
      <c r="U138" s="34">
        <v>100</v>
      </c>
      <c r="V138" s="34">
        <v>525.46</v>
      </c>
      <c r="W138" s="150">
        <f t="shared" si="35"/>
        <v>3009.53</v>
      </c>
      <c r="X138" s="34">
        <f t="shared" si="36"/>
        <v>0</v>
      </c>
      <c r="Y138" s="34">
        <f t="shared" si="37"/>
        <v>2384.0700000000002</v>
      </c>
      <c r="Z138" s="34">
        <f t="shared" si="38"/>
        <v>100</v>
      </c>
      <c r="AA138" s="34">
        <f t="shared" si="39"/>
        <v>525.46</v>
      </c>
      <c r="AB138" s="59" t="s">
        <v>610</v>
      </c>
    </row>
    <row r="139" spans="1:29" ht="35.25" customHeight="1" x14ac:dyDescent="0.25">
      <c r="A139" s="158" t="s">
        <v>266</v>
      </c>
      <c r="B139" s="50" t="s">
        <v>4</v>
      </c>
      <c r="C139" s="150">
        <f t="shared" si="31"/>
        <v>66.400000000000006</v>
      </c>
      <c r="D139" s="34">
        <v>0</v>
      </c>
      <c r="E139" s="34">
        <v>30</v>
      </c>
      <c r="F139" s="34">
        <v>36.4</v>
      </c>
      <c r="G139" s="34">
        <v>0</v>
      </c>
      <c r="H139" s="150">
        <f t="shared" si="32"/>
        <v>46.4</v>
      </c>
      <c r="I139" s="34">
        <v>0</v>
      </c>
      <c r="J139" s="34">
        <v>20</v>
      </c>
      <c r="K139" s="34">
        <v>26.4</v>
      </c>
      <c r="L139" s="34">
        <v>0</v>
      </c>
      <c r="M139" s="150">
        <f t="shared" si="33"/>
        <v>36.4</v>
      </c>
      <c r="N139" s="34">
        <v>0</v>
      </c>
      <c r="O139" s="34">
        <v>10</v>
      </c>
      <c r="P139" s="34">
        <v>26.4</v>
      </c>
      <c r="Q139" s="34">
        <v>0</v>
      </c>
      <c r="R139" s="150">
        <f t="shared" si="34"/>
        <v>38.4</v>
      </c>
      <c r="S139" s="34">
        <v>0</v>
      </c>
      <c r="T139" s="34">
        <v>0</v>
      </c>
      <c r="U139" s="34">
        <v>38.4</v>
      </c>
      <c r="V139" s="34">
        <v>0</v>
      </c>
      <c r="W139" s="150">
        <f t="shared" si="35"/>
        <v>187.6</v>
      </c>
      <c r="X139" s="34">
        <f t="shared" si="36"/>
        <v>0</v>
      </c>
      <c r="Y139" s="34">
        <f t="shared" si="37"/>
        <v>60</v>
      </c>
      <c r="Z139" s="34">
        <f t="shared" si="38"/>
        <v>127.6</v>
      </c>
      <c r="AA139" s="34">
        <f t="shared" si="39"/>
        <v>0</v>
      </c>
      <c r="AB139" s="233" t="s">
        <v>544</v>
      </c>
    </row>
    <row r="140" spans="1:29" ht="64.5" customHeight="1" x14ac:dyDescent="0.25">
      <c r="A140" s="158" t="s">
        <v>267</v>
      </c>
      <c r="B140" s="50" t="s">
        <v>268</v>
      </c>
      <c r="C140" s="150">
        <f t="shared" si="31"/>
        <v>40</v>
      </c>
      <c r="D140" s="34">
        <v>0</v>
      </c>
      <c r="E140" s="34">
        <v>20</v>
      </c>
      <c r="F140" s="34">
        <v>20</v>
      </c>
      <c r="G140" s="34">
        <v>0</v>
      </c>
      <c r="H140" s="150">
        <f t="shared" si="32"/>
        <v>106</v>
      </c>
      <c r="I140" s="34">
        <v>0</v>
      </c>
      <c r="J140" s="34">
        <v>35</v>
      </c>
      <c r="K140" s="34">
        <v>71</v>
      </c>
      <c r="L140" s="34">
        <v>0</v>
      </c>
      <c r="M140" s="150">
        <f t="shared" si="33"/>
        <v>70</v>
      </c>
      <c r="N140" s="34">
        <v>0</v>
      </c>
      <c r="O140" s="34">
        <v>70</v>
      </c>
      <c r="P140" s="34">
        <v>0</v>
      </c>
      <c r="Q140" s="34">
        <v>0</v>
      </c>
      <c r="R140" s="150">
        <f t="shared" si="34"/>
        <v>32.5</v>
      </c>
      <c r="S140" s="34">
        <v>0</v>
      </c>
      <c r="T140" s="34">
        <v>32.5</v>
      </c>
      <c r="U140" s="34">
        <v>0</v>
      </c>
      <c r="V140" s="34">
        <v>0</v>
      </c>
      <c r="W140" s="150">
        <f t="shared" si="35"/>
        <v>248.5</v>
      </c>
      <c r="X140" s="34">
        <f t="shared" si="36"/>
        <v>0</v>
      </c>
      <c r="Y140" s="34">
        <f t="shared" si="37"/>
        <v>157.5</v>
      </c>
      <c r="Z140" s="34">
        <f t="shared" si="38"/>
        <v>91</v>
      </c>
      <c r="AA140" s="34">
        <f t="shared" si="39"/>
        <v>0</v>
      </c>
      <c r="AB140" s="59" t="s">
        <v>549</v>
      </c>
    </row>
    <row r="141" spans="1:29" ht="17.25" customHeight="1" x14ac:dyDescent="0.25">
      <c r="A141" s="263" t="s">
        <v>269</v>
      </c>
      <c r="B141" s="263"/>
      <c r="C141" s="263"/>
      <c r="D141" s="263"/>
      <c r="E141" s="263"/>
      <c r="F141" s="263"/>
      <c r="G141" s="263"/>
      <c r="H141" s="263"/>
      <c r="I141" s="263"/>
      <c r="J141" s="263"/>
      <c r="K141" s="263"/>
      <c r="L141" s="263"/>
      <c r="M141" s="263"/>
      <c r="N141" s="263"/>
      <c r="O141" s="263"/>
      <c r="P141" s="263"/>
      <c r="Q141" s="263"/>
      <c r="R141" s="263"/>
      <c r="S141" s="263"/>
      <c r="T141" s="263"/>
      <c r="U141" s="263"/>
      <c r="V141" s="263"/>
      <c r="W141" s="263"/>
      <c r="X141" s="263"/>
      <c r="Y141" s="263"/>
      <c r="Z141" s="263"/>
      <c r="AA141" s="263"/>
      <c r="AB141" s="263"/>
    </row>
    <row r="142" spans="1:29" s="96" customFormat="1" ht="21.75" customHeight="1" x14ac:dyDescent="0.25">
      <c r="A142" s="255" t="s">
        <v>270</v>
      </c>
      <c r="B142" s="255"/>
      <c r="C142" s="157"/>
      <c r="D142" s="157"/>
      <c r="E142" s="157"/>
      <c r="F142" s="157"/>
      <c r="G142" s="157"/>
      <c r="H142" s="255"/>
      <c r="I142" s="255"/>
      <c r="J142" s="255"/>
      <c r="K142" s="255"/>
      <c r="L142" s="255"/>
      <c r="M142" s="255"/>
      <c r="N142" s="255"/>
      <c r="O142" s="255"/>
      <c r="P142" s="255"/>
      <c r="Q142" s="255"/>
      <c r="R142" s="255"/>
      <c r="S142" s="255"/>
      <c r="T142" s="255"/>
      <c r="U142" s="255"/>
      <c r="V142" s="255"/>
      <c r="W142" s="255"/>
      <c r="X142" s="255"/>
      <c r="Y142" s="255"/>
      <c r="Z142" s="255"/>
      <c r="AA142" s="255"/>
      <c r="AB142" s="255"/>
      <c r="AC142" s="103"/>
    </row>
    <row r="143" spans="1:29" s="96" customFormat="1" ht="24.75" customHeight="1" x14ac:dyDescent="0.25">
      <c r="A143" s="265" t="s">
        <v>271</v>
      </c>
      <c r="B143" s="265"/>
      <c r="C143" s="265"/>
      <c r="D143" s="265"/>
      <c r="E143" s="265"/>
      <c r="F143" s="265"/>
      <c r="G143" s="265"/>
      <c r="H143" s="265"/>
      <c r="I143" s="265"/>
      <c r="J143" s="265"/>
      <c r="K143" s="265"/>
      <c r="L143" s="265"/>
      <c r="M143" s="265"/>
      <c r="N143" s="265"/>
      <c r="O143" s="265"/>
      <c r="P143" s="265"/>
      <c r="Q143" s="265"/>
      <c r="R143" s="265"/>
      <c r="S143" s="265"/>
      <c r="T143" s="265"/>
      <c r="U143" s="265"/>
      <c r="V143" s="265"/>
      <c r="W143" s="265"/>
      <c r="X143" s="265"/>
      <c r="Y143" s="265"/>
      <c r="Z143" s="265"/>
      <c r="AA143" s="265"/>
      <c r="AB143" s="265"/>
      <c r="AC143" s="103"/>
    </row>
    <row r="144" spans="1:29" ht="31.5" customHeight="1" x14ac:dyDescent="0.25">
      <c r="A144" s="168" t="s">
        <v>450</v>
      </c>
      <c r="B144" s="159" t="s">
        <v>451</v>
      </c>
      <c r="C144" s="150">
        <f t="shared" ref="C144:C149" si="40">SUM(D144:G144)</f>
        <v>0</v>
      </c>
      <c r="D144" s="34">
        <v>0</v>
      </c>
      <c r="E144" s="34">
        <v>0</v>
      </c>
      <c r="F144" s="34">
        <v>0</v>
      </c>
      <c r="G144" s="34">
        <v>0</v>
      </c>
      <c r="H144" s="150">
        <f t="shared" ref="H144:H149" si="41">SUM(I144:L144)</f>
        <v>0</v>
      </c>
      <c r="I144" s="34">
        <v>0</v>
      </c>
      <c r="J144" s="34">
        <v>0</v>
      </c>
      <c r="K144" s="34">
        <v>0</v>
      </c>
      <c r="L144" s="34">
        <v>0</v>
      </c>
      <c r="M144" s="150">
        <f t="shared" ref="M144:M149" si="42">SUM(N144:Q144)</f>
        <v>0</v>
      </c>
      <c r="N144" s="34">
        <v>0</v>
      </c>
      <c r="O144" s="34">
        <v>0</v>
      </c>
      <c r="P144" s="34">
        <v>0</v>
      </c>
      <c r="Q144" s="34">
        <v>0</v>
      </c>
      <c r="R144" s="150">
        <f t="shared" ref="R144:R149" si="43">SUM(S144:V144)</f>
        <v>0</v>
      </c>
      <c r="S144" s="34">
        <v>0</v>
      </c>
      <c r="T144" s="34">
        <v>0</v>
      </c>
      <c r="U144" s="34">
        <v>0</v>
      </c>
      <c r="V144" s="34">
        <v>0</v>
      </c>
      <c r="W144" s="150">
        <f t="shared" ref="W144:W149" si="44">SUM(X144:AA144)</f>
        <v>0</v>
      </c>
      <c r="X144" s="34">
        <f t="shared" ref="X144:X149" si="45">D144+I144+S144+N144</f>
        <v>0</v>
      </c>
      <c r="Y144" s="34">
        <f t="shared" ref="Y144:Y149" si="46">E144+J144+T144+O144</f>
        <v>0</v>
      </c>
      <c r="Z144" s="34">
        <f t="shared" ref="Z144:Z149" si="47">F144+K144+U144+P144</f>
        <v>0</v>
      </c>
      <c r="AA144" s="34">
        <f t="shared" ref="AA144:AA149" si="48">G144+L144+V144+Q144</f>
        <v>0</v>
      </c>
      <c r="AB144" s="59"/>
    </row>
    <row r="145" spans="1:28" ht="32.25" customHeight="1" x14ac:dyDescent="0.25">
      <c r="A145" s="169" t="s">
        <v>452</v>
      </c>
      <c r="B145" s="160" t="s">
        <v>453</v>
      </c>
      <c r="C145" s="150">
        <f t="shared" si="40"/>
        <v>0</v>
      </c>
      <c r="D145" s="34">
        <v>0</v>
      </c>
      <c r="E145" s="34">
        <v>0</v>
      </c>
      <c r="F145" s="34">
        <v>0</v>
      </c>
      <c r="G145" s="34">
        <v>0</v>
      </c>
      <c r="H145" s="150">
        <f t="shared" si="41"/>
        <v>0</v>
      </c>
      <c r="I145" s="34">
        <v>0</v>
      </c>
      <c r="J145" s="34">
        <v>0</v>
      </c>
      <c r="K145" s="34">
        <v>0</v>
      </c>
      <c r="L145" s="34">
        <v>0</v>
      </c>
      <c r="M145" s="150">
        <f t="shared" si="42"/>
        <v>0</v>
      </c>
      <c r="N145" s="34">
        <v>0</v>
      </c>
      <c r="O145" s="34">
        <v>0</v>
      </c>
      <c r="P145" s="34">
        <v>0</v>
      </c>
      <c r="Q145" s="34">
        <v>0</v>
      </c>
      <c r="R145" s="150">
        <f t="shared" si="43"/>
        <v>0</v>
      </c>
      <c r="S145" s="34">
        <v>0</v>
      </c>
      <c r="T145" s="34">
        <v>0</v>
      </c>
      <c r="U145" s="34">
        <v>0</v>
      </c>
      <c r="V145" s="34">
        <v>0</v>
      </c>
      <c r="W145" s="150">
        <f t="shared" si="44"/>
        <v>0</v>
      </c>
      <c r="X145" s="34">
        <f t="shared" si="45"/>
        <v>0</v>
      </c>
      <c r="Y145" s="34">
        <f t="shared" si="46"/>
        <v>0</v>
      </c>
      <c r="Z145" s="34">
        <f t="shared" si="47"/>
        <v>0</v>
      </c>
      <c r="AA145" s="34">
        <f t="shared" si="48"/>
        <v>0</v>
      </c>
      <c r="AB145" s="59"/>
    </row>
    <row r="146" spans="1:28" ht="121.5" customHeight="1" x14ac:dyDescent="0.25">
      <c r="A146" s="158" t="s">
        <v>272</v>
      </c>
      <c r="B146" s="50" t="s">
        <v>78</v>
      </c>
      <c r="C146" s="150">
        <f t="shared" si="40"/>
        <v>58548.3</v>
      </c>
      <c r="D146" s="34">
        <v>0</v>
      </c>
      <c r="E146" s="34">
        <v>6700</v>
      </c>
      <c r="F146" s="34">
        <v>168</v>
      </c>
      <c r="G146" s="34">
        <v>51680.3</v>
      </c>
      <c r="H146" s="150">
        <f t="shared" si="41"/>
        <v>65216.93</v>
      </c>
      <c r="I146" s="34">
        <v>0</v>
      </c>
      <c r="J146" s="34">
        <v>5970</v>
      </c>
      <c r="K146" s="34">
        <v>341.33</v>
      </c>
      <c r="L146" s="34">
        <v>58905.599999999999</v>
      </c>
      <c r="M146" s="150">
        <f t="shared" si="42"/>
        <v>76333.05</v>
      </c>
      <c r="N146" s="34">
        <v>0</v>
      </c>
      <c r="O146" s="34">
        <v>13512.1</v>
      </c>
      <c r="P146" s="34">
        <v>338.35</v>
      </c>
      <c r="Q146" s="34">
        <v>62482.6</v>
      </c>
      <c r="R146" s="150">
        <f t="shared" si="43"/>
        <v>62420.200000000004</v>
      </c>
      <c r="S146" s="34">
        <v>0</v>
      </c>
      <c r="T146" s="34">
        <v>4061</v>
      </c>
      <c r="U146" s="34">
        <v>41.8</v>
      </c>
      <c r="V146" s="34">
        <v>58317.4</v>
      </c>
      <c r="W146" s="218">
        <f t="shared" si="44"/>
        <v>262518.48</v>
      </c>
      <c r="X146" s="212">
        <f t="shared" si="45"/>
        <v>0</v>
      </c>
      <c r="Y146" s="212">
        <f t="shared" si="46"/>
        <v>30243.1</v>
      </c>
      <c r="Z146" s="212">
        <f t="shared" si="47"/>
        <v>889.48</v>
      </c>
      <c r="AA146" s="212">
        <f t="shared" si="48"/>
        <v>231385.9</v>
      </c>
      <c r="AB146" s="156" t="s">
        <v>585</v>
      </c>
    </row>
    <row r="147" spans="1:28" ht="124.5" customHeight="1" x14ac:dyDescent="0.25">
      <c r="A147" s="158" t="s">
        <v>273</v>
      </c>
      <c r="B147" s="50" t="s">
        <v>92</v>
      </c>
      <c r="C147" s="150">
        <f t="shared" si="40"/>
        <v>42171.7</v>
      </c>
      <c r="D147" s="34">
        <v>0</v>
      </c>
      <c r="E147" s="34">
        <v>0</v>
      </c>
      <c r="F147" s="34">
        <v>0</v>
      </c>
      <c r="G147" s="34">
        <v>42171.7</v>
      </c>
      <c r="H147" s="150">
        <f t="shared" si="41"/>
        <v>38465.235999999997</v>
      </c>
      <c r="I147" s="34">
        <v>0</v>
      </c>
      <c r="J147" s="34">
        <v>1865.31</v>
      </c>
      <c r="K147" s="34">
        <v>20.75</v>
      </c>
      <c r="L147" s="34">
        <v>36579.175999999999</v>
      </c>
      <c r="M147" s="150">
        <f t="shared" si="42"/>
        <v>43384.229999999996</v>
      </c>
      <c r="N147" s="34">
        <v>0</v>
      </c>
      <c r="O147" s="34">
        <v>4693.1899999999996</v>
      </c>
      <c r="P147" s="34">
        <v>25.44</v>
      </c>
      <c r="Q147" s="34">
        <v>38665.599999999999</v>
      </c>
      <c r="R147" s="150">
        <f t="shared" si="43"/>
        <v>47156.509999999995</v>
      </c>
      <c r="S147" s="34">
        <v>0</v>
      </c>
      <c r="T147" s="34">
        <v>9822</v>
      </c>
      <c r="U147" s="34">
        <v>100.2</v>
      </c>
      <c r="V147" s="34">
        <v>37234.31</v>
      </c>
      <c r="W147" s="150">
        <f t="shared" si="44"/>
        <v>171177.67599999998</v>
      </c>
      <c r="X147" s="34">
        <f t="shared" si="45"/>
        <v>0</v>
      </c>
      <c r="Y147" s="34">
        <f t="shared" si="46"/>
        <v>16380.5</v>
      </c>
      <c r="Z147" s="34">
        <f t="shared" si="47"/>
        <v>146.39000000000001</v>
      </c>
      <c r="AA147" s="34">
        <f t="shared" si="48"/>
        <v>154650.78599999999</v>
      </c>
      <c r="AB147" s="59" t="s">
        <v>614</v>
      </c>
    </row>
    <row r="148" spans="1:28" ht="32.25" customHeight="1" x14ac:dyDescent="0.25">
      <c r="A148" s="168" t="s">
        <v>454</v>
      </c>
      <c r="B148" s="160" t="s">
        <v>455</v>
      </c>
      <c r="C148" s="150">
        <f t="shared" si="40"/>
        <v>0</v>
      </c>
      <c r="D148" s="34">
        <v>0</v>
      </c>
      <c r="E148" s="34">
        <v>0</v>
      </c>
      <c r="F148" s="34">
        <v>0</v>
      </c>
      <c r="G148" s="34">
        <v>0</v>
      </c>
      <c r="H148" s="150">
        <f t="shared" si="41"/>
        <v>0</v>
      </c>
      <c r="I148" s="34">
        <v>0</v>
      </c>
      <c r="J148" s="34">
        <v>0</v>
      </c>
      <c r="K148" s="34">
        <v>0</v>
      </c>
      <c r="L148" s="34">
        <v>0</v>
      </c>
      <c r="M148" s="150">
        <f t="shared" si="42"/>
        <v>0</v>
      </c>
      <c r="N148" s="151">
        <v>0</v>
      </c>
      <c r="O148" s="151">
        <v>0</v>
      </c>
      <c r="P148" s="151">
        <v>0</v>
      </c>
      <c r="Q148" s="151">
        <v>0</v>
      </c>
      <c r="R148" s="150">
        <f t="shared" si="43"/>
        <v>0</v>
      </c>
      <c r="S148" s="151">
        <v>0</v>
      </c>
      <c r="T148" s="151">
        <v>0</v>
      </c>
      <c r="U148" s="151">
        <v>0</v>
      </c>
      <c r="V148" s="151">
        <v>0</v>
      </c>
      <c r="W148" s="150">
        <f t="shared" si="44"/>
        <v>0</v>
      </c>
      <c r="X148" s="34">
        <f t="shared" si="45"/>
        <v>0</v>
      </c>
      <c r="Y148" s="34">
        <f t="shared" si="46"/>
        <v>0</v>
      </c>
      <c r="Z148" s="34">
        <f t="shared" si="47"/>
        <v>0</v>
      </c>
      <c r="AA148" s="34">
        <f t="shared" si="48"/>
        <v>0</v>
      </c>
      <c r="AB148" s="59"/>
    </row>
    <row r="149" spans="1:28" ht="60" customHeight="1" x14ac:dyDescent="0.25">
      <c r="A149" s="168" t="s">
        <v>456</v>
      </c>
      <c r="B149" s="160" t="s">
        <v>457</v>
      </c>
      <c r="C149" s="150">
        <f t="shared" si="40"/>
        <v>0</v>
      </c>
      <c r="D149" s="34">
        <v>0</v>
      </c>
      <c r="E149" s="34">
        <v>0</v>
      </c>
      <c r="F149" s="34">
        <v>0</v>
      </c>
      <c r="G149" s="34">
        <v>0</v>
      </c>
      <c r="H149" s="150">
        <f t="shared" si="41"/>
        <v>0</v>
      </c>
      <c r="I149" s="34">
        <v>0</v>
      </c>
      <c r="J149" s="34">
        <v>0</v>
      </c>
      <c r="K149" s="34">
        <v>0</v>
      </c>
      <c r="L149" s="34">
        <v>0</v>
      </c>
      <c r="M149" s="150">
        <f t="shared" si="42"/>
        <v>4415.7</v>
      </c>
      <c r="N149" s="151">
        <v>0</v>
      </c>
      <c r="O149" s="151">
        <v>0</v>
      </c>
      <c r="P149" s="151">
        <v>4415.7</v>
      </c>
      <c r="Q149" s="151">
        <v>0</v>
      </c>
      <c r="R149" s="150">
        <f t="shared" si="43"/>
        <v>91667.649000000005</v>
      </c>
      <c r="S149" s="151">
        <v>0</v>
      </c>
      <c r="T149" s="151">
        <v>0</v>
      </c>
      <c r="U149" s="151">
        <v>1670</v>
      </c>
      <c r="V149" s="151">
        <v>89997.649000000005</v>
      </c>
      <c r="W149" s="150">
        <f t="shared" si="44"/>
        <v>96083.349000000002</v>
      </c>
      <c r="X149" s="34">
        <f t="shared" si="45"/>
        <v>0</v>
      </c>
      <c r="Y149" s="34">
        <f t="shared" si="46"/>
        <v>0</v>
      </c>
      <c r="Z149" s="34">
        <f t="shared" si="47"/>
        <v>6085.7</v>
      </c>
      <c r="AA149" s="34">
        <f t="shared" si="48"/>
        <v>89997.649000000005</v>
      </c>
      <c r="AB149" s="234" t="s">
        <v>615</v>
      </c>
    </row>
    <row r="150" spans="1:28" ht="20.25" customHeight="1" x14ac:dyDescent="0.25">
      <c r="A150" s="255" t="s">
        <v>274</v>
      </c>
      <c r="B150" s="154"/>
      <c r="C150" s="152"/>
      <c r="D150" s="152"/>
      <c r="E150" s="152"/>
      <c r="F150" s="152"/>
      <c r="G150" s="152"/>
      <c r="H150" s="154"/>
      <c r="I150" s="154"/>
      <c r="J150" s="154"/>
      <c r="K150" s="154"/>
      <c r="L150" s="154"/>
      <c r="M150" s="154"/>
      <c r="N150" s="154"/>
      <c r="O150" s="154"/>
      <c r="P150" s="154"/>
      <c r="Q150" s="154"/>
      <c r="R150" s="154"/>
      <c r="S150" s="154"/>
      <c r="T150" s="154"/>
      <c r="U150" s="154"/>
      <c r="V150" s="154"/>
      <c r="W150" s="154"/>
      <c r="X150" s="154"/>
      <c r="Y150" s="154"/>
      <c r="Z150" s="154"/>
      <c r="AA150" s="154"/>
      <c r="AB150" s="154"/>
    </row>
    <row r="151" spans="1:28" ht="123.75" customHeight="1" x14ac:dyDescent="0.25">
      <c r="A151" s="158" t="s">
        <v>275</v>
      </c>
      <c r="B151" s="50" t="s">
        <v>79</v>
      </c>
      <c r="C151" s="150">
        <f>SUM(D151:G151)</f>
        <v>39428.757419999994</v>
      </c>
      <c r="D151" s="34">
        <v>0</v>
      </c>
      <c r="E151" s="34">
        <v>0</v>
      </c>
      <c r="F151" s="161">
        <v>4137.5574200000001</v>
      </c>
      <c r="G151" s="34">
        <v>35291.199999999997</v>
      </c>
      <c r="H151" s="150">
        <f>SUM(I151:L151)</f>
        <v>296733.8</v>
      </c>
      <c r="I151" s="34">
        <v>0</v>
      </c>
      <c r="J151" s="34">
        <v>0</v>
      </c>
      <c r="K151" s="34">
        <v>572.05999999999995</v>
      </c>
      <c r="L151" s="34">
        <v>296161.74</v>
      </c>
      <c r="M151" s="150">
        <f>SUM(N151:Q151)</f>
        <v>140183.76</v>
      </c>
      <c r="N151" s="34">
        <v>0</v>
      </c>
      <c r="O151" s="34">
        <v>0</v>
      </c>
      <c r="P151" s="34">
        <v>2479.94</v>
      </c>
      <c r="Q151" s="34">
        <v>137703.82</v>
      </c>
      <c r="R151" s="150">
        <f>SUM(S151:V151)</f>
        <v>203108.9</v>
      </c>
      <c r="S151" s="34">
        <v>0</v>
      </c>
      <c r="T151" s="34">
        <v>0</v>
      </c>
      <c r="U151" s="34">
        <v>2711.9</v>
      </c>
      <c r="V151" s="34">
        <v>200397</v>
      </c>
      <c r="W151" s="150">
        <f>SUM(X151:AA151)</f>
        <v>679455.21742</v>
      </c>
      <c r="X151" s="34">
        <f>D151+I151+S151+N151</f>
        <v>0</v>
      </c>
      <c r="Y151" s="34">
        <f>E151+J151+T151+O151</f>
        <v>0</v>
      </c>
      <c r="Z151" s="34">
        <f>F151+K151+U151+P151</f>
        <v>9901.4574200000006</v>
      </c>
      <c r="AA151" s="34">
        <f>G151+L151+V151+Q151</f>
        <v>669553.76</v>
      </c>
      <c r="AB151" s="59" t="s">
        <v>506</v>
      </c>
    </row>
    <row r="152" spans="1:28" x14ac:dyDescent="0.25">
      <c r="A152" s="154" t="s">
        <v>276</v>
      </c>
      <c r="B152" s="154"/>
      <c r="C152" s="152"/>
      <c r="D152" s="152"/>
      <c r="E152" s="152"/>
      <c r="F152" s="152"/>
      <c r="G152" s="152"/>
      <c r="H152" s="154"/>
      <c r="I152" s="154"/>
      <c r="J152" s="154"/>
      <c r="K152" s="154"/>
      <c r="L152" s="154"/>
      <c r="M152" s="154"/>
      <c r="N152" s="154"/>
      <c r="O152" s="154"/>
      <c r="P152" s="154"/>
      <c r="Q152" s="154"/>
      <c r="R152" s="154"/>
      <c r="S152" s="154"/>
      <c r="T152" s="154"/>
      <c r="U152" s="154"/>
      <c r="V152" s="154"/>
      <c r="W152" s="154"/>
      <c r="X152" s="154"/>
      <c r="Y152" s="154"/>
      <c r="Z152" s="154"/>
      <c r="AA152" s="154"/>
      <c r="AB152" s="154"/>
    </row>
    <row r="153" spans="1:28" ht="33" customHeight="1" x14ac:dyDescent="0.25">
      <c r="A153" s="162" t="s">
        <v>535</v>
      </c>
      <c r="B153" s="50" t="s">
        <v>536</v>
      </c>
      <c r="C153" s="152"/>
      <c r="D153" s="152"/>
      <c r="E153" s="152"/>
      <c r="F153" s="152"/>
      <c r="G153" s="152"/>
      <c r="H153" s="154"/>
      <c r="I153" s="154"/>
      <c r="J153" s="154"/>
      <c r="K153" s="154"/>
      <c r="L153" s="154"/>
      <c r="M153" s="154"/>
      <c r="N153" s="154"/>
      <c r="O153" s="154"/>
      <c r="P153" s="154"/>
      <c r="Q153" s="154"/>
      <c r="R153" s="150">
        <f>SUM(S153:V153)</f>
        <v>0</v>
      </c>
      <c r="S153" s="34">
        <v>0</v>
      </c>
      <c r="T153" s="34">
        <v>0</v>
      </c>
      <c r="U153" s="34">
        <v>0</v>
      </c>
      <c r="V153" s="34">
        <v>0</v>
      </c>
      <c r="W153" s="154"/>
      <c r="X153" s="154"/>
      <c r="Y153" s="154"/>
      <c r="Z153" s="154"/>
      <c r="AA153" s="154"/>
      <c r="AB153" s="59"/>
    </row>
    <row r="154" spans="1:28" ht="62.25" customHeight="1" x14ac:dyDescent="0.25">
      <c r="A154" s="158" t="s">
        <v>277</v>
      </c>
      <c r="B154" s="50" t="s">
        <v>36</v>
      </c>
      <c r="C154" s="150">
        <f>SUM(D154:G154)</f>
        <v>17029.3</v>
      </c>
      <c r="D154" s="34">
        <v>0</v>
      </c>
      <c r="E154" s="34">
        <v>15946</v>
      </c>
      <c r="F154" s="34">
        <v>1083.3</v>
      </c>
      <c r="G154" s="34">
        <v>0</v>
      </c>
      <c r="H154" s="150">
        <f>SUM(I154:L154)</f>
        <v>26713.61</v>
      </c>
      <c r="I154" s="34">
        <v>0</v>
      </c>
      <c r="J154" s="34">
        <v>20342.599999999999</v>
      </c>
      <c r="K154" s="34">
        <v>6371.01</v>
      </c>
      <c r="L154" s="34">
        <v>0</v>
      </c>
      <c r="M154" s="150">
        <f>SUM(N154:Q154)</f>
        <v>28515.8</v>
      </c>
      <c r="N154" s="34">
        <v>0</v>
      </c>
      <c r="O154" s="34">
        <v>22885.439999999999</v>
      </c>
      <c r="P154" s="34">
        <v>5630.36</v>
      </c>
      <c r="Q154" s="34">
        <v>0</v>
      </c>
      <c r="R154" s="150">
        <f>SUM(S154:V154)</f>
        <v>24139.4</v>
      </c>
      <c r="S154" s="34">
        <v>0</v>
      </c>
      <c r="T154" s="235">
        <v>24043.4</v>
      </c>
      <c r="U154" s="235">
        <v>96</v>
      </c>
      <c r="V154" s="34">
        <v>0</v>
      </c>
      <c r="W154" s="150">
        <f>SUM(X154:AA154)</f>
        <v>96398.11</v>
      </c>
      <c r="X154" s="34">
        <f>D154+I154+S154+N154</f>
        <v>0</v>
      </c>
      <c r="Y154" s="34">
        <f>E154+J154+T154+O154</f>
        <v>83217.440000000002</v>
      </c>
      <c r="Z154" s="34">
        <f>F154+K154+U154+P154</f>
        <v>13180.67</v>
      </c>
      <c r="AA154" s="34">
        <f>G154+L154+V154+Q154</f>
        <v>0</v>
      </c>
      <c r="AB154" s="156" t="s">
        <v>507</v>
      </c>
    </row>
    <row r="155" spans="1:28" x14ac:dyDescent="0.25">
      <c r="A155" s="154" t="s">
        <v>279</v>
      </c>
      <c r="B155" s="155"/>
      <c r="C155" s="152"/>
      <c r="D155" s="152"/>
      <c r="E155" s="152"/>
      <c r="F155" s="152"/>
      <c r="G155" s="152"/>
      <c r="H155" s="155"/>
      <c r="I155" s="155"/>
      <c r="J155" s="155"/>
      <c r="K155" s="155"/>
      <c r="L155" s="155"/>
      <c r="M155" s="155"/>
      <c r="N155" s="155"/>
      <c r="O155" s="155"/>
      <c r="P155" s="155"/>
      <c r="Q155" s="155"/>
      <c r="R155" s="155"/>
      <c r="S155" s="155"/>
      <c r="T155" s="155"/>
      <c r="U155" s="155"/>
      <c r="V155" s="155"/>
      <c r="W155" s="155"/>
      <c r="X155" s="155"/>
      <c r="Y155" s="155"/>
      <c r="Z155" s="155"/>
      <c r="AA155" s="155"/>
      <c r="AB155" s="155"/>
    </row>
    <row r="156" spans="1:28" ht="30" x14ac:dyDescent="0.25">
      <c r="A156" s="158" t="s">
        <v>278</v>
      </c>
      <c r="B156" s="50" t="s">
        <v>80</v>
      </c>
      <c r="C156" s="150">
        <f>SUM(D156:G156)</f>
        <v>16632</v>
      </c>
      <c r="D156" s="34">
        <v>0</v>
      </c>
      <c r="E156" s="34">
        <v>0</v>
      </c>
      <c r="F156" s="34">
        <v>16632</v>
      </c>
      <c r="G156" s="34">
        <v>0</v>
      </c>
      <c r="H156" s="150">
        <f>SUM(I156:L156)</f>
        <v>0</v>
      </c>
      <c r="I156" s="34">
        <v>0</v>
      </c>
      <c r="J156" s="34">
        <v>0</v>
      </c>
      <c r="K156" s="34">
        <v>0</v>
      </c>
      <c r="L156" s="34">
        <v>0</v>
      </c>
      <c r="M156" s="150">
        <f>SUM(N156:Q156)</f>
        <v>7200</v>
      </c>
      <c r="N156" s="34">
        <v>0</v>
      </c>
      <c r="O156" s="34">
        <v>0</v>
      </c>
      <c r="P156" s="34">
        <v>0</v>
      </c>
      <c r="Q156" s="34">
        <v>7200</v>
      </c>
      <c r="R156" s="150">
        <f>SUM(S156:V156)</f>
        <v>206132.9</v>
      </c>
      <c r="S156" s="34">
        <v>0</v>
      </c>
      <c r="T156" s="34">
        <v>206132.9</v>
      </c>
      <c r="U156" s="34">
        <v>0</v>
      </c>
      <c r="V156" s="34">
        <v>0</v>
      </c>
      <c r="W156" s="150">
        <f>SUM(X156:AA156)</f>
        <v>229964.9</v>
      </c>
      <c r="X156" s="34">
        <f>D156+I156+S156+N156</f>
        <v>0</v>
      </c>
      <c r="Y156" s="34">
        <f>E156+J156+T156+O156</f>
        <v>206132.9</v>
      </c>
      <c r="Z156" s="34">
        <f>F156+K156+U156+P156</f>
        <v>16632</v>
      </c>
      <c r="AA156" s="34">
        <f>G156+L156+V156+Q156</f>
        <v>7200</v>
      </c>
      <c r="AB156" s="59" t="s">
        <v>550</v>
      </c>
    </row>
    <row r="157" spans="1:28" ht="18.75" customHeight="1" x14ac:dyDescent="0.25">
      <c r="A157" s="158" t="s">
        <v>532</v>
      </c>
      <c r="B157" s="50" t="s">
        <v>533</v>
      </c>
      <c r="C157" s="150"/>
      <c r="D157" s="34"/>
      <c r="E157" s="34"/>
      <c r="F157" s="34"/>
      <c r="G157" s="34"/>
      <c r="H157" s="150"/>
      <c r="I157" s="34"/>
      <c r="J157" s="34"/>
      <c r="K157" s="34"/>
      <c r="L157" s="34"/>
      <c r="M157" s="150"/>
      <c r="N157" s="34"/>
      <c r="O157" s="34"/>
      <c r="P157" s="34"/>
      <c r="Q157" s="34"/>
      <c r="R157" s="150">
        <f>SUM(S157:V157)</f>
        <v>140.30000000000001</v>
      </c>
      <c r="S157" s="34">
        <v>0</v>
      </c>
      <c r="T157" s="34">
        <v>0</v>
      </c>
      <c r="U157" s="34">
        <v>0</v>
      </c>
      <c r="V157" s="34">
        <v>140.30000000000001</v>
      </c>
      <c r="W157" s="150"/>
      <c r="X157" s="34"/>
      <c r="Y157" s="34"/>
      <c r="Z157" s="34"/>
      <c r="AA157" s="34"/>
      <c r="AB157" s="59" t="s">
        <v>568</v>
      </c>
    </row>
    <row r="158" spans="1:28" x14ac:dyDescent="0.25">
      <c r="A158" s="154" t="s">
        <v>280</v>
      </c>
      <c r="B158" s="155"/>
      <c r="C158" s="152"/>
      <c r="D158" s="152"/>
      <c r="E158" s="152"/>
      <c r="F158" s="152"/>
      <c r="G158" s="152"/>
      <c r="H158" s="155"/>
      <c r="I158" s="155"/>
      <c r="J158" s="155"/>
      <c r="K158" s="155"/>
      <c r="L158" s="155"/>
      <c r="M158" s="155"/>
      <c r="N158" s="155"/>
      <c r="O158" s="155"/>
      <c r="P158" s="155"/>
      <c r="Q158" s="155"/>
      <c r="R158" s="155"/>
      <c r="S158" s="155"/>
      <c r="T158" s="155"/>
      <c r="U158" s="155"/>
      <c r="V158" s="155"/>
      <c r="W158" s="155"/>
      <c r="X158" s="155"/>
      <c r="Y158" s="155"/>
      <c r="Z158" s="155"/>
      <c r="AA158" s="155"/>
      <c r="AB158" s="155"/>
    </row>
    <row r="159" spans="1:28" ht="18.75" customHeight="1" x14ac:dyDescent="0.25">
      <c r="A159" s="158" t="s">
        <v>281</v>
      </c>
      <c r="B159" s="50" t="s">
        <v>49</v>
      </c>
      <c r="C159" s="150">
        <v>0</v>
      </c>
      <c r="D159" s="34">
        <v>0</v>
      </c>
      <c r="E159" s="34">
        <v>0</v>
      </c>
      <c r="F159" s="34">
        <v>0</v>
      </c>
      <c r="G159" s="34">
        <v>0</v>
      </c>
      <c r="H159" s="150">
        <f>SUM(I159:L159)</f>
        <v>0</v>
      </c>
      <c r="I159" s="34">
        <v>0</v>
      </c>
      <c r="J159" s="34">
        <v>0</v>
      </c>
      <c r="K159" s="34">
        <v>0</v>
      </c>
      <c r="L159" s="34">
        <v>0</v>
      </c>
      <c r="M159" s="150">
        <f>SUM(N159:Q159)</f>
        <v>0</v>
      </c>
      <c r="N159" s="34">
        <v>0</v>
      </c>
      <c r="O159" s="34">
        <v>0</v>
      </c>
      <c r="P159" s="34">
        <v>0</v>
      </c>
      <c r="Q159" s="34">
        <v>0</v>
      </c>
      <c r="R159" s="150">
        <f>SUM(S159:V159)</f>
        <v>0</v>
      </c>
      <c r="S159" s="34">
        <v>0</v>
      </c>
      <c r="T159" s="34">
        <v>0</v>
      </c>
      <c r="U159" s="34">
        <v>0</v>
      </c>
      <c r="V159" s="34">
        <v>0</v>
      </c>
      <c r="W159" s="150">
        <f>SUM(X159:AA159)</f>
        <v>0</v>
      </c>
      <c r="X159" s="34">
        <f t="shared" ref="X159:AA160" si="49">D159+I159+S159+N159</f>
        <v>0</v>
      </c>
      <c r="Y159" s="34">
        <f t="shared" si="49"/>
        <v>0</v>
      </c>
      <c r="Z159" s="34">
        <f t="shared" si="49"/>
        <v>0</v>
      </c>
      <c r="AA159" s="34">
        <f t="shared" si="49"/>
        <v>0</v>
      </c>
      <c r="AB159" s="156" t="s">
        <v>563</v>
      </c>
    </row>
    <row r="160" spans="1:28" ht="32.25" customHeight="1" x14ac:dyDescent="0.25">
      <c r="A160" s="158" t="s">
        <v>282</v>
      </c>
      <c r="B160" s="50" t="s">
        <v>81</v>
      </c>
      <c r="C160" s="150">
        <v>0</v>
      </c>
      <c r="D160" s="34">
        <v>0</v>
      </c>
      <c r="E160" s="34">
        <v>0</v>
      </c>
      <c r="F160" s="34">
        <v>0</v>
      </c>
      <c r="G160" s="34">
        <v>0</v>
      </c>
      <c r="H160" s="150">
        <f>SUM(I160:L160)</f>
        <v>0</v>
      </c>
      <c r="I160" s="34">
        <v>0</v>
      </c>
      <c r="J160" s="34">
        <v>0</v>
      </c>
      <c r="K160" s="34">
        <v>0</v>
      </c>
      <c r="L160" s="34">
        <v>0</v>
      </c>
      <c r="M160" s="150">
        <f>SUM(N160:Q160)</f>
        <v>0</v>
      </c>
      <c r="N160" s="34">
        <v>0</v>
      </c>
      <c r="O160" s="34">
        <v>0</v>
      </c>
      <c r="P160" s="34">
        <v>0</v>
      </c>
      <c r="Q160" s="34">
        <v>0</v>
      </c>
      <c r="R160" s="150">
        <f>SUM(S160:V160)</f>
        <v>0</v>
      </c>
      <c r="S160" s="34">
        <v>0</v>
      </c>
      <c r="T160" s="34">
        <v>0</v>
      </c>
      <c r="U160" s="34">
        <v>0</v>
      </c>
      <c r="V160" s="34">
        <v>0</v>
      </c>
      <c r="W160" s="150">
        <f>SUM(X160:AA160)</f>
        <v>0</v>
      </c>
      <c r="X160" s="34">
        <f t="shared" si="49"/>
        <v>0</v>
      </c>
      <c r="Y160" s="34">
        <f t="shared" si="49"/>
        <v>0</v>
      </c>
      <c r="Z160" s="34">
        <f t="shared" si="49"/>
        <v>0</v>
      </c>
      <c r="AA160" s="34">
        <f t="shared" si="49"/>
        <v>0</v>
      </c>
      <c r="AB160" s="156" t="s">
        <v>563</v>
      </c>
    </row>
    <row r="161" spans="1:29" x14ac:dyDescent="0.25">
      <c r="A161" s="154" t="s">
        <v>283</v>
      </c>
      <c r="B161" s="155"/>
      <c r="C161" s="152"/>
      <c r="D161" s="152"/>
      <c r="E161" s="152"/>
      <c r="F161" s="152"/>
      <c r="G161" s="152"/>
      <c r="H161" s="155"/>
      <c r="I161" s="155"/>
      <c r="J161" s="155"/>
      <c r="K161" s="155"/>
      <c r="L161" s="155"/>
      <c r="M161" s="155"/>
      <c r="N161" s="155"/>
      <c r="O161" s="155"/>
      <c r="P161" s="155"/>
      <c r="Q161" s="155"/>
      <c r="R161" s="155"/>
      <c r="S161" s="155"/>
      <c r="T161" s="155"/>
      <c r="U161" s="155"/>
      <c r="V161" s="155"/>
      <c r="W161" s="155"/>
      <c r="X161" s="155"/>
      <c r="Y161" s="155"/>
      <c r="Z161" s="155"/>
      <c r="AA161" s="155"/>
      <c r="AB161" s="155"/>
    </row>
    <row r="162" spans="1:29" ht="16.5" customHeight="1" x14ac:dyDescent="0.25">
      <c r="A162" s="166" t="s">
        <v>284</v>
      </c>
      <c r="B162" s="50" t="s">
        <v>82</v>
      </c>
      <c r="C162" s="150">
        <v>0</v>
      </c>
      <c r="D162" s="34">
        <v>0</v>
      </c>
      <c r="E162" s="34">
        <v>0</v>
      </c>
      <c r="F162" s="34">
        <v>0</v>
      </c>
      <c r="G162" s="34">
        <v>0</v>
      </c>
      <c r="H162" s="150">
        <f>SUM(I162:L162)</f>
        <v>0</v>
      </c>
      <c r="I162" s="34">
        <v>0</v>
      </c>
      <c r="J162" s="34">
        <v>0</v>
      </c>
      <c r="K162" s="34">
        <v>0</v>
      </c>
      <c r="L162" s="34">
        <v>0</v>
      </c>
      <c r="M162" s="150">
        <f>SUM(N162:Q162)</f>
        <v>0</v>
      </c>
      <c r="N162" s="34">
        <v>0</v>
      </c>
      <c r="O162" s="34">
        <v>0</v>
      </c>
      <c r="P162" s="34">
        <v>0</v>
      </c>
      <c r="Q162" s="34">
        <v>0</v>
      </c>
      <c r="R162" s="150">
        <f>SUM(S162:V162)</f>
        <v>0</v>
      </c>
      <c r="S162" s="34">
        <v>0</v>
      </c>
      <c r="T162" s="34">
        <v>0</v>
      </c>
      <c r="U162" s="34">
        <v>0</v>
      </c>
      <c r="V162" s="34">
        <v>0</v>
      </c>
      <c r="W162" s="150">
        <f>SUM(X162:AA162)</f>
        <v>0</v>
      </c>
      <c r="X162" s="34">
        <f t="shared" ref="X162:AA165" si="50">D162+I162+S162+N162</f>
        <v>0</v>
      </c>
      <c r="Y162" s="34">
        <f t="shared" si="50"/>
        <v>0</v>
      </c>
      <c r="Z162" s="34">
        <f t="shared" si="50"/>
        <v>0</v>
      </c>
      <c r="AA162" s="34">
        <f t="shared" si="50"/>
        <v>0</v>
      </c>
      <c r="AB162" s="59" t="s">
        <v>563</v>
      </c>
    </row>
    <row r="163" spans="1:29" ht="32.25" customHeight="1" x14ac:dyDescent="0.25">
      <c r="A163" s="166" t="s">
        <v>285</v>
      </c>
      <c r="B163" s="50" t="s">
        <v>83</v>
      </c>
      <c r="C163" s="150">
        <f>SUM(D163:G163)</f>
        <v>10682.3</v>
      </c>
      <c r="D163" s="34">
        <v>3866.3</v>
      </c>
      <c r="E163" s="34">
        <v>2380.3000000000002</v>
      </c>
      <c r="F163" s="34">
        <v>4435.7</v>
      </c>
      <c r="G163" s="34">
        <v>0</v>
      </c>
      <c r="H163" s="150">
        <f>SUM(I163:L163)</f>
        <v>15042.310000000001</v>
      </c>
      <c r="I163" s="34">
        <v>13614.12</v>
      </c>
      <c r="J163" s="34">
        <v>716.53</v>
      </c>
      <c r="K163" s="34">
        <v>711.66</v>
      </c>
      <c r="L163" s="34">
        <v>0</v>
      </c>
      <c r="M163" s="150">
        <f>SUM(N163:Q163)</f>
        <v>27458.959999999999</v>
      </c>
      <c r="N163" s="34">
        <v>24912.14</v>
      </c>
      <c r="O163" s="34">
        <v>1311.17</v>
      </c>
      <c r="P163" s="34">
        <v>1235.6500000000001</v>
      </c>
      <c r="Q163" s="34">
        <v>0</v>
      </c>
      <c r="R163" s="150">
        <f>SUM(S163:V163)</f>
        <v>906.5</v>
      </c>
      <c r="S163" s="34">
        <v>0</v>
      </c>
      <c r="T163" s="34">
        <v>0</v>
      </c>
      <c r="U163" s="34">
        <v>906.5</v>
      </c>
      <c r="V163" s="151">
        <v>0</v>
      </c>
      <c r="W163" s="150">
        <f>SUM(X163:AA163)</f>
        <v>54090.07</v>
      </c>
      <c r="X163" s="34">
        <f t="shared" si="50"/>
        <v>42392.56</v>
      </c>
      <c r="Y163" s="34">
        <f t="shared" si="50"/>
        <v>4408</v>
      </c>
      <c r="Z163" s="34">
        <f t="shared" si="50"/>
        <v>7289.51</v>
      </c>
      <c r="AA163" s="34">
        <f t="shared" si="50"/>
        <v>0</v>
      </c>
      <c r="AB163" s="59" t="s">
        <v>586</v>
      </c>
    </row>
    <row r="164" spans="1:29" ht="125.25" customHeight="1" x14ac:dyDescent="0.25">
      <c r="A164" s="158" t="s">
        <v>458</v>
      </c>
      <c r="B164" s="50" t="s">
        <v>459</v>
      </c>
      <c r="C164" s="150">
        <v>0</v>
      </c>
      <c r="D164" s="34">
        <v>0</v>
      </c>
      <c r="E164" s="34">
        <v>0</v>
      </c>
      <c r="F164" s="34">
        <v>0</v>
      </c>
      <c r="G164" s="34">
        <v>0</v>
      </c>
      <c r="H164" s="150">
        <f>SUM(I164:L164)</f>
        <v>0</v>
      </c>
      <c r="I164" s="34">
        <v>0</v>
      </c>
      <c r="J164" s="34">
        <v>0</v>
      </c>
      <c r="K164" s="34">
        <v>0</v>
      </c>
      <c r="L164" s="34">
        <v>0</v>
      </c>
      <c r="M164" s="150">
        <f>SUM(N164:Q164)</f>
        <v>353.48399999999998</v>
      </c>
      <c r="N164" s="34">
        <v>0</v>
      </c>
      <c r="O164" s="34">
        <v>0</v>
      </c>
      <c r="P164" s="34">
        <v>1.53</v>
      </c>
      <c r="Q164" s="34">
        <v>351.95400000000001</v>
      </c>
      <c r="R164" s="150">
        <f>SUM(S164:V164)</f>
        <v>174498.55901</v>
      </c>
      <c r="S164" s="236">
        <v>114507.1</v>
      </c>
      <c r="T164" s="236">
        <v>1026.7</v>
      </c>
      <c r="U164" s="236">
        <v>8880.3922700000003</v>
      </c>
      <c r="V164" s="34">
        <v>50084.366739999998</v>
      </c>
      <c r="W164" s="218">
        <f>SUM(X164:AA164)</f>
        <v>174852.04300999999</v>
      </c>
      <c r="X164" s="212">
        <f t="shared" si="50"/>
        <v>114507.1</v>
      </c>
      <c r="Y164" s="212">
        <f t="shared" si="50"/>
        <v>1026.7</v>
      </c>
      <c r="Z164" s="212">
        <f t="shared" si="50"/>
        <v>8881.9222700000009</v>
      </c>
      <c r="AA164" s="212">
        <f t="shared" si="50"/>
        <v>50436.320739999996</v>
      </c>
      <c r="AB164" s="156" t="s">
        <v>616</v>
      </c>
    </row>
    <row r="165" spans="1:29" ht="107.25" customHeight="1" x14ac:dyDescent="0.25">
      <c r="A165" s="158" t="s">
        <v>287</v>
      </c>
      <c r="B165" s="50" t="s">
        <v>20</v>
      </c>
      <c r="C165" s="150">
        <f>SUM(D165:G165)</f>
        <v>27893.499999999996</v>
      </c>
      <c r="D165" s="34">
        <v>14971.2</v>
      </c>
      <c r="E165" s="34">
        <v>9216.9</v>
      </c>
      <c r="F165" s="34">
        <v>1621.8</v>
      </c>
      <c r="G165" s="34">
        <v>2083.6</v>
      </c>
      <c r="H165" s="150">
        <f>SUM(I165:L165)</f>
        <v>19813.399999999998</v>
      </c>
      <c r="I165" s="34">
        <v>17317.599999999999</v>
      </c>
      <c r="J165" s="34">
        <v>911.45</v>
      </c>
      <c r="K165" s="34">
        <v>905.26</v>
      </c>
      <c r="L165" s="34">
        <v>679.09</v>
      </c>
      <c r="M165" s="150">
        <f>SUM(N165:Q165)</f>
        <v>7271.3200000000006</v>
      </c>
      <c r="N165" s="34">
        <v>6366.9</v>
      </c>
      <c r="O165" s="34">
        <v>335.1</v>
      </c>
      <c r="P165" s="34">
        <v>315.8</v>
      </c>
      <c r="Q165" s="34">
        <v>253.52</v>
      </c>
      <c r="R165" s="150">
        <f>SUM(S165:V165)</f>
        <v>8729.3000000000011</v>
      </c>
      <c r="S165" s="237">
        <v>7506.1</v>
      </c>
      <c r="T165" s="237">
        <v>395.1</v>
      </c>
      <c r="U165" s="237">
        <v>382</v>
      </c>
      <c r="V165" s="237">
        <v>446.1</v>
      </c>
      <c r="W165" s="150">
        <f>SUM(X165:AA165)</f>
        <v>63707.520000000004</v>
      </c>
      <c r="X165" s="34">
        <f t="shared" si="50"/>
        <v>46161.8</v>
      </c>
      <c r="Y165" s="34">
        <f t="shared" si="50"/>
        <v>10858.550000000001</v>
      </c>
      <c r="Z165" s="34">
        <f t="shared" si="50"/>
        <v>3224.86</v>
      </c>
      <c r="AA165" s="34">
        <f t="shared" si="50"/>
        <v>3462.31</v>
      </c>
      <c r="AB165" s="59" t="s">
        <v>537</v>
      </c>
    </row>
    <row r="166" spans="1:29" x14ac:dyDescent="0.25">
      <c r="A166" s="154" t="s">
        <v>286</v>
      </c>
      <c r="B166" s="155"/>
      <c r="C166" s="152"/>
      <c r="D166" s="152"/>
      <c r="E166" s="152"/>
      <c r="F166" s="152"/>
      <c r="G166" s="152"/>
      <c r="H166" s="155"/>
      <c r="I166" s="155"/>
      <c r="J166" s="155"/>
      <c r="K166" s="155"/>
      <c r="L166" s="155"/>
      <c r="M166" s="155"/>
      <c r="N166" s="155"/>
      <c r="O166" s="155"/>
      <c r="P166" s="155"/>
      <c r="Q166" s="155"/>
      <c r="R166" s="155"/>
      <c r="S166" s="155"/>
      <c r="T166" s="155"/>
      <c r="U166" s="155"/>
      <c r="V166" s="155"/>
      <c r="W166" s="155"/>
      <c r="X166" s="155"/>
      <c r="Y166" s="155"/>
      <c r="Z166" s="155"/>
      <c r="AA166" s="155"/>
      <c r="AB166" s="155"/>
    </row>
    <row r="167" spans="1:29" ht="61.5" customHeight="1" x14ac:dyDescent="0.25">
      <c r="A167" s="158" t="s">
        <v>538</v>
      </c>
      <c r="B167" s="257" t="s">
        <v>539</v>
      </c>
      <c r="C167" s="152"/>
      <c r="D167" s="152"/>
      <c r="E167" s="152"/>
      <c r="F167" s="152"/>
      <c r="G167" s="152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34">
        <f>SUM(S167:V167)</f>
        <v>1126.9000000000001</v>
      </c>
      <c r="S167" s="34">
        <v>0</v>
      </c>
      <c r="T167" s="235">
        <v>0</v>
      </c>
      <c r="U167" s="235">
        <v>1126.9000000000001</v>
      </c>
      <c r="V167" s="34">
        <v>0</v>
      </c>
      <c r="W167" s="50"/>
      <c r="X167" s="50"/>
      <c r="Y167" s="50"/>
      <c r="Z167" s="50"/>
      <c r="AA167" s="50"/>
      <c r="AB167" s="50" t="s">
        <v>587</v>
      </c>
    </row>
    <row r="168" spans="1:29" ht="108" customHeight="1" x14ac:dyDescent="0.25">
      <c r="A168" s="158" t="s">
        <v>288</v>
      </c>
      <c r="B168" s="50" t="s">
        <v>346</v>
      </c>
      <c r="C168" s="150">
        <v>0</v>
      </c>
      <c r="D168" s="34">
        <v>0</v>
      </c>
      <c r="E168" s="34">
        <v>0</v>
      </c>
      <c r="F168" s="34">
        <v>0</v>
      </c>
      <c r="G168" s="34">
        <v>0</v>
      </c>
      <c r="H168" s="150">
        <f>SUM(I168:L168)</f>
        <v>83.89</v>
      </c>
      <c r="I168" s="34">
        <v>0</v>
      </c>
      <c r="J168" s="34">
        <v>0</v>
      </c>
      <c r="K168" s="34">
        <v>83.89</v>
      </c>
      <c r="L168" s="34">
        <v>0</v>
      </c>
      <c r="M168" s="150">
        <f>SUM(N168:Q168)</f>
        <v>0</v>
      </c>
      <c r="N168" s="34">
        <v>0</v>
      </c>
      <c r="O168" s="34">
        <v>0</v>
      </c>
      <c r="P168" s="34">
        <v>0</v>
      </c>
      <c r="Q168" s="34">
        <v>0</v>
      </c>
      <c r="R168" s="150">
        <f>SUM(S168:V168)</f>
        <v>150</v>
      </c>
      <c r="S168" s="34">
        <v>0</v>
      </c>
      <c r="T168" s="34">
        <v>0</v>
      </c>
      <c r="U168" s="34">
        <v>150</v>
      </c>
      <c r="V168" s="34">
        <v>0</v>
      </c>
      <c r="W168" s="150">
        <f>SUM(X168:AA168)</f>
        <v>233.89</v>
      </c>
      <c r="X168" s="34">
        <f>D168+I168+S168+N168</f>
        <v>0</v>
      </c>
      <c r="Y168" s="34">
        <f>E168+J168+T168+O168</f>
        <v>0</v>
      </c>
      <c r="Z168" s="34">
        <f>F168+K168+U168+P168</f>
        <v>233.89</v>
      </c>
      <c r="AA168" s="34">
        <f>G168+L168+V168+Q168</f>
        <v>0</v>
      </c>
      <c r="AB168" s="59" t="s">
        <v>587</v>
      </c>
    </row>
    <row r="169" spans="1:29" s="96" customFormat="1" ht="20.25" customHeight="1" x14ac:dyDescent="0.25">
      <c r="A169" s="255" t="s">
        <v>289</v>
      </c>
      <c r="B169" s="157"/>
      <c r="C169" s="157"/>
      <c r="D169" s="157"/>
      <c r="E169" s="157"/>
      <c r="F169" s="157"/>
      <c r="G169" s="157"/>
      <c r="H169" s="258"/>
      <c r="I169" s="258"/>
      <c r="J169" s="258"/>
      <c r="K169" s="258"/>
      <c r="L169" s="258"/>
      <c r="M169" s="258"/>
      <c r="N169" s="258"/>
      <c r="O169" s="258"/>
      <c r="P169" s="258"/>
      <c r="Q169" s="258"/>
      <c r="R169" s="258"/>
      <c r="S169" s="258"/>
      <c r="T169" s="258"/>
      <c r="U169" s="258"/>
      <c r="V169" s="258"/>
      <c r="W169" s="258"/>
      <c r="X169" s="258"/>
      <c r="Y169" s="258"/>
      <c r="Z169" s="258"/>
      <c r="AA169" s="258"/>
      <c r="AB169" s="258"/>
      <c r="AC169" s="103"/>
    </row>
    <row r="170" spans="1:29" s="96" customFormat="1" ht="20.25" customHeight="1" x14ac:dyDescent="0.25">
      <c r="A170" s="255" t="s">
        <v>290</v>
      </c>
      <c r="B170" s="157"/>
      <c r="C170" s="157"/>
      <c r="D170" s="157"/>
      <c r="E170" s="157"/>
      <c r="F170" s="157"/>
      <c r="G170" s="157"/>
      <c r="H170" s="258"/>
      <c r="I170" s="258"/>
      <c r="J170" s="258"/>
      <c r="K170" s="258"/>
      <c r="L170" s="258"/>
      <c r="M170" s="258"/>
      <c r="N170" s="258"/>
      <c r="O170" s="258"/>
      <c r="P170" s="258"/>
      <c r="Q170" s="258"/>
      <c r="R170" s="258"/>
      <c r="S170" s="258"/>
      <c r="T170" s="258"/>
      <c r="U170" s="258"/>
      <c r="V170" s="258"/>
      <c r="W170" s="258"/>
      <c r="X170" s="258"/>
      <c r="Y170" s="258"/>
      <c r="Z170" s="258"/>
      <c r="AA170" s="258"/>
      <c r="AB170" s="258"/>
      <c r="AC170" s="103"/>
    </row>
    <row r="171" spans="1:29" ht="46.5" customHeight="1" x14ac:dyDescent="0.25">
      <c r="A171" s="158" t="s">
        <v>291</v>
      </c>
      <c r="B171" s="50" t="s">
        <v>347</v>
      </c>
      <c r="C171" s="150">
        <v>0</v>
      </c>
      <c r="D171" s="34">
        <v>0</v>
      </c>
      <c r="E171" s="34">
        <v>0</v>
      </c>
      <c r="F171" s="34">
        <v>0</v>
      </c>
      <c r="G171" s="34">
        <v>0</v>
      </c>
      <c r="H171" s="150">
        <f>SUM(I171:L171)</f>
        <v>0</v>
      </c>
      <c r="I171" s="34">
        <v>0</v>
      </c>
      <c r="J171" s="34">
        <v>0</v>
      </c>
      <c r="K171" s="34">
        <v>0</v>
      </c>
      <c r="L171" s="34">
        <v>0</v>
      </c>
      <c r="M171" s="150">
        <f>SUM(N171:Q171)</f>
        <v>0</v>
      </c>
      <c r="N171" s="34">
        <v>0</v>
      </c>
      <c r="O171" s="34">
        <v>0</v>
      </c>
      <c r="P171" s="34">
        <v>0</v>
      </c>
      <c r="Q171" s="34">
        <v>0</v>
      </c>
      <c r="R171" s="150">
        <f>SUM(S171:V171)</f>
        <v>0</v>
      </c>
      <c r="S171" s="34">
        <v>0</v>
      </c>
      <c r="T171" s="34">
        <v>0</v>
      </c>
      <c r="U171" s="34">
        <v>0</v>
      </c>
      <c r="V171" s="34">
        <v>0</v>
      </c>
      <c r="W171" s="150">
        <f>SUM(X171:AA171)</f>
        <v>0</v>
      </c>
      <c r="X171" s="34">
        <f t="shared" ref="X171:AA173" si="51">D171+I171+S171+N171</f>
        <v>0</v>
      </c>
      <c r="Y171" s="34">
        <f t="shared" si="51"/>
        <v>0</v>
      </c>
      <c r="Z171" s="34">
        <f t="shared" si="51"/>
        <v>0</v>
      </c>
      <c r="AA171" s="34">
        <f t="shared" si="51"/>
        <v>0</v>
      </c>
      <c r="AB171" s="59" t="s">
        <v>563</v>
      </c>
    </row>
    <row r="172" spans="1:29" ht="45.75" customHeight="1" x14ac:dyDescent="0.25">
      <c r="A172" s="158" t="s">
        <v>292</v>
      </c>
      <c r="B172" s="50" t="s">
        <v>5</v>
      </c>
      <c r="C172" s="150">
        <f>SUM(D172:G172)</f>
        <v>75</v>
      </c>
      <c r="D172" s="34">
        <v>0</v>
      </c>
      <c r="E172" s="34">
        <v>0</v>
      </c>
      <c r="F172" s="34">
        <v>75</v>
      </c>
      <c r="G172" s="34">
        <v>0</v>
      </c>
      <c r="H172" s="150">
        <f>SUM(I172:L172)</f>
        <v>75</v>
      </c>
      <c r="I172" s="34">
        <v>0</v>
      </c>
      <c r="J172" s="34">
        <v>0</v>
      </c>
      <c r="K172" s="34">
        <v>75</v>
      </c>
      <c r="L172" s="34">
        <v>0</v>
      </c>
      <c r="M172" s="150">
        <f>SUM(N172:Q172)</f>
        <v>50</v>
      </c>
      <c r="N172" s="34">
        <v>0</v>
      </c>
      <c r="O172" s="34">
        <v>0</v>
      </c>
      <c r="P172" s="34">
        <v>50</v>
      </c>
      <c r="Q172" s="34">
        <v>0</v>
      </c>
      <c r="R172" s="150">
        <f>SUM(S172:V172)</f>
        <v>62</v>
      </c>
      <c r="S172" s="34">
        <v>0</v>
      </c>
      <c r="T172" s="34">
        <v>0</v>
      </c>
      <c r="U172" s="34">
        <v>62</v>
      </c>
      <c r="V172" s="34">
        <v>0</v>
      </c>
      <c r="W172" s="150">
        <f>SUM(X172:AA172)</f>
        <v>262</v>
      </c>
      <c r="X172" s="34">
        <f t="shared" si="51"/>
        <v>0</v>
      </c>
      <c r="Y172" s="34">
        <f t="shared" si="51"/>
        <v>0</v>
      </c>
      <c r="Z172" s="34">
        <f t="shared" si="51"/>
        <v>262</v>
      </c>
      <c r="AA172" s="34">
        <f t="shared" si="51"/>
        <v>0</v>
      </c>
      <c r="AB172" s="59" t="s">
        <v>492</v>
      </c>
    </row>
    <row r="173" spans="1:29" ht="60.75" customHeight="1" x14ac:dyDescent="0.25">
      <c r="A173" s="158" t="s">
        <v>293</v>
      </c>
      <c r="B173" s="50" t="s">
        <v>33</v>
      </c>
      <c r="C173" s="150">
        <f>SUM(D173:G173)</f>
        <v>3965.4</v>
      </c>
      <c r="D173" s="34">
        <v>0</v>
      </c>
      <c r="E173" s="34">
        <v>1487.4</v>
      </c>
      <c r="F173" s="34">
        <v>2478</v>
      </c>
      <c r="G173" s="34">
        <v>0</v>
      </c>
      <c r="H173" s="150">
        <f>SUM(I173:L173)</f>
        <v>4126.6370200000001</v>
      </c>
      <c r="I173" s="34">
        <v>0</v>
      </c>
      <c r="J173" s="34">
        <v>1127.6113600000001</v>
      </c>
      <c r="K173" s="34">
        <v>2999.0256599999998</v>
      </c>
      <c r="L173" s="34">
        <v>0</v>
      </c>
      <c r="M173" s="150">
        <f>SUM(N173:Q173)</f>
        <v>7223.4581200000002</v>
      </c>
      <c r="N173" s="34">
        <v>0</v>
      </c>
      <c r="O173" s="34">
        <v>912.42011000000002</v>
      </c>
      <c r="P173" s="34">
        <v>6311.0380100000002</v>
      </c>
      <c r="Q173" s="34">
        <v>0</v>
      </c>
      <c r="R173" s="150">
        <f>SUM(S173:V173)</f>
        <v>2524</v>
      </c>
      <c r="S173" s="34">
        <v>0</v>
      </c>
      <c r="T173" s="34">
        <v>982.6</v>
      </c>
      <c r="U173" s="34">
        <v>1541.4</v>
      </c>
      <c r="V173" s="34">
        <v>0</v>
      </c>
      <c r="W173" s="150">
        <f>SUM(X173:AA173)</f>
        <v>17839.495139999999</v>
      </c>
      <c r="X173" s="34">
        <f t="shared" si="51"/>
        <v>0</v>
      </c>
      <c r="Y173" s="34">
        <f t="shared" si="51"/>
        <v>4510.0314699999999</v>
      </c>
      <c r="Z173" s="34">
        <f t="shared" si="51"/>
        <v>13329.463669999999</v>
      </c>
      <c r="AA173" s="34">
        <f t="shared" si="51"/>
        <v>0</v>
      </c>
      <c r="AB173" s="159" t="s">
        <v>569</v>
      </c>
    </row>
    <row r="174" spans="1:29" x14ac:dyDescent="0.25">
      <c r="A174" s="154" t="s">
        <v>340</v>
      </c>
      <c r="B174" s="152"/>
      <c r="C174" s="152"/>
      <c r="D174" s="152"/>
      <c r="E174" s="152"/>
      <c r="F174" s="152"/>
      <c r="G174" s="152"/>
      <c r="H174" s="155"/>
      <c r="I174" s="155"/>
      <c r="J174" s="155"/>
      <c r="K174" s="155"/>
      <c r="L174" s="155"/>
      <c r="M174" s="155"/>
      <c r="N174" s="155"/>
      <c r="O174" s="155"/>
      <c r="P174" s="155"/>
      <c r="Q174" s="155"/>
      <c r="R174" s="155"/>
      <c r="S174" s="155"/>
      <c r="T174" s="155"/>
      <c r="U174" s="155"/>
      <c r="V174" s="155"/>
      <c r="W174" s="155"/>
      <c r="X174" s="155"/>
      <c r="Y174" s="155"/>
      <c r="Z174" s="155"/>
      <c r="AA174" s="155"/>
      <c r="AB174" s="155"/>
    </row>
    <row r="175" spans="1:29" ht="32.25" customHeight="1" x14ac:dyDescent="0.25">
      <c r="A175" s="158" t="s">
        <v>294</v>
      </c>
      <c r="B175" s="50" t="s">
        <v>47</v>
      </c>
      <c r="C175" s="150">
        <f>SUM(D175:G175)</f>
        <v>1329.2</v>
      </c>
      <c r="D175" s="34">
        <v>0</v>
      </c>
      <c r="E175" s="34">
        <v>0</v>
      </c>
      <c r="F175" s="34">
        <v>1329.2</v>
      </c>
      <c r="G175" s="34">
        <v>0</v>
      </c>
      <c r="H175" s="150">
        <f t="shared" ref="H175:H180" si="52">SUM(I175:L175)</f>
        <v>938</v>
      </c>
      <c r="I175" s="34">
        <v>0</v>
      </c>
      <c r="J175" s="34">
        <v>0</v>
      </c>
      <c r="K175" s="34">
        <v>938</v>
      </c>
      <c r="L175" s="34">
        <v>0</v>
      </c>
      <c r="M175" s="150">
        <f t="shared" ref="M175:M180" si="53">SUM(N175:Q175)</f>
        <v>1539.3</v>
      </c>
      <c r="N175" s="34">
        <v>0</v>
      </c>
      <c r="O175" s="34">
        <v>0</v>
      </c>
      <c r="P175" s="34">
        <v>1539.3</v>
      </c>
      <c r="Q175" s="34">
        <v>0</v>
      </c>
      <c r="R175" s="150">
        <f t="shared" ref="R175:R180" si="54">SUM(S175:V175)</f>
        <v>0</v>
      </c>
      <c r="S175" s="34">
        <v>0</v>
      </c>
      <c r="T175" s="34">
        <v>0</v>
      </c>
      <c r="U175" s="34">
        <v>0</v>
      </c>
      <c r="V175" s="34">
        <v>0</v>
      </c>
      <c r="W175" s="150">
        <f t="shared" ref="W175:W180" si="55">SUM(X175:AA175)</f>
        <v>3806.5</v>
      </c>
      <c r="X175" s="34">
        <f t="shared" ref="X175:X180" si="56">D175+I175+S175+N175</f>
        <v>0</v>
      </c>
      <c r="Y175" s="34">
        <f t="shared" ref="Y175:Y180" si="57">E175+J175+T175+O175</f>
        <v>0</v>
      </c>
      <c r="Z175" s="34">
        <f t="shared" ref="Z175:Z180" si="58">F175+K175+U175+P175</f>
        <v>3806.5</v>
      </c>
      <c r="AA175" s="34">
        <f t="shared" ref="AA175:AA180" si="59">G175+L175+V175+Q175</f>
        <v>0</v>
      </c>
      <c r="AB175" s="59" t="s">
        <v>563</v>
      </c>
    </row>
    <row r="176" spans="1:29" x14ac:dyDescent="0.25">
      <c r="A176" s="158" t="s">
        <v>295</v>
      </c>
      <c r="B176" s="50" t="s">
        <v>6</v>
      </c>
      <c r="C176" s="150">
        <f>SUM(D176:G176)</f>
        <v>319</v>
      </c>
      <c r="D176" s="34">
        <v>0</v>
      </c>
      <c r="E176" s="34">
        <v>266.8</v>
      </c>
      <c r="F176" s="34">
        <f>SUM(F177:F178)</f>
        <v>52.2</v>
      </c>
      <c r="G176" s="34">
        <v>0</v>
      </c>
      <c r="H176" s="150">
        <f>SUM(I176:L176)</f>
        <v>431.01650000000001</v>
      </c>
      <c r="I176" s="34">
        <v>0</v>
      </c>
      <c r="J176" s="34">
        <v>193.8</v>
      </c>
      <c r="K176" s="34">
        <v>237.2165</v>
      </c>
      <c r="L176" s="34">
        <v>0</v>
      </c>
      <c r="M176" s="150">
        <f t="shared" si="53"/>
        <v>492.36239999999998</v>
      </c>
      <c r="N176" s="34">
        <f>SUM(N177:N179)</f>
        <v>0</v>
      </c>
      <c r="O176" s="34">
        <f>SUM(O177:O179)</f>
        <v>197</v>
      </c>
      <c r="P176" s="34">
        <f>SUM(P177:P179)</f>
        <v>295.36239999999998</v>
      </c>
      <c r="Q176" s="34">
        <f>SUM(Q177:Q179)</f>
        <v>0</v>
      </c>
      <c r="R176" s="150">
        <f>SUM(S176:V176)</f>
        <v>139.69999999999999</v>
      </c>
      <c r="S176" s="34">
        <f>SUM(S177:S179)</f>
        <v>0</v>
      </c>
      <c r="T176" s="34">
        <f>SUM(T177:T179)</f>
        <v>71</v>
      </c>
      <c r="U176" s="34">
        <f>SUM(U177:U179)</f>
        <v>68.7</v>
      </c>
      <c r="V176" s="34">
        <f>SUM(V177:V179)</f>
        <v>0</v>
      </c>
      <c r="W176" s="150">
        <f t="shared" si="55"/>
        <v>1382.0789</v>
      </c>
      <c r="X176" s="34">
        <f t="shared" si="56"/>
        <v>0</v>
      </c>
      <c r="Y176" s="34">
        <f t="shared" si="57"/>
        <v>728.6</v>
      </c>
      <c r="Z176" s="34">
        <f t="shared" si="58"/>
        <v>653.47889999999995</v>
      </c>
      <c r="AA176" s="34">
        <f t="shared" si="59"/>
        <v>0</v>
      </c>
      <c r="AB176" s="50"/>
    </row>
    <row r="177" spans="1:45" ht="17.25" customHeight="1" x14ac:dyDescent="0.25">
      <c r="A177" s="158" t="s">
        <v>410</v>
      </c>
      <c r="B177" s="50" t="s">
        <v>356</v>
      </c>
      <c r="C177" s="150">
        <f>SUM(E177:G177)</f>
        <v>282.60000000000002</v>
      </c>
      <c r="D177" s="34">
        <v>0</v>
      </c>
      <c r="E177" s="34">
        <v>266.8</v>
      </c>
      <c r="F177" s="34">
        <v>15.8</v>
      </c>
      <c r="G177" s="34">
        <v>0</v>
      </c>
      <c r="H177" s="150">
        <f t="shared" si="52"/>
        <v>197.5</v>
      </c>
      <c r="I177" s="34">
        <v>0</v>
      </c>
      <c r="J177" s="34">
        <v>193.8</v>
      </c>
      <c r="K177" s="34">
        <v>3.7</v>
      </c>
      <c r="L177" s="34">
        <v>0</v>
      </c>
      <c r="M177" s="150">
        <f t="shared" si="53"/>
        <v>201.92</v>
      </c>
      <c r="N177" s="34">
        <v>0</v>
      </c>
      <c r="O177" s="34">
        <v>197</v>
      </c>
      <c r="P177" s="34">
        <v>4.92</v>
      </c>
      <c r="Q177" s="34">
        <v>0</v>
      </c>
      <c r="R177" s="150">
        <f t="shared" si="54"/>
        <v>0</v>
      </c>
      <c r="S177" s="34">
        <v>0</v>
      </c>
      <c r="T177" s="34">
        <v>0</v>
      </c>
      <c r="U177" s="34">
        <v>0</v>
      </c>
      <c r="V177" s="34">
        <v>0</v>
      </c>
      <c r="W177" s="150">
        <f t="shared" si="55"/>
        <v>682.02</v>
      </c>
      <c r="X177" s="34">
        <f t="shared" si="56"/>
        <v>0</v>
      </c>
      <c r="Y177" s="34">
        <f t="shared" si="57"/>
        <v>657.6</v>
      </c>
      <c r="Z177" s="34">
        <f t="shared" si="58"/>
        <v>24.42</v>
      </c>
      <c r="AA177" s="34">
        <f t="shared" si="59"/>
        <v>0</v>
      </c>
      <c r="AB177" s="59" t="s">
        <v>563</v>
      </c>
    </row>
    <row r="178" spans="1:45" ht="60" customHeight="1" x14ac:dyDescent="0.25">
      <c r="A178" s="158" t="s">
        <v>411</v>
      </c>
      <c r="B178" s="50" t="s">
        <v>502</v>
      </c>
      <c r="C178" s="150">
        <f>SUM(E178:G178)</f>
        <v>36.4</v>
      </c>
      <c r="D178" s="34">
        <v>0</v>
      </c>
      <c r="E178" s="34">
        <v>0</v>
      </c>
      <c r="F178" s="34">
        <v>36.4</v>
      </c>
      <c r="G178" s="34">
        <v>0</v>
      </c>
      <c r="H178" s="150">
        <f t="shared" si="52"/>
        <v>36.4</v>
      </c>
      <c r="I178" s="34">
        <v>0</v>
      </c>
      <c r="J178" s="34">
        <v>0</v>
      </c>
      <c r="K178" s="34">
        <v>36.4</v>
      </c>
      <c r="L178" s="34">
        <v>0</v>
      </c>
      <c r="M178" s="150">
        <f t="shared" si="53"/>
        <v>36.4</v>
      </c>
      <c r="N178" s="34">
        <v>0</v>
      </c>
      <c r="O178" s="34">
        <v>0</v>
      </c>
      <c r="P178" s="34">
        <v>36.4</v>
      </c>
      <c r="Q178" s="34">
        <v>0</v>
      </c>
      <c r="R178" s="150">
        <f t="shared" si="54"/>
        <v>71</v>
      </c>
      <c r="S178" s="34">
        <v>0</v>
      </c>
      <c r="T178" s="34">
        <v>71</v>
      </c>
      <c r="U178" s="34">
        <v>0</v>
      </c>
      <c r="V178" s="34">
        <v>0</v>
      </c>
      <c r="W178" s="150">
        <f t="shared" si="55"/>
        <v>180.2</v>
      </c>
      <c r="X178" s="34">
        <f t="shared" si="56"/>
        <v>0</v>
      </c>
      <c r="Y178" s="34">
        <f t="shared" si="57"/>
        <v>71</v>
      </c>
      <c r="Z178" s="34">
        <f t="shared" si="58"/>
        <v>109.19999999999999</v>
      </c>
      <c r="AA178" s="34">
        <f t="shared" si="59"/>
        <v>0</v>
      </c>
      <c r="AB178" s="59" t="s">
        <v>592</v>
      </c>
    </row>
    <row r="179" spans="1:45" ht="30" x14ac:dyDescent="0.25">
      <c r="A179" s="158" t="s">
        <v>465</v>
      </c>
      <c r="B179" s="50" t="s">
        <v>503</v>
      </c>
      <c r="C179" s="150"/>
      <c r="D179" s="34"/>
      <c r="E179" s="34"/>
      <c r="F179" s="34"/>
      <c r="G179" s="34"/>
      <c r="H179" s="150">
        <f t="shared" si="52"/>
        <v>197.1165</v>
      </c>
      <c r="I179" s="34">
        <v>0</v>
      </c>
      <c r="J179" s="34">
        <v>0</v>
      </c>
      <c r="K179" s="34">
        <v>197.1165</v>
      </c>
      <c r="L179" s="34">
        <v>0</v>
      </c>
      <c r="M179" s="150">
        <f t="shared" si="53"/>
        <v>254.04239999999999</v>
      </c>
      <c r="N179" s="34">
        <v>0</v>
      </c>
      <c r="O179" s="34">
        <v>0</v>
      </c>
      <c r="P179" s="34">
        <v>254.04239999999999</v>
      </c>
      <c r="Q179" s="34">
        <v>0</v>
      </c>
      <c r="R179" s="150">
        <f t="shared" si="54"/>
        <v>68.7</v>
      </c>
      <c r="S179" s="34">
        <v>0</v>
      </c>
      <c r="T179" s="34">
        <v>0</v>
      </c>
      <c r="U179" s="34">
        <v>68.7</v>
      </c>
      <c r="V179" s="34">
        <v>0</v>
      </c>
      <c r="W179" s="150">
        <f t="shared" si="55"/>
        <v>519.85889999999995</v>
      </c>
      <c r="X179" s="34">
        <f t="shared" si="56"/>
        <v>0</v>
      </c>
      <c r="Y179" s="34">
        <f t="shared" si="57"/>
        <v>0</v>
      </c>
      <c r="Z179" s="34">
        <f t="shared" si="58"/>
        <v>519.85889999999995</v>
      </c>
      <c r="AA179" s="34">
        <f t="shared" si="59"/>
        <v>0</v>
      </c>
      <c r="AB179" s="59" t="s">
        <v>492</v>
      </c>
    </row>
    <row r="180" spans="1:45" ht="30" customHeight="1" x14ac:dyDescent="0.25">
      <c r="A180" s="167" t="s">
        <v>296</v>
      </c>
      <c r="B180" s="50" t="s">
        <v>7</v>
      </c>
      <c r="C180" s="150">
        <v>0</v>
      </c>
      <c r="D180" s="34">
        <v>0</v>
      </c>
      <c r="E180" s="34">
        <v>0</v>
      </c>
      <c r="F180" s="34">
        <v>0</v>
      </c>
      <c r="G180" s="34">
        <v>0</v>
      </c>
      <c r="H180" s="150">
        <f t="shared" si="52"/>
        <v>0</v>
      </c>
      <c r="I180" s="34">
        <v>0</v>
      </c>
      <c r="J180" s="34">
        <v>0</v>
      </c>
      <c r="K180" s="34">
        <v>0</v>
      </c>
      <c r="L180" s="34">
        <v>0</v>
      </c>
      <c r="M180" s="150">
        <f t="shared" si="53"/>
        <v>0</v>
      </c>
      <c r="N180" s="34">
        <v>0</v>
      </c>
      <c r="O180" s="34">
        <v>0</v>
      </c>
      <c r="P180" s="34">
        <v>0</v>
      </c>
      <c r="Q180" s="34">
        <v>0</v>
      </c>
      <c r="R180" s="150">
        <f t="shared" si="54"/>
        <v>0</v>
      </c>
      <c r="S180" s="34">
        <v>0</v>
      </c>
      <c r="T180" s="34">
        <v>0</v>
      </c>
      <c r="U180" s="34">
        <v>0</v>
      </c>
      <c r="V180" s="34">
        <v>0</v>
      </c>
      <c r="W180" s="150">
        <f t="shared" si="55"/>
        <v>0</v>
      </c>
      <c r="X180" s="34">
        <f t="shared" si="56"/>
        <v>0</v>
      </c>
      <c r="Y180" s="34">
        <f t="shared" si="57"/>
        <v>0</v>
      </c>
      <c r="Z180" s="34">
        <f t="shared" si="58"/>
        <v>0</v>
      </c>
      <c r="AA180" s="34">
        <f t="shared" si="59"/>
        <v>0</v>
      </c>
      <c r="AB180" s="59" t="s">
        <v>563</v>
      </c>
    </row>
    <row r="181" spans="1:45" x14ac:dyDescent="0.25">
      <c r="A181" s="154" t="s">
        <v>297</v>
      </c>
      <c r="B181" s="152"/>
      <c r="C181" s="152"/>
      <c r="D181" s="152"/>
      <c r="E181" s="152"/>
      <c r="F181" s="152"/>
      <c r="G181" s="152"/>
      <c r="H181" s="155"/>
      <c r="I181" s="155"/>
      <c r="J181" s="155"/>
      <c r="K181" s="155"/>
      <c r="L181" s="155"/>
      <c r="M181" s="155"/>
      <c r="N181" s="155"/>
      <c r="O181" s="155"/>
      <c r="P181" s="155"/>
      <c r="Q181" s="155"/>
      <c r="R181" s="155"/>
      <c r="S181" s="155"/>
      <c r="T181" s="155"/>
      <c r="U181" s="155"/>
      <c r="V181" s="155"/>
      <c r="W181" s="155"/>
      <c r="X181" s="155"/>
      <c r="Y181" s="155"/>
      <c r="Z181" s="155"/>
      <c r="AA181" s="155"/>
      <c r="AB181" s="325"/>
      <c r="AC181" s="326"/>
      <c r="AD181" s="327"/>
      <c r="AE181" s="327"/>
      <c r="AF181" s="327"/>
      <c r="AG181" s="327"/>
      <c r="AH181" s="327"/>
      <c r="AI181" s="327"/>
      <c r="AJ181" s="327"/>
      <c r="AK181" s="327"/>
      <c r="AL181" s="327"/>
      <c r="AM181" s="327"/>
      <c r="AN181" s="327"/>
      <c r="AO181" s="327"/>
      <c r="AP181" s="327"/>
      <c r="AQ181" s="327"/>
      <c r="AR181" s="327"/>
      <c r="AS181" s="309"/>
    </row>
    <row r="182" spans="1:45" ht="45.75" customHeight="1" x14ac:dyDescent="0.25">
      <c r="A182" s="158" t="s">
        <v>298</v>
      </c>
      <c r="B182" s="50" t="s">
        <v>23</v>
      </c>
      <c r="C182" s="150">
        <f>SUM(D182:G182)</f>
        <v>0</v>
      </c>
      <c r="D182" s="34">
        <f>D183+D184</f>
        <v>0</v>
      </c>
      <c r="E182" s="34">
        <f>E183+E184</f>
        <v>0</v>
      </c>
      <c r="F182" s="34">
        <f>F183+F184</f>
        <v>0</v>
      </c>
      <c r="G182" s="34">
        <f>G183+G184</f>
        <v>0</v>
      </c>
      <c r="H182" s="150">
        <f>SUM(I182:L182)</f>
        <v>110514.84467999999</v>
      </c>
      <c r="I182" s="34">
        <v>0</v>
      </c>
      <c r="J182" s="34">
        <v>0</v>
      </c>
      <c r="K182" s="34">
        <v>0</v>
      </c>
      <c r="L182" s="34">
        <v>110514.84467999999</v>
      </c>
      <c r="M182" s="150">
        <f>SUM(N182:Q182)</f>
        <v>61382.3</v>
      </c>
      <c r="N182" s="34">
        <f>SUM(N183:N185)</f>
        <v>0</v>
      </c>
      <c r="O182" s="34">
        <f>SUM(O183:O185)</f>
        <v>0</v>
      </c>
      <c r="P182" s="34">
        <f>SUM(P183:P185)</f>
        <v>0</v>
      </c>
      <c r="Q182" s="34">
        <f>SUM(Q183:Q185)</f>
        <v>61382.3</v>
      </c>
      <c r="R182" s="301" t="s">
        <v>621</v>
      </c>
      <c r="S182" s="302"/>
      <c r="T182" s="302"/>
      <c r="U182" s="302"/>
      <c r="V182" s="302"/>
      <c r="W182" s="302"/>
      <c r="X182" s="302"/>
      <c r="Y182" s="302"/>
      <c r="Z182" s="302"/>
      <c r="AA182" s="302"/>
      <c r="AB182" s="302"/>
      <c r="AC182" s="327"/>
      <c r="AD182" s="328"/>
      <c r="AE182" s="328"/>
      <c r="AF182" s="328"/>
      <c r="AG182" s="328"/>
      <c r="AH182" s="328"/>
      <c r="AI182" s="309"/>
      <c r="AJ182" s="309"/>
      <c r="AK182" s="309"/>
      <c r="AL182" s="309"/>
      <c r="AM182" s="309"/>
      <c r="AN182" s="309"/>
      <c r="AO182" s="309"/>
      <c r="AP182" s="309"/>
      <c r="AQ182" s="309"/>
      <c r="AR182" s="309"/>
      <c r="AS182" s="309"/>
    </row>
    <row r="183" spans="1:45" ht="19.5" customHeight="1" x14ac:dyDescent="0.25">
      <c r="A183" s="158" t="s">
        <v>412</v>
      </c>
      <c r="B183" s="301" t="s">
        <v>621</v>
      </c>
      <c r="C183" s="302"/>
      <c r="D183" s="302"/>
      <c r="E183" s="302"/>
      <c r="F183" s="302"/>
      <c r="G183" s="302"/>
      <c r="H183" s="302"/>
      <c r="I183" s="302"/>
      <c r="J183" s="302"/>
      <c r="K183" s="302"/>
      <c r="L183" s="302"/>
      <c r="M183" s="302"/>
      <c r="N183" s="302"/>
      <c r="O183" s="302"/>
      <c r="P183" s="302"/>
      <c r="Q183" s="302"/>
      <c r="R183" s="302"/>
      <c r="S183" s="302"/>
      <c r="T183" s="302"/>
      <c r="U183" s="302"/>
      <c r="V183" s="302"/>
      <c r="W183" s="302"/>
      <c r="X183" s="302"/>
      <c r="Y183" s="302"/>
      <c r="Z183" s="302"/>
      <c r="AA183" s="302"/>
      <c r="AB183" s="302"/>
      <c r="AC183" s="326"/>
    </row>
    <row r="184" spans="1:45" ht="18.75" customHeight="1" x14ac:dyDescent="0.25">
      <c r="A184" s="158" t="s">
        <v>413</v>
      </c>
      <c r="B184" s="301" t="s">
        <v>621</v>
      </c>
      <c r="C184" s="302"/>
      <c r="D184" s="302"/>
      <c r="E184" s="302"/>
      <c r="F184" s="302"/>
      <c r="G184" s="302"/>
      <c r="H184" s="302"/>
      <c r="I184" s="302"/>
      <c r="J184" s="302"/>
      <c r="K184" s="302"/>
      <c r="L184" s="302"/>
      <c r="M184" s="302"/>
      <c r="N184" s="302"/>
      <c r="O184" s="302"/>
      <c r="P184" s="302"/>
      <c r="Q184" s="302"/>
      <c r="R184" s="302"/>
      <c r="S184" s="302"/>
      <c r="T184" s="302"/>
      <c r="U184" s="302"/>
      <c r="V184" s="302"/>
      <c r="W184" s="302"/>
      <c r="X184" s="302"/>
      <c r="Y184" s="302"/>
      <c r="Z184" s="302"/>
      <c r="AA184" s="302"/>
      <c r="AB184" s="303"/>
    </row>
    <row r="185" spans="1:45" ht="49.5" customHeight="1" x14ac:dyDescent="0.25">
      <c r="A185" s="158" t="s">
        <v>491</v>
      </c>
      <c r="B185" s="50" t="s">
        <v>531</v>
      </c>
      <c r="C185" s="150">
        <v>0</v>
      </c>
      <c r="D185" s="34">
        <v>0</v>
      </c>
      <c r="E185" s="34">
        <v>0</v>
      </c>
      <c r="F185" s="34">
        <v>0</v>
      </c>
      <c r="G185" s="34">
        <v>0</v>
      </c>
      <c r="H185" s="150">
        <f t="shared" ref="H185:H194" si="60">SUM(I185:L185)</f>
        <v>0</v>
      </c>
      <c r="I185" s="34">
        <v>0</v>
      </c>
      <c r="J185" s="34">
        <v>0</v>
      </c>
      <c r="K185" s="34">
        <v>0</v>
      </c>
      <c r="L185" s="34">
        <v>0</v>
      </c>
      <c r="M185" s="150">
        <f t="shared" ref="M185:M194" si="61">SUM(N185:Q185)</f>
        <v>61382.3</v>
      </c>
      <c r="N185" s="34">
        <v>0</v>
      </c>
      <c r="O185" s="34">
        <v>0</v>
      </c>
      <c r="P185" s="34">
        <v>0</v>
      </c>
      <c r="Q185" s="34">
        <v>61382.3</v>
      </c>
      <c r="R185" s="150">
        <f t="shared" ref="R185:R194" si="62">SUM(S185:V185)</f>
        <v>149895.79999999999</v>
      </c>
      <c r="S185" s="34">
        <v>0</v>
      </c>
      <c r="T185" s="34">
        <v>0</v>
      </c>
      <c r="U185" s="34">
        <v>0</v>
      </c>
      <c r="V185" s="34">
        <v>149895.79999999999</v>
      </c>
      <c r="W185" s="150">
        <f t="shared" ref="W185:W194" si="63">SUM(X185:AA185)</f>
        <v>211278.09999999998</v>
      </c>
      <c r="X185" s="34">
        <f t="shared" ref="X185:X194" si="64">D185+I185+S185+N185</f>
        <v>0</v>
      </c>
      <c r="Y185" s="34">
        <f t="shared" ref="Y185:Y194" si="65">E185+J185+T185+O185</f>
        <v>0</v>
      </c>
      <c r="Z185" s="34">
        <f t="shared" ref="Z185:Z194" si="66">F185+K185+U185+P185</f>
        <v>0</v>
      </c>
      <c r="AA185" s="34">
        <f t="shared" ref="AA185:AA194" si="67">G185+L185+V185+Q185</f>
        <v>211278.09999999998</v>
      </c>
      <c r="AB185" s="59" t="s">
        <v>551</v>
      </c>
      <c r="AC185" s="239"/>
    </row>
    <row r="186" spans="1:45" x14ac:dyDescent="0.25">
      <c r="A186" s="158" t="s">
        <v>299</v>
      </c>
      <c r="B186" s="50" t="s">
        <v>22</v>
      </c>
      <c r="C186" s="150">
        <f>SUM(D186:G186)</f>
        <v>6601.6</v>
      </c>
      <c r="D186" s="34">
        <f>D187+D188</f>
        <v>0</v>
      </c>
      <c r="E186" s="34">
        <f>E187+E188</f>
        <v>0</v>
      </c>
      <c r="F186" s="34">
        <f>F187+F188</f>
        <v>0</v>
      </c>
      <c r="G186" s="34">
        <f>G187+G188</f>
        <v>6601.6</v>
      </c>
      <c r="H186" s="150">
        <f t="shared" si="60"/>
        <v>1859.19</v>
      </c>
      <c r="I186" s="34">
        <v>0</v>
      </c>
      <c r="J186" s="34">
        <v>0</v>
      </c>
      <c r="K186" s="34">
        <v>0</v>
      </c>
      <c r="L186" s="34">
        <v>1859.19</v>
      </c>
      <c r="M186" s="150">
        <f t="shared" si="61"/>
        <v>3117.24</v>
      </c>
      <c r="N186" s="34">
        <f>SUM(N187:N189)</f>
        <v>0</v>
      </c>
      <c r="O186" s="34">
        <f>SUM(O187:O189)</f>
        <v>0</v>
      </c>
      <c r="P186" s="34">
        <f>SUM(P187:P189)</f>
        <v>0</v>
      </c>
      <c r="Q186" s="34">
        <f>SUM(Q187:Q189)</f>
        <v>3117.24</v>
      </c>
      <c r="R186" s="150">
        <f t="shared" si="62"/>
        <v>6012.4000000000005</v>
      </c>
      <c r="S186" s="34">
        <f>SUM(S187:S189)</f>
        <v>0</v>
      </c>
      <c r="T186" s="34">
        <f>SUM(T187:T189)</f>
        <v>0</v>
      </c>
      <c r="U186" s="34">
        <f>SUM(U187:U189)</f>
        <v>0</v>
      </c>
      <c r="V186" s="34">
        <f>SUM(V187:V189)</f>
        <v>6012.4000000000005</v>
      </c>
      <c r="W186" s="150">
        <f t="shared" si="63"/>
        <v>17590.43</v>
      </c>
      <c r="X186" s="34">
        <f t="shared" si="64"/>
        <v>0</v>
      </c>
      <c r="Y186" s="34">
        <f t="shared" si="65"/>
        <v>0</v>
      </c>
      <c r="Z186" s="34">
        <f t="shared" si="66"/>
        <v>0</v>
      </c>
      <c r="AA186" s="34">
        <f t="shared" si="67"/>
        <v>17590.43</v>
      </c>
      <c r="AB186" s="59"/>
    </row>
    <row r="187" spans="1:45" ht="45.75" customHeight="1" x14ac:dyDescent="0.25">
      <c r="A187" s="158" t="s">
        <v>377</v>
      </c>
      <c r="B187" s="50" t="s">
        <v>363</v>
      </c>
      <c r="C187" s="150">
        <f>SUM(D187:G187)</f>
        <v>2173.6</v>
      </c>
      <c r="D187" s="34">
        <v>0</v>
      </c>
      <c r="E187" s="34">
        <v>0</v>
      </c>
      <c r="F187" s="34">
        <v>0</v>
      </c>
      <c r="G187" s="34">
        <v>2173.6</v>
      </c>
      <c r="H187" s="150">
        <f t="shared" si="60"/>
        <v>1859.19</v>
      </c>
      <c r="I187" s="34">
        <v>0</v>
      </c>
      <c r="J187" s="34">
        <v>0</v>
      </c>
      <c r="K187" s="34">
        <v>0</v>
      </c>
      <c r="L187" s="34">
        <v>1859.19</v>
      </c>
      <c r="M187" s="150">
        <f t="shared" si="61"/>
        <v>1187.24</v>
      </c>
      <c r="N187" s="34">
        <v>0</v>
      </c>
      <c r="O187" s="34">
        <v>0</v>
      </c>
      <c r="P187" s="34">
        <v>0</v>
      </c>
      <c r="Q187" s="34">
        <v>1187.24</v>
      </c>
      <c r="R187" s="150">
        <f t="shared" si="62"/>
        <v>1500.3</v>
      </c>
      <c r="S187" s="34">
        <v>0</v>
      </c>
      <c r="T187" s="34">
        <v>0</v>
      </c>
      <c r="U187" s="34">
        <v>0</v>
      </c>
      <c r="V187" s="34">
        <v>1500.3</v>
      </c>
      <c r="W187" s="150">
        <f t="shared" si="63"/>
        <v>6720.33</v>
      </c>
      <c r="X187" s="34">
        <f t="shared" si="64"/>
        <v>0</v>
      </c>
      <c r="Y187" s="34">
        <f t="shared" si="65"/>
        <v>0</v>
      </c>
      <c r="Z187" s="34">
        <f t="shared" si="66"/>
        <v>0</v>
      </c>
      <c r="AA187" s="34">
        <f t="shared" si="67"/>
        <v>6720.33</v>
      </c>
      <c r="AB187" s="59" t="s">
        <v>508</v>
      </c>
    </row>
    <row r="188" spans="1:45" ht="32.25" customHeight="1" x14ac:dyDescent="0.25">
      <c r="A188" s="158" t="s">
        <v>378</v>
      </c>
      <c r="B188" s="50" t="s">
        <v>364</v>
      </c>
      <c r="C188" s="150">
        <f>SUM(D188:G188)</f>
        <v>4428</v>
      </c>
      <c r="D188" s="34">
        <v>0</v>
      </c>
      <c r="E188" s="34">
        <v>0</v>
      </c>
      <c r="F188" s="34">
        <v>0</v>
      </c>
      <c r="G188" s="34">
        <v>4428</v>
      </c>
      <c r="H188" s="150">
        <f t="shared" si="60"/>
        <v>0</v>
      </c>
      <c r="I188" s="34">
        <v>0</v>
      </c>
      <c r="J188" s="34">
        <v>0</v>
      </c>
      <c r="K188" s="34">
        <v>0</v>
      </c>
      <c r="L188" s="34">
        <v>0</v>
      </c>
      <c r="M188" s="150">
        <f t="shared" si="61"/>
        <v>0</v>
      </c>
      <c r="N188" s="34">
        <v>0</v>
      </c>
      <c r="O188" s="34">
        <v>0</v>
      </c>
      <c r="P188" s="34">
        <v>0</v>
      </c>
      <c r="Q188" s="34">
        <v>0</v>
      </c>
      <c r="R188" s="150">
        <f t="shared" si="62"/>
        <v>0</v>
      </c>
      <c r="S188" s="34">
        <v>0</v>
      </c>
      <c r="T188" s="34">
        <v>0</v>
      </c>
      <c r="U188" s="34">
        <v>0</v>
      </c>
      <c r="V188" s="34">
        <v>0</v>
      </c>
      <c r="W188" s="150">
        <f t="shared" si="63"/>
        <v>4428</v>
      </c>
      <c r="X188" s="34">
        <f t="shared" si="64"/>
        <v>0</v>
      </c>
      <c r="Y188" s="34">
        <f t="shared" si="65"/>
        <v>0</v>
      </c>
      <c r="Z188" s="34">
        <f t="shared" si="66"/>
        <v>0</v>
      </c>
      <c r="AA188" s="34">
        <f t="shared" si="67"/>
        <v>4428</v>
      </c>
      <c r="AB188" s="59"/>
    </row>
    <row r="189" spans="1:45" ht="63" customHeight="1" x14ac:dyDescent="0.25">
      <c r="A189" s="158" t="s">
        <v>473</v>
      </c>
      <c r="B189" s="50" t="s">
        <v>464</v>
      </c>
      <c r="C189" s="150">
        <v>0</v>
      </c>
      <c r="D189" s="34">
        <v>0</v>
      </c>
      <c r="E189" s="34">
        <v>0</v>
      </c>
      <c r="F189" s="34">
        <v>0</v>
      </c>
      <c r="G189" s="34">
        <v>0</v>
      </c>
      <c r="H189" s="150">
        <f>SUM(I189:L189)</f>
        <v>0</v>
      </c>
      <c r="I189" s="34">
        <v>0</v>
      </c>
      <c r="J189" s="34">
        <v>0</v>
      </c>
      <c r="K189" s="34">
        <v>0</v>
      </c>
      <c r="L189" s="34">
        <v>0</v>
      </c>
      <c r="M189" s="150">
        <f t="shared" si="61"/>
        <v>1930</v>
      </c>
      <c r="N189" s="34">
        <v>0</v>
      </c>
      <c r="O189" s="34">
        <v>0</v>
      </c>
      <c r="P189" s="34">
        <v>0</v>
      </c>
      <c r="Q189" s="34">
        <v>1930</v>
      </c>
      <c r="R189" s="150">
        <f t="shared" si="62"/>
        <v>4512.1000000000004</v>
      </c>
      <c r="S189" s="34">
        <v>0</v>
      </c>
      <c r="T189" s="34">
        <v>0</v>
      </c>
      <c r="U189" s="34">
        <v>0</v>
      </c>
      <c r="V189" s="34">
        <v>4512.1000000000004</v>
      </c>
      <c r="W189" s="150">
        <f t="shared" si="63"/>
        <v>6442.1</v>
      </c>
      <c r="X189" s="34">
        <f t="shared" si="64"/>
        <v>0</v>
      </c>
      <c r="Y189" s="34">
        <f t="shared" si="65"/>
        <v>0</v>
      </c>
      <c r="Z189" s="34">
        <f t="shared" si="66"/>
        <v>0</v>
      </c>
      <c r="AA189" s="34">
        <f t="shared" si="67"/>
        <v>6442.1</v>
      </c>
      <c r="AB189" s="59" t="s">
        <v>566</v>
      </c>
    </row>
    <row r="190" spans="1:45" ht="30" customHeight="1" x14ac:dyDescent="0.25">
      <c r="A190" s="158" t="s">
        <v>300</v>
      </c>
      <c r="B190" s="50" t="s">
        <v>24</v>
      </c>
      <c r="C190" s="150">
        <f>SUM(D190:G190)</f>
        <v>11620</v>
      </c>
      <c r="D190" s="34">
        <f>D191+D192</f>
        <v>0</v>
      </c>
      <c r="E190" s="34">
        <f>E191+E192</f>
        <v>0</v>
      </c>
      <c r="F190" s="34">
        <f>F191+F192</f>
        <v>0</v>
      </c>
      <c r="G190" s="34">
        <f>G191+G192</f>
        <v>11620</v>
      </c>
      <c r="H190" s="150">
        <f t="shared" si="60"/>
        <v>17805.16</v>
      </c>
      <c r="I190" s="34">
        <v>0</v>
      </c>
      <c r="J190" s="34">
        <v>0</v>
      </c>
      <c r="K190" s="34">
        <v>0</v>
      </c>
      <c r="L190" s="34">
        <v>17805.16</v>
      </c>
      <c r="M190" s="150">
        <f t="shared" si="61"/>
        <v>25715.84</v>
      </c>
      <c r="N190" s="34">
        <f>SUM(N191:N192)</f>
        <v>0</v>
      </c>
      <c r="O190" s="34">
        <f>SUM(O191:O192)</f>
        <v>0</v>
      </c>
      <c r="P190" s="34">
        <f>SUM(P191:P192)</f>
        <v>0</v>
      </c>
      <c r="Q190" s="34">
        <f>SUM(Q191:Q192)</f>
        <v>25715.84</v>
      </c>
      <c r="R190" s="150">
        <f t="shared" si="62"/>
        <v>0</v>
      </c>
      <c r="S190" s="34">
        <f>SUM(S191:S192)</f>
        <v>0</v>
      </c>
      <c r="T190" s="34">
        <f>SUM(T191:T192)</f>
        <v>0</v>
      </c>
      <c r="U190" s="34">
        <f>SUM(U191:U192)</f>
        <v>0</v>
      </c>
      <c r="V190" s="34">
        <f>SUM(V191:V192)</f>
        <v>0</v>
      </c>
      <c r="W190" s="150">
        <f t="shared" si="63"/>
        <v>55141</v>
      </c>
      <c r="X190" s="34">
        <f t="shared" si="64"/>
        <v>0</v>
      </c>
      <c r="Y190" s="34">
        <f t="shared" si="65"/>
        <v>0</v>
      </c>
      <c r="Z190" s="34">
        <f t="shared" si="66"/>
        <v>0</v>
      </c>
      <c r="AA190" s="34">
        <f t="shared" si="67"/>
        <v>55141</v>
      </c>
      <c r="AB190" s="259"/>
    </row>
    <row r="191" spans="1:45" ht="30" x14ac:dyDescent="0.25">
      <c r="A191" s="158" t="s">
        <v>379</v>
      </c>
      <c r="B191" s="50" t="s">
        <v>365</v>
      </c>
      <c r="C191" s="150">
        <f>SUM(D191:G191)</f>
        <v>1620</v>
      </c>
      <c r="D191" s="34">
        <v>0</v>
      </c>
      <c r="E191" s="34">
        <v>0</v>
      </c>
      <c r="F191" s="34">
        <v>0</v>
      </c>
      <c r="G191" s="34">
        <v>1620</v>
      </c>
      <c r="H191" s="150">
        <f t="shared" si="60"/>
        <v>0</v>
      </c>
      <c r="I191" s="34">
        <v>0</v>
      </c>
      <c r="J191" s="34">
        <v>0</v>
      </c>
      <c r="K191" s="34">
        <v>0</v>
      </c>
      <c r="L191" s="34">
        <v>0</v>
      </c>
      <c r="M191" s="150">
        <f t="shared" si="61"/>
        <v>25715.84</v>
      </c>
      <c r="N191" s="34">
        <v>0</v>
      </c>
      <c r="O191" s="34">
        <v>0</v>
      </c>
      <c r="P191" s="34">
        <v>0</v>
      </c>
      <c r="Q191" s="34">
        <v>25715.84</v>
      </c>
      <c r="R191" s="150">
        <f t="shared" si="62"/>
        <v>0</v>
      </c>
      <c r="S191" s="34">
        <v>0</v>
      </c>
      <c r="T191" s="34">
        <v>0</v>
      </c>
      <c r="U191" s="34">
        <v>0</v>
      </c>
      <c r="V191" s="34">
        <v>0</v>
      </c>
      <c r="W191" s="150">
        <f t="shared" si="63"/>
        <v>27335.84</v>
      </c>
      <c r="X191" s="34">
        <f t="shared" si="64"/>
        <v>0</v>
      </c>
      <c r="Y191" s="34">
        <f t="shared" si="65"/>
        <v>0</v>
      </c>
      <c r="Z191" s="34">
        <f t="shared" si="66"/>
        <v>0</v>
      </c>
      <c r="AA191" s="34">
        <f t="shared" si="67"/>
        <v>27335.84</v>
      </c>
      <c r="AB191" s="264"/>
    </row>
    <row r="192" spans="1:45" ht="31.5" customHeight="1" x14ac:dyDescent="0.25">
      <c r="A192" s="158" t="s">
        <v>380</v>
      </c>
      <c r="B192" s="50" t="s">
        <v>366</v>
      </c>
      <c r="C192" s="150">
        <f>SUM(D192:G192)</f>
        <v>10000</v>
      </c>
      <c r="D192" s="34">
        <v>0</v>
      </c>
      <c r="E192" s="34">
        <v>0</v>
      </c>
      <c r="F192" s="34">
        <v>0</v>
      </c>
      <c r="G192" s="34">
        <v>10000</v>
      </c>
      <c r="H192" s="150">
        <f t="shared" si="60"/>
        <v>17805.16</v>
      </c>
      <c r="I192" s="34">
        <v>0</v>
      </c>
      <c r="J192" s="34">
        <v>0</v>
      </c>
      <c r="K192" s="34">
        <v>0</v>
      </c>
      <c r="L192" s="34">
        <v>17805.16</v>
      </c>
      <c r="M192" s="150">
        <f t="shared" si="61"/>
        <v>0</v>
      </c>
      <c r="N192" s="34">
        <v>0</v>
      </c>
      <c r="O192" s="34">
        <v>0</v>
      </c>
      <c r="P192" s="34">
        <v>0</v>
      </c>
      <c r="Q192" s="34">
        <v>0</v>
      </c>
      <c r="R192" s="150">
        <f t="shared" si="62"/>
        <v>0</v>
      </c>
      <c r="S192" s="34">
        <v>0</v>
      </c>
      <c r="T192" s="34">
        <v>0</v>
      </c>
      <c r="U192" s="34">
        <v>0</v>
      </c>
      <c r="V192" s="34">
        <v>0</v>
      </c>
      <c r="W192" s="150">
        <f t="shared" si="63"/>
        <v>27805.16</v>
      </c>
      <c r="X192" s="34">
        <f t="shared" si="64"/>
        <v>0</v>
      </c>
      <c r="Y192" s="34">
        <f t="shared" si="65"/>
        <v>0</v>
      </c>
      <c r="Z192" s="34">
        <f t="shared" si="66"/>
        <v>0</v>
      </c>
      <c r="AA192" s="34">
        <f t="shared" si="67"/>
        <v>27805.16</v>
      </c>
      <c r="AB192" s="264"/>
    </row>
    <row r="193" spans="1:57" ht="45.75" customHeight="1" x14ac:dyDescent="0.25">
      <c r="A193" s="158" t="s">
        <v>301</v>
      </c>
      <c r="B193" s="50" t="s">
        <v>25</v>
      </c>
      <c r="C193" s="150">
        <f>SUM(D193:G193)</f>
        <v>450.5</v>
      </c>
      <c r="D193" s="34">
        <v>0</v>
      </c>
      <c r="E193" s="34">
        <v>0</v>
      </c>
      <c r="F193" s="34">
        <v>450.5</v>
      </c>
      <c r="G193" s="34">
        <v>0</v>
      </c>
      <c r="H193" s="150">
        <f t="shared" si="60"/>
        <v>387.072</v>
      </c>
      <c r="I193" s="34">
        <v>0</v>
      </c>
      <c r="J193" s="34">
        <v>0</v>
      </c>
      <c r="K193" s="34">
        <v>387.072</v>
      </c>
      <c r="L193" s="34">
        <v>0</v>
      </c>
      <c r="M193" s="150">
        <f t="shared" si="61"/>
        <v>445.5</v>
      </c>
      <c r="N193" s="34">
        <v>0</v>
      </c>
      <c r="O193" s="34">
        <v>0</v>
      </c>
      <c r="P193" s="34">
        <v>445.5</v>
      </c>
      <c r="Q193" s="34">
        <v>0</v>
      </c>
      <c r="R193" s="150">
        <f t="shared" si="62"/>
        <v>2032.6</v>
      </c>
      <c r="S193" s="34">
        <v>0</v>
      </c>
      <c r="T193" s="34">
        <v>1264.7</v>
      </c>
      <c r="U193" s="34">
        <v>767.9</v>
      </c>
      <c r="V193" s="34">
        <v>0</v>
      </c>
      <c r="W193" s="150">
        <f t="shared" si="63"/>
        <v>3315.6719999999996</v>
      </c>
      <c r="X193" s="34">
        <f t="shared" si="64"/>
        <v>0</v>
      </c>
      <c r="Y193" s="34">
        <f t="shared" si="65"/>
        <v>1264.7</v>
      </c>
      <c r="Z193" s="34">
        <f t="shared" si="66"/>
        <v>2050.9719999999998</v>
      </c>
      <c r="AA193" s="34">
        <f t="shared" si="67"/>
        <v>0</v>
      </c>
      <c r="AB193" s="159" t="s">
        <v>489</v>
      </c>
      <c r="AC193" s="238"/>
    </row>
    <row r="194" spans="1:57" ht="33" customHeight="1" x14ac:dyDescent="0.25">
      <c r="A194" s="158" t="s">
        <v>302</v>
      </c>
      <c r="B194" s="50" t="s">
        <v>26</v>
      </c>
      <c r="C194" s="150">
        <f>SUM(D194:G194)</f>
        <v>12.1</v>
      </c>
      <c r="D194" s="34">
        <v>0</v>
      </c>
      <c r="E194" s="34">
        <v>0</v>
      </c>
      <c r="F194" s="34">
        <v>12.1</v>
      </c>
      <c r="G194" s="34">
        <v>0</v>
      </c>
      <c r="H194" s="150">
        <f t="shared" si="60"/>
        <v>12.099</v>
      </c>
      <c r="I194" s="34">
        <v>0</v>
      </c>
      <c r="J194" s="34">
        <v>0</v>
      </c>
      <c r="K194" s="34">
        <v>12.099</v>
      </c>
      <c r="L194" s="34">
        <v>0</v>
      </c>
      <c r="M194" s="150">
        <f t="shared" si="61"/>
        <v>15.8682</v>
      </c>
      <c r="N194" s="34">
        <v>0</v>
      </c>
      <c r="O194" s="34">
        <v>0</v>
      </c>
      <c r="P194" s="34">
        <v>15.8682</v>
      </c>
      <c r="Q194" s="34">
        <v>0</v>
      </c>
      <c r="R194" s="150">
        <f t="shared" si="62"/>
        <v>12.438219999999999</v>
      </c>
      <c r="S194" s="34">
        <v>0</v>
      </c>
      <c r="T194" s="34">
        <v>0</v>
      </c>
      <c r="U194" s="34">
        <v>12.438219999999999</v>
      </c>
      <c r="V194" s="34">
        <v>0</v>
      </c>
      <c r="W194" s="150">
        <f t="shared" si="63"/>
        <v>52.505420000000001</v>
      </c>
      <c r="X194" s="34">
        <f t="shared" si="64"/>
        <v>0</v>
      </c>
      <c r="Y194" s="34">
        <f t="shared" si="65"/>
        <v>0</v>
      </c>
      <c r="Z194" s="34">
        <f t="shared" si="66"/>
        <v>52.505420000000001</v>
      </c>
      <c r="AA194" s="34">
        <f t="shared" si="67"/>
        <v>0</v>
      </c>
      <c r="AB194" s="329" t="s">
        <v>488</v>
      </c>
      <c r="AC194" s="326"/>
      <c r="AD194" s="328"/>
      <c r="AE194" s="328"/>
      <c r="AF194" s="328"/>
      <c r="AG194" s="328"/>
      <c r="AH194" s="328"/>
      <c r="AI194" s="309"/>
      <c r="AJ194" s="309"/>
      <c r="AK194" s="309"/>
      <c r="AL194" s="309"/>
      <c r="AM194" s="309"/>
      <c r="AN194" s="309"/>
      <c r="AO194" s="309"/>
      <c r="AP194" s="309"/>
      <c r="AQ194" s="309"/>
      <c r="AR194" s="309"/>
      <c r="AS194" s="309"/>
      <c r="AT194" s="309"/>
      <c r="AU194" s="309"/>
      <c r="AV194" s="309"/>
      <c r="AW194" s="309"/>
      <c r="AX194" s="309"/>
      <c r="AY194" s="309"/>
      <c r="AZ194" s="309"/>
      <c r="BA194" s="309"/>
      <c r="BB194" s="309"/>
      <c r="BC194" s="309"/>
      <c r="BD194" s="309"/>
      <c r="BE194" s="309"/>
    </row>
    <row r="195" spans="1:57" x14ac:dyDescent="0.25">
      <c r="A195" s="154" t="s">
        <v>303</v>
      </c>
      <c r="B195" s="152"/>
      <c r="C195" s="152"/>
      <c r="D195" s="152"/>
      <c r="E195" s="152"/>
      <c r="F195" s="152"/>
      <c r="G195" s="152"/>
      <c r="H195" s="155"/>
      <c r="I195" s="155"/>
      <c r="J195" s="155"/>
      <c r="K195" s="155"/>
      <c r="L195" s="155"/>
      <c r="M195" s="155"/>
      <c r="N195" s="155"/>
      <c r="O195" s="155"/>
      <c r="P195" s="155"/>
      <c r="Q195" s="155"/>
      <c r="R195" s="155"/>
      <c r="S195" s="155"/>
      <c r="T195" s="155"/>
      <c r="U195" s="155"/>
      <c r="V195" s="155"/>
      <c r="W195" s="155"/>
      <c r="X195" s="155"/>
      <c r="Y195" s="155"/>
      <c r="Z195" s="155"/>
      <c r="AA195" s="155"/>
      <c r="AB195" s="325"/>
      <c r="AC195" s="326"/>
      <c r="AD195" s="328"/>
      <c r="AE195" s="328"/>
      <c r="AF195" s="328"/>
      <c r="AG195" s="328"/>
      <c r="AH195" s="328"/>
      <c r="AI195" s="309"/>
      <c r="AJ195" s="309"/>
      <c r="AK195" s="309"/>
      <c r="AL195" s="309"/>
      <c r="AM195" s="309"/>
      <c r="AN195" s="309"/>
      <c r="AO195" s="309"/>
      <c r="AP195" s="309"/>
      <c r="AQ195" s="309"/>
      <c r="AR195" s="309"/>
      <c r="AS195" s="309"/>
      <c r="AT195" s="309"/>
      <c r="AU195" s="309"/>
      <c r="AV195" s="309"/>
      <c r="AW195" s="309"/>
      <c r="AX195" s="309"/>
      <c r="AY195" s="309"/>
      <c r="AZ195" s="309"/>
      <c r="BA195" s="309"/>
      <c r="BB195" s="309"/>
      <c r="BC195" s="309"/>
      <c r="BD195" s="309"/>
      <c r="BE195" s="309"/>
    </row>
    <row r="196" spans="1:57" ht="16.5" customHeight="1" x14ac:dyDescent="0.25">
      <c r="A196" s="158" t="s">
        <v>304</v>
      </c>
      <c r="B196" s="50" t="s">
        <v>27</v>
      </c>
      <c r="C196" s="150">
        <f>SUM(D196:G196)</f>
        <v>0</v>
      </c>
      <c r="D196" s="34">
        <f>D197+D198</f>
        <v>0</v>
      </c>
      <c r="E196" s="34">
        <f>E197+E198</f>
        <v>0</v>
      </c>
      <c r="F196" s="34">
        <f>F197+F198</f>
        <v>0</v>
      </c>
      <c r="G196" s="34">
        <f>G197+G198</f>
        <v>0</v>
      </c>
      <c r="H196" s="150">
        <f>SUM(I196:L196)</f>
        <v>0</v>
      </c>
      <c r="I196" s="34">
        <v>0</v>
      </c>
      <c r="J196" s="34">
        <v>0</v>
      </c>
      <c r="K196" s="34">
        <v>0</v>
      </c>
      <c r="L196" s="34">
        <v>0</v>
      </c>
      <c r="M196" s="150">
        <f>SUM(N196:Q196)</f>
        <v>0</v>
      </c>
      <c r="N196" s="34">
        <f>SUM(N197:N198)</f>
        <v>0</v>
      </c>
      <c r="O196" s="34">
        <f>SUM(O197:O198)</f>
        <v>0</v>
      </c>
      <c r="P196" s="34">
        <f>SUM(P197:P198)</f>
        <v>0</v>
      </c>
      <c r="Q196" s="34">
        <f>SUM(Q197:Q198)</f>
        <v>0</v>
      </c>
      <c r="R196" s="323" t="s">
        <v>621</v>
      </c>
      <c r="S196" s="324"/>
      <c r="T196" s="324"/>
      <c r="U196" s="324"/>
      <c r="V196" s="324"/>
      <c r="W196" s="324"/>
      <c r="X196" s="324"/>
      <c r="Y196" s="324"/>
      <c r="Z196" s="324"/>
      <c r="AA196" s="324"/>
      <c r="AB196" s="324"/>
      <c r="AC196" s="327"/>
      <c r="AD196" s="327"/>
      <c r="AE196" s="327"/>
      <c r="AF196" s="327"/>
      <c r="AG196" s="327"/>
      <c r="AH196" s="327"/>
      <c r="AI196" s="327"/>
      <c r="AJ196" s="327"/>
      <c r="AK196" s="327"/>
      <c r="AL196" s="327"/>
      <c r="AM196" s="327"/>
      <c r="AN196" s="327"/>
      <c r="AO196" s="327"/>
      <c r="AP196" s="327"/>
      <c r="AQ196" s="327"/>
      <c r="AR196" s="327"/>
      <c r="AS196" s="309"/>
      <c r="AT196" s="309"/>
      <c r="AU196" s="309"/>
      <c r="AV196" s="309"/>
      <c r="AW196" s="309"/>
      <c r="AX196" s="309"/>
      <c r="AY196" s="309"/>
      <c r="AZ196" s="309"/>
      <c r="BA196" s="309"/>
      <c r="BB196" s="309"/>
      <c r="BC196" s="309"/>
      <c r="BD196" s="309"/>
      <c r="BE196" s="309"/>
    </row>
    <row r="197" spans="1:57" ht="33" customHeight="1" x14ac:dyDescent="0.25">
      <c r="A197" s="158" t="s">
        <v>381</v>
      </c>
      <c r="B197" s="50" t="s">
        <v>367</v>
      </c>
      <c r="C197" s="150">
        <f>SUM(D197:G197)</f>
        <v>0</v>
      </c>
      <c r="D197" s="34">
        <v>0</v>
      </c>
      <c r="E197" s="34">
        <v>0</v>
      </c>
      <c r="F197" s="34">
        <v>0</v>
      </c>
      <c r="G197" s="34">
        <v>0</v>
      </c>
      <c r="H197" s="150">
        <f>SUM(I197:L197)</f>
        <v>0</v>
      </c>
      <c r="I197" s="34">
        <v>0</v>
      </c>
      <c r="J197" s="34">
        <v>0</v>
      </c>
      <c r="K197" s="34">
        <v>0</v>
      </c>
      <c r="L197" s="34">
        <v>0</v>
      </c>
      <c r="M197" s="150">
        <f>SUM(N197:Q197)</f>
        <v>0</v>
      </c>
      <c r="N197" s="34">
        <v>0</v>
      </c>
      <c r="O197" s="34">
        <v>0</v>
      </c>
      <c r="P197" s="34">
        <v>0</v>
      </c>
      <c r="Q197" s="34">
        <v>0</v>
      </c>
      <c r="R197" s="150">
        <f>SUM(S197:V197)</f>
        <v>0</v>
      </c>
      <c r="S197" s="34">
        <v>0</v>
      </c>
      <c r="T197" s="34">
        <v>0</v>
      </c>
      <c r="U197" s="34">
        <v>0</v>
      </c>
      <c r="V197" s="34">
        <v>0</v>
      </c>
      <c r="W197" s="150">
        <f>SUM(X197:AA197)</f>
        <v>0</v>
      </c>
      <c r="X197" s="34">
        <f t="shared" ref="X197:AA197" si="68">D197+I197+S197+N197</f>
        <v>0</v>
      </c>
      <c r="Y197" s="34">
        <f t="shared" si="68"/>
        <v>0</v>
      </c>
      <c r="Z197" s="34">
        <f t="shared" si="68"/>
        <v>0</v>
      </c>
      <c r="AA197" s="34">
        <f t="shared" si="68"/>
        <v>0</v>
      </c>
      <c r="AB197" s="330"/>
      <c r="AC197" s="326"/>
      <c r="AD197" s="328"/>
      <c r="AE197" s="328"/>
      <c r="AF197" s="328"/>
      <c r="AG197" s="328"/>
      <c r="AH197" s="328"/>
      <c r="AI197" s="309"/>
      <c r="AJ197" s="309"/>
      <c r="AK197" s="309"/>
      <c r="AL197" s="309"/>
      <c r="AM197" s="309"/>
      <c r="AN197" s="309"/>
      <c r="AO197" s="309"/>
      <c r="AP197" s="309"/>
      <c r="AQ197" s="309"/>
      <c r="AR197" s="309"/>
      <c r="AS197" s="309"/>
      <c r="AT197" s="309"/>
      <c r="AU197" s="309"/>
      <c r="AV197" s="309"/>
      <c r="AW197" s="309"/>
      <c r="AX197" s="309"/>
      <c r="AY197" s="309"/>
      <c r="AZ197" s="309"/>
      <c r="BA197" s="309"/>
      <c r="BB197" s="309"/>
      <c r="BC197" s="309"/>
      <c r="BD197" s="309"/>
      <c r="BE197" s="309"/>
    </row>
    <row r="198" spans="1:57" ht="19.5" customHeight="1" x14ac:dyDescent="0.25">
      <c r="A198" s="158" t="s">
        <v>382</v>
      </c>
      <c r="B198" s="301" t="s">
        <v>621</v>
      </c>
      <c r="C198" s="302"/>
      <c r="D198" s="302"/>
      <c r="E198" s="302"/>
      <c r="F198" s="302"/>
      <c r="G198" s="302"/>
      <c r="H198" s="302"/>
      <c r="I198" s="302"/>
      <c r="J198" s="302"/>
      <c r="K198" s="302"/>
      <c r="L198" s="302"/>
      <c r="M198" s="302"/>
      <c r="N198" s="302"/>
      <c r="O198" s="302"/>
      <c r="P198" s="302"/>
      <c r="Q198" s="302"/>
      <c r="R198" s="302"/>
      <c r="S198" s="302"/>
      <c r="T198" s="302"/>
      <c r="U198" s="302"/>
      <c r="V198" s="302"/>
      <c r="W198" s="302"/>
      <c r="X198" s="302"/>
      <c r="Y198" s="302"/>
      <c r="Z198" s="302"/>
      <c r="AA198" s="302"/>
      <c r="AB198" s="302"/>
      <c r="AC198" s="326"/>
      <c r="AD198" s="328"/>
      <c r="AE198" s="328"/>
      <c r="AF198" s="328"/>
      <c r="AG198" s="328"/>
      <c r="AH198" s="328"/>
      <c r="AI198" s="309"/>
      <c r="AJ198" s="309"/>
      <c r="AK198" s="309"/>
      <c r="AL198" s="309"/>
      <c r="AM198" s="309"/>
      <c r="AN198" s="309"/>
      <c r="AO198" s="309"/>
      <c r="AP198" s="309"/>
      <c r="AQ198" s="309"/>
      <c r="AR198" s="309"/>
      <c r="AS198" s="309"/>
      <c r="AT198" s="309"/>
      <c r="AU198" s="309"/>
      <c r="AV198" s="309"/>
      <c r="AW198" s="309"/>
      <c r="AX198" s="309"/>
      <c r="AY198" s="309"/>
      <c r="AZ198" s="309"/>
      <c r="BA198" s="309"/>
      <c r="BB198" s="309"/>
      <c r="BC198" s="309"/>
      <c r="BD198" s="309"/>
      <c r="BE198" s="309"/>
    </row>
    <row r="199" spans="1:57" x14ac:dyDescent="0.25">
      <c r="A199" s="154" t="s">
        <v>305</v>
      </c>
      <c r="B199" s="152"/>
      <c r="C199" s="152"/>
      <c r="D199" s="152"/>
      <c r="E199" s="152"/>
      <c r="F199" s="152"/>
      <c r="G199" s="152"/>
      <c r="H199" s="155"/>
      <c r="I199" s="155"/>
      <c r="J199" s="155"/>
      <c r="K199" s="155"/>
      <c r="L199" s="155"/>
      <c r="M199" s="155"/>
      <c r="N199" s="155"/>
      <c r="O199" s="155"/>
      <c r="P199" s="155"/>
      <c r="Q199" s="155"/>
      <c r="R199" s="155"/>
      <c r="S199" s="155"/>
      <c r="T199" s="155"/>
      <c r="U199" s="155"/>
      <c r="V199" s="155"/>
      <c r="W199" s="155"/>
      <c r="X199" s="155"/>
      <c r="Y199" s="155"/>
      <c r="Z199" s="155"/>
      <c r="AA199" s="155"/>
      <c r="AB199" s="155"/>
    </row>
    <row r="200" spans="1:57" ht="30" x14ac:dyDescent="0.25">
      <c r="A200" s="158" t="s">
        <v>306</v>
      </c>
      <c r="B200" s="50" t="s">
        <v>28</v>
      </c>
      <c r="C200" s="150">
        <f>SUM(D200:G200)</f>
        <v>10</v>
      </c>
      <c r="D200" s="34">
        <v>0</v>
      </c>
      <c r="E200" s="34">
        <v>0</v>
      </c>
      <c r="F200" s="34">
        <v>10</v>
      </c>
      <c r="G200" s="34">
        <v>0</v>
      </c>
      <c r="H200" s="150">
        <f>SUM(I200:L200)</f>
        <v>9.58</v>
      </c>
      <c r="I200" s="34">
        <v>0</v>
      </c>
      <c r="J200" s="34">
        <v>0</v>
      </c>
      <c r="K200" s="34">
        <v>9.58</v>
      </c>
      <c r="L200" s="34">
        <v>0</v>
      </c>
      <c r="M200" s="150">
        <f>SUM(N200:Q200)</f>
        <v>3.19</v>
      </c>
      <c r="N200" s="34">
        <f>SUM(N201:N203)</f>
        <v>0</v>
      </c>
      <c r="O200" s="34">
        <f>SUM(O201:O203)</f>
        <v>0</v>
      </c>
      <c r="P200" s="34">
        <f>SUM(P201:P203)</f>
        <v>3.19</v>
      </c>
      <c r="Q200" s="34">
        <f>SUM(Q201:Q203)</f>
        <v>0</v>
      </c>
      <c r="R200" s="150">
        <f>SUM(S200:V200)</f>
        <v>9.9624299999999995</v>
      </c>
      <c r="S200" s="34">
        <f>S201+S202+S203</f>
        <v>0</v>
      </c>
      <c r="T200" s="34">
        <f>T201+T202+T203</f>
        <v>0</v>
      </c>
      <c r="U200" s="34">
        <f>U201+U202+U203</f>
        <v>9.9624299999999995</v>
      </c>
      <c r="V200" s="34">
        <f>V201+V202+V203</f>
        <v>0</v>
      </c>
      <c r="W200" s="218">
        <f>SUM(X200:AA200)</f>
        <v>32.732429999999994</v>
      </c>
      <c r="X200" s="212">
        <f t="shared" ref="X200:AA203" si="69">D200+I200+S200+N200</f>
        <v>0</v>
      </c>
      <c r="Y200" s="212">
        <f t="shared" si="69"/>
        <v>0</v>
      </c>
      <c r="Z200" s="212">
        <f t="shared" si="69"/>
        <v>32.732429999999994</v>
      </c>
      <c r="AA200" s="212">
        <f t="shared" si="69"/>
        <v>0</v>
      </c>
      <c r="AB200" s="50"/>
    </row>
    <row r="201" spans="1:57" ht="75.75" customHeight="1" x14ac:dyDescent="0.25">
      <c r="A201" s="158" t="s">
        <v>383</v>
      </c>
      <c r="B201" s="50" t="s">
        <v>504</v>
      </c>
      <c r="C201" s="150">
        <v>0</v>
      </c>
      <c r="D201" s="34">
        <v>0</v>
      </c>
      <c r="E201" s="34">
        <v>0</v>
      </c>
      <c r="F201" s="34">
        <v>0</v>
      </c>
      <c r="G201" s="34">
        <v>0</v>
      </c>
      <c r="H201" s="150">
        <f>SUM(I201:L201)</f>
        <v>0</v>
      </c>
      <c r="I201" s="34">
        <v>0</v>
      </c>
      <c r="J201" s="34">
        <v>0</v>
      </c>
      <c r="K201" s="34">
        <v>0</v>
      </c>
      <c r="L201" s="34">
        <v>0</v>
      </c>
      <c r="M201" s="150">
        <f>SUM(N201:Q201)</f>
        <v>0</v>
      </c>
      <c r="N201" s="34">
        <v>0</v>
      </c>
      <c r="O201" s="34">
        <v>0</v>
      </c>
      <c r="P201" s="34">
        <v>0</v>
      </c>
      <c r="Q201" s="34">
        <v>0</v>
      </c>
      <c r="R201" s="150">
        <f>SUM(S201:V201)</f>
        <v>0</v>
      </c>
      <c r="S201" s="34">
        <v>0</v>
      </c>
      <c r="T201" s="34">
        <v>0</v>
      </c>
      <c r="U201" s="34">
        <v>0</v>
      </c>
      <c r="V201" s="34">
        <v>0</v>
      </c>
      <c r="W201" s="150">
        <f>SUM(X201:AA201)</f>
        <v>0</v>
      </c>
      <c r="X201" s="34">
        <f t="shared" si="69"/>
        <v>0</v>
      </c>
      <c r="Y201" s="34">
        <f t="shared" si="69"/>
        <v>0</v>
      </c>
      <c r="Z201" s="34">
        <f t="shared" si="69"/>
        <v>0</v>
      </c>
      <c r="AA201" s="34">
        <f t="shared" si="69"/>
        <v>0</v>
      </c>
      <c r="AB201" s="59" t="s">
        <v>563</v>
      </c>
    </row>
    <row r="202" spans="1:57" ht="31.5" customHeight="1" x14ac:dyDescent="0.25">
      <c r="A202" s="158" t="s">
        <v>384</v>
      </c>
      <c r="B202" s="50" t="s">
        <v>368</v>
      </c>
      <c r="C202" s="153">
        <f>SUM(D202:G202)</f>
        <v>10</v>
      </c>
      <c r="D202" s="34">
        <v>0</v>
      </c>
      <c r="E202" s="34">
        <v>0</v>
      </c>
      <c r="F202" s="34">
        <v>10</v>
      </c>
      <c r="G202" s="34">
        <v>0</v>
      </c>
      <c r="H202" s="150">
        <f>SUM(I202:L202)</f>
        <v>9.58</v>
      </c>
      <c r="I202" s="34">
        <v>0</v>
      </c>
      <c r="J202" s="34">
        <v>0</v>
      </c>
      <c r="K202" s="34">
        <v>9.58</v>
      </c>
      <c r="L202" s="34">
        <v>0</v>
      </c>
      <c r="M202" s="150">
        <f>SUM(N202:Q202)</f>
        <v>3.19</v>
      </c>
      <c r="N202" s="34">
        <v>0</v>
      </c>
      <c r="O202" s="34">
        <v>0</v>
      </c>
      <c r="P202" s="34">
        <v>3.19</v>
      </c>
      <c r="Q202" s="34">
        <v>0</v>
      </c>
      <c r="R202" s="150">
        <f>SUM(S202:V202)</f>
        <v>9.9624299999999995</v>
      </c>
      <c r="S202" s="34">
        <v>0</v>
      </c>
      <c r="T202" s="34">
        <v>0</v>
      </c>
      <c r="U202" s="34">
        <v>9.9624299999999995</v>
      </c>
      <c r="V202" s="34">
        <v>0</v>
      </c>
      <c r="W202" s="150">
        <f>SUM(X202:AA202)</f>
        <v>32.732429999999994</v>
      </c>
      <c r="X202" s="34">
        <f t="shared" si="69"/>
        <v>0</v>
      </c>
      <c r="Y202" s="34">
        <f t="shared" si="69"/>
        <v>0</v>
      </c>
      <c r="Z202" s="34">
        <f t="shared" si="69"/>
        <v>32.732429999999994</v>
      </c>
      <c r="AA202" s="34">
        <f t="shared" si="69"/>
        <v>0</v>
      </c>
      <c r="AB202" s="59" t="s">
        <v>485</v>
      </c>
    </row>
    <row r="203" spans="1:57" ht="60.75" customHeight="1" x14ac:dyDescent="0.25">
      <c r="A203" s="158" t="s">
        <v>385</v>
      </c>
      <c r="B203" s="50" t="s">
        <v>369</v>
      </c>
      <c r="C203" s="150">
        <v>0</v>
      </c>
      <c r="D203" s="34">
        <v>0</v>
      </c>
      <c r="E203" s="34">
        <v>0</v>
      </c>
      <c r="F203" s="34">
        <v>0</v>
      </c>
      <c r="G203" s="34">
        <v>0</v>
      </c>
      <c r="H203" s="150">
        <f>SUM(I203:L203)</f>
        <v>0</v>
      </c>
      <c r="I203" s="34">
        <v>0</v>
      </c>
      <c r="J203" s="34">
        <v>0</v>
      </c>
      <c r="K203" s="34">
        <v>0</v>
      </c>
      <c r="L203" s="34">
        <v>0</v>
      </c>
      <c r="M203" s="150">
        <f>SUM(N203:Q203)</f>
        <v>0</v>
      </c>
      <c r="N203" s="34">
        <v>0</v>
      </c>
      <c r="O203" s="34">
        <v>0</v>
      </c>
      <c r="P203" s="34">
        <v>0</v>
      </c>
      <c r="Q203" s="34">
        <v>0</v>
      </c>
      <c r="R203" s="150">
        <f>SUM(S203:V203)</f>
        <v>0</v>
      </c>
      <c r="S203" s="34">
        <v>0</v>
      </c>
      <c r="T203" s="34">
        <v>0</v>
      </c>
      <c r="U203" s="34">
        <v>0</v>
      </c>
      <c r="V203" s="34">
        <v>0</v>
      </c>
      <c r="W203" s="150">
        <f>SUM(X203:AA203)</f>
        <v>0</v>
      </c>
      <c r="X203" s="34">
        <f t="shared" si="69"/>
        <v>0</v>
      </c>
      <c r="Y203" s="34">
        <f t="shared" si="69"/>
        <v>0</v>
      </c>
      <c r="Z203" s="34">
        <f t="shared" si="69"/>
        <v>0</v>
      </c>
      <c r="AA203" s="34">
        <f t="shared" si="69"/>
        <v>0</v>
      </c>
      <c r="AB203" s="59" t="s">
        <v>563</v>
      </c>
    </row>
    <row r="204" spans="1:57" x14ac:dyDescent="0.25">
      <c r="A204" s="154" t="s">
        <v>307</v>
      </c>
      <c r="B204" s="152"/>
      <c r="C204" s="152"/>
      <c r="D204" s="152"/>
      <c r="E204" s="152"/>
      <c r="F204" s="152"/>
      <c r="G204" s="152"/>
      <c r="H204" s="155"/>
      <c r="I204" s="155"/>
      <c r="J204" s="155"/>
      <c r="K204" s="155"/>
      <c r="L204" s="155"/>
      <c r="M204" s="155"/>
      <c r="N204" s="155"/>
      <c r="O204" s="155"/>
      <c r="P204" s="155"/>
      <c r="Q204" s="155"/>
      <c r="R204" s="155"/>
      <c r="S204" s="155"/>
      <c r="T204" s="155"/>
      <c r="U204" s="155"/>
      <c r="V204" s="155"/>
      <c r="W204" s="155"/>
      <c r="X204" s="155"/>
      <c r="Y204" s="155"/>
      <c r="Z204" s="155"/>
      <c r="AA204" s="155"/>
      <c r="AB204" s="155"/>
    </row>
    <row r="205" spans="1:57" ht="48" customHeight="1" x14ac:dyDescent="0.25">
      <c r="A205" s="158" t="s">
        <v>308</v>
      </c>
      <c r="B205" s="50" t="s">
        <v>34</v>
      </c>
      <c r="C205" s="150">
        <f>SUM(D205:G205)</f>
        <v>1809.7</v>
      </c>
      <c r="D205" s="34">
        <v>0</v>
      </c>
      <c r="E205" s="34">
        <v>0</v>
      </c>
      <c r="F205" s="34">
        <v>1809.7</v>
      </c>
      <c r="G205" s="34">
        <v>0</v>
      </c>
      <c r="H205" s="150">
        <f>SUM(I205:L205)</f>
        <v>2871.6332000000002</v>
      </c>
      <c r="I205" s="34">
        <v>0</v>
      </c>
      <c r="J205" s="34">
        <v>0</v>
      </c>
      <c r="K205" s="34">
        <v>2871.6332000000002</v>
      </c>
      <c r="L205" s="34">
        <v>0</v>
      </c>
      <c r="M205" s="150">
        <f>SUM(N205:Q205)</f>
        <v>878.1</v>
      </c>
      <c r="N205" s="34">
        <v>0</v>
      </c>
      <c r="O205" s="34">
        <v>0</v>
      </c>
      <c r="P205" s="34">
        <v>878.1</v>
      </c>
      <c r="Q205" s="34">
        <v>0</v>
      </c>
      <c r="R205" s="150">
        <f>SUM(S205:V205)</f>
        <v>3034.3</v>
      </c>
      <c r="S205" s="34">
        <v>0</v>
      </c>
      <c r="T205" s="34">
        <v>0</v>
      </c>
      <c r="U205" s="34">
        <v>3034.3</v>
      </c>
      <c r="V205" s="34">
        <v>0</v>
      </c>
      <c r="W205" s="150">
        <f>SUM(X205:AA205)</f>
        <v>8593.7332000000006</v>
      </c>
      <c r="X205" s="34">
        <f t="shared" ref="X205:AA207" si="70">D205+I205+S205+N205</f>
        <v>0</v>
      </c>
      <c r="Y205" s="34">
        <f t="shared" si="70"/>
        <v>0</v>
      </c>
      <c r="Z205" s="34">
        <f t="shared" si="70"/>
        <v>8593.7332000000006</v>
      </c>
      <c r="AA205" s="34">
        <f t="shared" si="70"/>
        <v>0</v>
      </c>
      <c r="AB205" s="59" t="s">
        <v>510</v>
      </c>
    </row>
    <row r="206" spans="1:57" ht="45.75" customHeight="1" x14ac:dyDescent="0.25">
      <c r="A206" s="158" t="s">
        <v>309</v>
      </c>
      <c r="B206" s="50" t="s">
        <v>8</v>
      </c>
      <c r="C206" s="150">
        <f>SUM(D206:G206)</f>
        <v>9270.5</v>
      </c>
      <c r="D206" s="34">
        <v>0</v>
      </c>
      <c r="E206" s="34">
        <v>2042.7</v>
      </c>
      <c r="F206" s="34">
        <v>7227.8</v>
      </c>
      <c r="G206" s="34">
        <v>0</v>
      </c>
      <c r="H206" s="150">
        <f>SUM(I206:L206)</f>
        <v>12986.938190000001</v>
      </c>
      <c r="I206" s="34">
        <v>0</v>
      </c>
      <c r="J206" s="34">
        <v>2375.1886400000003</v>
      </c>
      <c r="K206" s="34">
        <v>10611.74955</v>
      </c>
      <c r="L206" s="34">
        <v>0</v>
      </c>
      <c r="M206" s="150">
        <f>SUM(N206:Q206)</f>
        <v>8733.2294000000002</v>
      </c>
      <c r="N206" s="34">
        <v>0</v>
      </c>
      <c r="O206" s="34">
        <v>1660.9798900000001</v>
      </c>
      <c r="P206" s="34">
        <v>7072.2495099999996</v>
      </c>
      <c r="Q206" s="34">
        <v>0</v>
      </c>
      <c r="R206" s="150">
        <f>SUM(S206:V206)</f>
        <v>466.4</v>
      </c>
      <c r="S206" s="34">
        <v>0</v>
      </c>
      <c r="T206" s="34">
        <v>0</v>
      </c>
      <c r="U206" s="34">
        <v>466.4</v>
      </c>
      <c r="V206" s="34">
        <v>0</v>
      </c>
      <c r="W206" s="150">
        <f>SUM(X206:AA206)</f>
        <v>31457.067589999999</v>
      </c>
      <c r="X206" s="34">
        <f t="shared" si="70"/>
        <v>0</v>
      </c>
      <c r="Y206" s="34">
        <f t="shared" si="70"/>
        <v>6078.8685299999997</v>
      </c>
      <c r="Z206" s="34">
        <f t="shared" si="70"/>
        <v>25378.199059999999</v>
      </c>
      <c r="AA206" s="34">
        <f t="shared" si="70"/>
        <v>0</v>
      </c>
      <c r="AB206" s="59" t="s">
        <v>510</v>
      </c>
    </row>
    <row r="207" spans="1:57" ht="59.25" customHeight="1" x14ac:dyDescent="0.25">
      <c r="A207" s="158" t="s">
        <v>310</v>
      </c>
      <c r="B207" s="50" t="s">
        <v>348</v>
      </c>
      <c r="C207" s="150">
        <f>SUM(D207:G207)</f>
        <v>1802.6000000000001</v>
      </c>
      <c r="D207" s="34">
        <v>0</v>
      </c>
      <c r="E207" s="34">
        <v>1382.4</v>
      </c>
      <c r="F207" s="34">
        <v>420.2</v>
      </c>
      <c r="G207" s="34">
        <v>0</v>
      </c>
      <c r="H207" s="150">
        <f>SUM(I207:L207)</f>
        <v>211.52699999999999</v>
      </c>
      <c r="I207" s="34">
        <v>0</v>
      </c>
      <c r="J207" s="34">
        <v>0</v>
      </c>
      <c r="K207" s="34">
        <v>211.52699999999999</v>
      </c>
      <c r="L207" s="34">
        <v>0</v>
      </c>
      <c r="M207" s="150">
        <f>SUM(N207:Q207)</f>
        <v>79.5</v>
      </c>
      <c r="N207" s="34">
        <v>0</v>
      </c>
      <c r="O207" s="34">
        <v>0</v>
      </c>
      <c r="P207" s="34">
        <v>79.5</v>
      </c>
      <c r="Q207" s="34">
        <v>0</v>
      </c>
      <c r="R207" s="150">
        <f>SUM(S207:V207)</f>
        <v>0.3</v>
      </c>
      <c r="S207" s="34">
        <v>0</v>
      </c>
      <c r="T207" s="34">
        <v>0</v>
      </c>
      <c r="U207" s="34">
        <v>0.3</v>
      </c>
      <c r="V207" s="34">
        <v>0</v>
      </c>
      <c r="W207" s="150">
        <f>SUM(X207:AA207)</f>
        <v>2093.9270000000001</v>
      </c>
      <c r="X207" s="34">
        <f t="shared" si="70"/>
        <v>0</v>
      </c>
      <c r="Y207" s="34">
        <f t="shared" si="70"/>
        <v>1382.4</v>
      </c>
      <c r="Z207" s="34">
        <f t="shared" si="70"/>
        <v>711.52699999999993</v>
      </c>
      <c r="AA207" s="34">
        <f t="shared" si="70"/>
        <v>0</v>
      </c>
      <c r="AB207" s="59" t="s">
        <v>510</v>
      </c>
    </row>
    <row r="208" spans="1:57" x14ac:dyDescent="0.25">
      <c r="A208" s="154" t="s">
        <v>311</v>
      </c>
      <c r="B208" s="152"/>
      <c r="C208" s="152"/>
      <c r="D208" s="152"/>
      <c r="E208" s="152"/>
      <c r="F208" s="152"/>
      <c r="G208" s="152"/>
      <c r="H208" s="155"/>
      <c r="I208" s="155"/>
      <c r="J208" s="155"/>
      <c r="K208" s="155"/>
      <c r="L208" s="155"/>
      <c r="M208" s="155"/>
      <c r="N208" s="155"/>
      <c r="O208" s="155"/>
      <c r="P208" s="155"/>
      <c r="Q208" s="155"/>
      <c r="R208" s="155"/>
      <c r="S208" s="155"/>
      <c r="T208" s="155"/>
      <c r="U208" s="155"/>
      <c r="V208" s="155"/>
      <c r="W208" s="155"/>
      <c r="X208" s="155"/>
      <c r="Y208" s="155"/>
      <c r="Z208" s="155"/>
      <c r="AA208" s="155"/>
      <c r="AB208" s="155"/>
    </row>
    <row r="209" spans="1:29" ht="77.25" customHeight="1" x14ac:dyDescent="0.25">
      <c r="A209" s="158" t="s">
        <v>312</v>
      </c>
      <c r="B209" s="50" t="s">
        <v>349</v>
      </c>
      <c r="C209" s="150">
        <v>0</v>
      </c>
      <c r="D209" s="34">
        <v>0</v>
      </c>
      <c r="E209" s="34">
        <v>0</v>
      </c>
      <c r="F209" s="34">
        <v>0</v>
      </c>
      <c r="G209" s="34">
        <v>0</v>
      </c>
      <c r="H209" s="150">
        <f>SUM(I209:L209)</f>
        <v>0</v>
      </c>
      <c r="I209" s="34">
        <v>0</v>
      </c>
      <c r="J209" s="34">
        <v>0</v>
      </c>
      <c r="K209" s="34">
        <v>0</v>
      </c>
      <c r="L209" s="34">
        <v>0</v>
      </c>
      <c r="M209" s="150">
        <f>SUM(N209:Q209)</f>
        <v>0</v>
      </c>
      <c r="N209" s="34">
        <v>0</v>
      </c>
      <c r="O209" s="34">
        <v>0</v>
      </c>
      <c r="P209" s="34">
        <v>0</v>
      </c>
      <c r="Q209" s="34">
        <v>0</v>
      </c>
      <c r="R209" s="150">
        <f>SUM(S209:V209)</f>
        <v>0</v>
      </c>
      <c r="S209" s="34">
        <v>0</v>
      </c>
      <c r="T209" s="34">
        <v>0</v>
      </c>
      <c r="U209" s="34">
        <v>0</v>
      </c>
      <c r="V209" s="34">
        <v>0</v>
      </c>
      <c r="W209" s="218">
        <f>SUM(X209:AA209)</f>
        <v>0</v>
      </c>
      <c r="X209" s="212">
        <f>D209+I209+S209+N209</f>
        <v>0</v>
      </c>
      <c r="Y209" s="212">
        <f>E209+J209+T209+O209</f>
        <v>0</v>
      </c>
      <c r="Z209" s="212">
        <f>F209+K209+U209+P209</f>
        <v>0</v>
      </c>
      <c r="AA209" s="212">
        <f>G209+L209+V209+Q209</f>
        <v>0</v>
      </c>
      <c r="AB209" s="59" t="s">
        <v>563</v>
      </c>
    </row>
    <row r="210" spans="1:29" x14ac:dyDescent="0.25">
      <c r="A210" s="154" t="s">
        <v>313</v>
      </c>
      <c r="B210" s="152"/>
      <c r="C210" s="152"/>
      <c r="D210" s="152"/>
      <c r="E210" s="152"/>
      <c r="F210" s="152"/>
      <c r="G210" s="152"/>
      <c r="H210" s="150"/>
      <c r="I210" s="155"/>
      <c r="J210" s="155"/>
      <c r="K210" s="155"/>
      <c r="L210" s="155"/>
      <c r="M210" s="150"/>
      <c r="N210" s="155"/>
      <c r="O210" s="155"/>
      <c r="P210" s="155"/>
      <c r="Q210" s="155"/>
      <c r="R210" s="150"/>
      <c r="S210" s="155"/>
      <c r="T210" s="155"/>
      <c r="U210" s="155"/>
      <c r="V210" s="155"/>
      <c r="W210" s="150"/>
      <c r="X210" s="155"/>
      <c r="Y210" s="155"/>
      <c r="Z210" s="155"/>
      <c r="AA210" s="155"/>
      <c r="AB210" s="155"/>
    </row>
    <row r="211" spans="1:29" ht="20.25" customHeight="1" x14ac:dyDescent="0.25">
      <c r="A211" s="263" t="s">
        <v>314</v>
      </c>
      <c r="B211" s="263"/>
      <c r="C211" s="263"/>
      <c r="D211" s="263"/>
      <c r="E211" s="263"/>
      <c r="F211" s="263"/>
      <c r="G211" s="263"/>
      <c r="H211" s="263"/>
      <c r="I211" s="263"/>
      <c r="J211" s="263"/>
      <c r="K211" s="263"/>
      <c r="L211" s="263"/>
      <c r="M211" s="263"/>
      <c r="N211" s="263"/>
      <c r="O211" s="263"/>
      <c r="P211" s="263"/>
      <c r="Q211" s="263"/>
      <c r="R211" s="263"/>
      <c r="S211" s="263"/>
      <c r="T211" s="263"/>
      <c r="U211" s="263"/>
      <c r="V211" s="263"/>
      <c r="W211" s="263"/>
      <c r="X211" s="263"/>
      <c r="Y211" s="263"/>
      <c r="Z211" s="263"/>
      <c r="AA211" s="263"/>
      <c r="AB211" s="263"/>
    </row>
    <row r="212" spans="1:29" ht="63.75" customHeight="1" x14ac:dyDescent="0.25">
      <c r="A212" s="158" t="s">
        <v>315</v>
      </c>
      <c r="B212" s="50" t="s">
        <v>316</v>
      </c>
      <c r="C212" s="150">
        <f>SUM(D212:G212)</f>
        <v>5650</v>
      </c>
      <c r="D212" s="34">
        <v>0</v>
      </c>
      <c r="E212" s="34">
        <v>0</v>
      </c>
      <c r="F212" s="34">
        <v>5650</v>
      </c>
      <c r="G212" s="34">
        <v>0</v>
      </c>
      <c r="H212" s="150">
        <f>SUM(I212:L212)</f>
        <v>4354.9399999999996</v>
      </c>
      <c r="I212" s="34">
        <v>0</v>
      </c>
      <c r="J212" s="34">
        <v>0</v>
      </c>
      <c r="K212" s="34">
        <v>4354.9399999999996</v>
      </c>
      <c r="L212" s="34">
        <v>0</v>
      </c>
      <c r="M212" s="150">
        <f>SUM(N212:Q212)</f>
        <v>5509.0950000000003</v>
      </c>
      <c r="N212" s="34">
        <v>0</v>
      </c>
      <c r="O212" s="34">
        <v>0</v>
      </c>
      <c r="P212" s="34">
        <v>5509.0950000000003</v>
      </c>
      <c r="Q212" s="34">
        <v>0</v>
      </c>
      <c r="R212" s="150">
        <f>SUM(S212:V212)</f>
        <v>9417.56</v>
      </c>
      <c r="S212" s="34">
        <v>0</v>
      </c>
      <c r="T212" s="34">
        <v>0</v>
      </c>
      <c r="U212" s="34">
        <v>9417.56</v>
      </c>
      <c r="V212" s="34">
        <v>0</v>
      </c>
      <c r="W212" s="150">
        <f>SUM(X212:AA212)</f>
        <v>24931.595000000001</v>
      </c>
      <c r="X212" s="34">
        <f t="shared" ref="X212:AA213" si="71">D212+I212+S212+N212</f>
        <v>0</v>
      </c>
      <c r="Y212" s="34">
        <f t="shared" si="71"/>
        <v>0</v>
      </c>
      <c r="Z212" s="34">
        <f t="shared" si="71"/>
        <v>24931.595000000001</v>
      </c>
      <c r="AA212" s="34">
        <f t="shared" si="71"/>
        <v>0</v>
      </c>
      <c r="AB212" s="59" t="s">
        <v>552</v>
      </c>
    </row>
    <row r="213" spans="1:29" ht="33" customHeight="1" x14ac:dyDescent="0.25">
      <c r="A213" s="158" t="s">
        <v>317</v>
      </c>
      <c r="B213" s="50" t="s">
        <v>31</v>
      </c>
      <c r="C213" s="150">
        <f>SUM(D213:G213)</f>
        <v>70</v>
      </c>
      <c r="D213" s="34">
        <v>0</v>
      </c>
      <c r="E213" s="34">
        <v>70</v>
      </c>
      <c r="F213" s="34">
        <v>0</v>
      </c>
      <c r="G213" s="34">
        <v>0</v>
      </c>
      <c r="H213" s="150">
        <f>SUM(I213:L213)</f>
        <v>127</v>
      </c>
      <c r="I213" s="34">
        <v>0</v>
      </c>
      <c r="J213" s="34">
        <v>127</v>
      </c>
      <c r="K213" s="34">
        <v>0</v>
      </c>
      <c r="L213" s="34">
        <v>0</v>
      </c>
      <c r="M213" s="150">
        <f>SUM(N213:Q213)</f>
        <v>138</v>
      </c>
      <c r="N213" s="34">
        <v>0</v>
      </c>
      <c r="O213" s="34">
        <v>138</v>
      </c>
      <c r="P213" s="34">
        <v>0</v>
      </c>
      <c r="Q213" s="34">
        <v>0</v>
      </c>
      <c r="R213" s="150">
        <f>SUM(S213:V213)</f>
        <v>42552.3</v>
      </c>
      <c r="S213" s="34">
        <v>0</v>
      </c>
      <c r="T213" s="34">
        <v>42552.3</v>
      </c>
      <c r="U213" s="34">
        <v>0</v>
      </c>
      <c r="V213" s="34">
        <v>0</v>
      </c>
      <c r="W213" s="150">
        <f>SUM(X213:AA213)</f>
        <v>42887.3</v>
      </c>
      <c r="X213" s="34">
        <f t="shared" si="71"/>
        <v>0</v>
      </c>
      <c r="Y213" s="34">
        <f t="shared" si="71"/>
        <v>42887.3</v>
      </c>
      <c r="Z213" s="34">
        <f t="shared" si="71"/>
        <v>0</v>
      </c>
      <c r="AA213" s="34">
        <f t="shared" si="71"/>
        <v>0</v>
      </c>
      <c r="AB213" s="59" t="s">
        <v>494</v>
      </c>
    </row>
    <row r="214" spans="1:29" ht="17.25" customHeight="1" x14ac:dyDescent="0.25">
      <c r="A214" s="263" t="s">
        <v>318</v>
      </c>
      <c r="B214" s="263"/>
      <c r="C214" s="263"/>
      <c r="D214" s="263"/>
      <c r="E214" s="263"/>
      <c r="F214" s="263"/>
      <c r="G214" s="263"/>
      <c r="H214" s="263"/>
      <c r="I214" s="263"/>
      <c r="J214" s="263"/>
      <c r="K214" s="263"/>
      <c r="L214" s="263"/>
      <c r="M214" s="263"/>
      <c r="N214" s="263"/>
      <c r="O214" s="263"/>
      <c r="P214" s="263"/>
      <c r="Q214" s="263"/>
      <c r="R214" s="263"/>
      <c r="S214" s="263"/>
      <c r="T214" s="263"/>
      <c r="U214" s="263"/>
      <c r="V214" s="263"/>
      <c r="W214" s="263"/>
      <c r="X214" s="263"/>
      <c r="Y214" s="263"/>
      <c r="Z214" s="263"/>
      <c r="AA214" s="263"/>
      <c r="AB214" s="263"/>
    </row>
    <row r="215" spans="1:29" ht="49.5" customHeight="1" x14ac:dyDescent="0.25">
      <c r="A215" s="158" t="s">
        <v>319</v>
      </c>
      <c r="B215" s="50" t="s">
        <v>96</v>
      </c>
      <c r="C215" s="150">
        <f>SUM(D215:G215)</f>
        <v>163.69999999999999</v>
      </c>
      <c r="D215" s="34">
        <f>D217+D216</f>
        <v>0</v>
      </c>
      <c r="E215" s="34">
        <f>E217+E216</f>
        <v>0</v>
      </c>
      <c r="F215" s="34">
        <f>F217+F216+F218</f>
        <v>163.69999999999999</v>
      </c>
      <c r="G215" s="34">
        <f>G217+G216</f>
        <v>0</v>
      </c>
      <c r="H215" s="150">
        <f t="shared" ref="H215:H220" si="72">SUM(I215:L215)</f>
        <v>2194.61</v>
      </c>
      <c r="I215" s="34">
        <v>1500</v>
      </c>
      <c r="J215" s="34">
        <v>500</v>
      </c>
      <c r="K215" s="34">
        <v>194.61</v>
      </c>
      <c r="L215" s="34">
        <v>0</v>
      </c>
      <c r="M215" s="150">
        <f t="shared" ref="M215:M220" si="73">SUM(N215:Q215)</f>
        <v>634.95499999999993</v>
      </c>
      <c r="N215" s="34">
        <f>SUM(N216:N220)</f>
        <v>0</v>
      </c>
      <c r="O215" s="34">
        <f>SUM(O216:O220)</f>
        <v>0</v>
      </c>
      <c r="P215" s="34">
        <f>SUM(P216:P220)</f>
        <v>634.95499999999993</v>
      </c>
      <c r="Q215" s="34">
        <f>SUM(Q216:Q220)</f>
        <v>0</v>
      </c>
      <c r="R215" s="150">
        <f t="shared" ref="R215:R220" si="74">SUM(S215:V215)</f>
        <v>534.23500000000001</v>
      </c>
      <c r="S215" s="34">
        <f>SUM(S216:S220)</f>
        <v>0</v>
      </c>
      <c r="T215" s="34">
        <f>SUM(T216:T220)</f>
        <v>0</v>
      </c>
      <c r="U215" s="34">
        <f>SUM(U216:U220)</f>
        <v>267</v>
      </c>
      <c r="V215" s="34">
        <f>SUM(V216:V220)</f>
        <v>267.23500000000001</v>
      </c>
      <c r="W215" s="150">
        <f t="shared" ref="W215:W220" si="75">SUM(X215:AA215)</f>
        <v>3527.5</v>
      </c>
      <c r="X215" s="34">
        <f t="shared" ref="X215:X220" si="76">D215+I215+S215+N215</f>
        <v>1500</v>
      </c>
      <c r="Y215" s="34">
        <f t="shared" ref="Y215:Y220" si="77">E215+J215+T215+O215</f>
        <v>500</v>
      </c>
      <c r="Z215" s="34">
        <f t="shared" ref="Z215:Z220" si="78">F215+K215+U215+P215</f>
        <v>1260.2649999999999</v>
      </c>
      <c r="AA215" s="34">
        <f t="shared" ref="AA215:AA220" si="79">G215+L215+V215+Q215</f>
        <v>267.23500000000001</v>
      </c>
      <c r="AB215" s="59"/>
    </row>
    <row r="216" spans="1:29" ht="60" x14ac:dyDescent="0.25">
      <c r="A216" s="158" t="s">
        <v>386</v>
      </c>
      <c r="B216" s="50" t="s">
        <v>511</v>
      </c>
      <c r="C216" s="150">
        <f>SUM(D216:G216)</f>
        <v>140</v>
      </c>
      <c r="D216" s="34">
        <v>0</v>
      </c>
      <c r="E216" s="34">
        <v>0</v>
      </c>
      <c r="F216" s="34">
        <v>140</v>
      </c>
      <c r="G216" s="34">
        <v>0</v>
      </c>
      <c r="H216" s="150">
        <f t="shared" si="72"/>
        <v>1184.6100000000001</v>
      </c>
      <c r="I216" s="34">
        <v>750</v>
      </c>
      <c r="J216" s="34">
        <v>250</v>
      </c>
      <c r="K216" s="34">
        <v>184.61</v>
      </c>
      <c r="L216" s="34">
        <v>0</v>
      </c>
      <c r="M216" s="150">
        <f t="shared" si="73"/>
        <v>491.62</v>
      </c>
      <c r="N216" s="34">
        <v>0</v>
      </c>
      <c r="O216" s="34">
        <v>0</v>
      </c>
      <c r="P216" s="34">
        <v>491.62</v>
      </c>
      <c r="Q216" s="34">
        <v>0</v>
      </c>
      <c r="R216" s="150">
        <f t="shared" si="74"/>
        <v>267</v>
      </c>
      <c r="S216" s="34">
        <v>0</v>
      </c>
      <c r="T216" s="34">
        <v>0</v>
      </c>
      <c r="U216" s="34">
        <v>267</v>
      </c>
      <c r="V216" s="34">
        <v>0</v>
      </c>
      <c r="W216" s="150">
        <f t="shared" si="75"/>
        <v>2083.23</v>
      </c>
      <c r="X216" s="34">
        <f t="shared" si="76"/>
        <v>750</v>
      </c>
      <c r="Y216" s="34">
        <f t="shared" si="77"/>
        <v>250</v>
      </c>
      <c r="Z216" s="34">
        <f t="shared" si="78"/>
        <v>1083.23</v>
      </c>
      <c r="AA216" s="34">
        <f t="shared" si="79"/>
        <v>0</v>
      </c>
      <c r="AB216" s="59" t="s">
        <v>487</v>
      </c>
    </row>
    <row r="217" spans="1:29" ht="16.5" customHeight="1" x14ac:dyDescent="0.25">
      <c r="A217" s="158" t="s">
        <v>387</v>
      </c>
      <c r="B217" s="50" t="s">
        <v>370</v>
      </c>
      <c r="C217" s="150">
        <f>SUM(D217:G217)</f>
        <v>23.5</v>
      </c>
      <c r="D217" s="34">
        <v>0</v>
      </c>
      <c r="E217" s="34">
        <v>0</v>
      </c>
      <c r="F217" s="34">
        <v>23.5</v>
      </c>
      <c r="G217" s="34">
        <v>0</v>
      </c>
      <c r="H217" s="150">
        <f t="shared" si="72"/>
        <v>1010</v>
      </c>
      <c r="I217" s="34">
        <v>750</v>
      </c>
      <c r="J217" s="34">
        <v>250</v>
      </c>
      <c r="K217" s="34">
        <v>10</v>
      </c>
      <c r="L217" s="34">
        <v>0</v>
      </c>
      <c r="M217" s="150">
        <f t="shared" si="73"/>
        <v>72.400000000000006</v>
      </c>
      <c r="N217" s="34">
        <v>0</v>
      </c>
      <c r="O217" s="34">
        <v>0</v>
      </c>
      <c r="P217" s="34">
        <v>72.400000000000006</v>
      </c>
      <c r="Q217" s="34">
        <v>0</v>
      </c>
      <c r="R217" s="150">
        <f t="shared" si="74"/>
        <v>267.23500000000001</v>
      </c>
      <c r="S217" s="34">
        <v>0</v>
      </c>
      <c r="T217" s="34">
        <v>0</v>
      </c>
      <c r="U217" s="34">
        <v>0</v>
      </c>
      <c r="V217" s="34">
        <v>267.23500000000001</v>
      </c>
      <c r="W217" s="150">
        <f t="shared" si="75"/>
        <v>1373.1350000000002</v>
      </c>
      <c r="X217" s="34">
        <f t="shared" si="76"/>
        <v>750</v>
      </c>
      <c r="Y217" s="34">
        <f t="shared" si="77"/>
        <v>250</v>
      </c>
      <c r="Z217" s="34">
        <f t="shared" si="78"/>
        <v>105.9</v>
      </c>
      <c r="AA217" s="34">
        <f t="shared" si="79"/>
        <v>267.23500000000001</v>
      </c>
      <c r="AB217" s="59" t="s">
        <v>573</v>
      </c>
      <c r="AC217" s="242" t="s">
        <v>600</v>
      </c>
    </row>
    <row r="218" spans="1:29" x14ac:dyDescent="0.25">
      <c r="A218" s="158" t="s">
        <v>407</v>
      </c>
      <c r="B218" s="50" t="s">
        <v>405</v>
      </c>
      <c r="C218" s="150">
        <v>0.2</v>
      </c>
      <c r="D218" s="34">
        <v>0</v>
      </c>
      <c r="E218" s="34">
        <v>0</v>
      </c>
      <c r="F218" s="34">
        <v>0.2</v>
      </c>
      <c r="G218" s="34">
        <v>0</v>
      </c>
      <c r="H218" s="150">
        <f t="shared" si="72"/>
        <v>0</v>
      </c>
      <c r="I218" s="34"/>
      <c r="J218" s="34"/>
      <c r="K218" s="34"/>
      <c r="L218" s="34"/>
      <c r="M218" s="150">
        <f t="shared" si="73"/>
        <v>70.935000000000002</v>
      </c>
      <c r="N218" s="34">
        <v>0</v>
      </c>
      <c r="O218" s="34">
        <v>0</v>
      </c>
      <c r="P218" s="34">
        <v>70.935000000000002</v>
      </c>
      <c r="Q218" s="34">
        <v>0</v>
      </c>
      <c r="R218" s="150">
        <f t="shared" si="74"/>
        <v>0</v>
      </c>
      <c r="S218" s="34">
        <v>0</v>
      </c>
      <c r="T218" s="34">
        <v>0</v>
      </c>
      <c r="U218" s="34">
        <v>0</v>
      </c>
      <c r="V218" s="34">
        <v>0</v>
      </c>
      <c r="W218" s="150">
        <f t="shared" si="75"/>
        <v>71.135000000000005</v>
      </c>
      <c r="X218" s="34">
        <f t="shared" si="76"/>
        <v>0</v>
      </c>
      <c r="Y218" s="34">
        <f t="shared" si="77"/>
        <v>0</v>
      </c>
      <c r="Z218" s="34">
        <f t="shared" si="78"/>
        <v>71.135000000000005</v>
      </c>
      <c r="AA218" s="34">
        <f t="shared" si="79"/>
        <v>0</v>
      </c>
      <c r="AB218" s="59"/>
    </row>
    <row r="219" spans="1:29" ht="17.25" customHeight="1" x14ac:dyDescent="0.25">
      <c r="A219" s="158" t="s">
        <v>409</v>
      </c>
      <c r="B219" s="50" t="s">
        <v>502</v>
      </c>
      <c r="C219" s="150">
        <v>0</v>
      </c>
      <c r="D219" s="34">
        <v>0</v>
      </c>
      <c r="E219" s="34">
        <v>0</v>
      </c>
      <c r="F219" s="34">
        <v>0</v>
      </c>
      <c r="G219" s="34">
        <v>0</v>
      </c>
      <c r="H219" s="150">
        <f t="shared" si="72"/>
        <v>0</v>
      </c>
      <c r="I219" s="34"/>
      <c r="J219" s="34"/>
      <c r="K219" s="34"/>
      <c r="L219" s="34"/>
      <c r="M219" s="150">
        <f t="shared" si="73"/>
        <v>0</v>
      </c>
      <c r="N219" s="34">
        <v>0</v>
      </c>
      <c r="O219" s="34">
        <v>0</v>
      </c>
      <c r="P219" s="34">
        <v>0</v>
      </c>
      <c r="Q219" s="34">
        <v>0</v>
      </c>
      <c r="R219" s="150">
        <f t="shared" si="74"/>
        <v>0</v>
      </c>
      <c r="S219" s="34">
        <v>0</v>
      </c>
      <c r="T219" s="34">
        <v>0</v>
      </c>
      <c r="U219" s="34">
        <v>0</v>
      </c>
      <c r="V219" s="34">
        <v>0</v>
      </c>
      <c r="W219" s="150">
        <f t="shared" si="75"/>
        <v>0</v>
      </c>
      <c r="X219" s="34">
        <f t="shared" si="76"/>
        <v>0</v>
      </c>
      <c r="Y219" s="34">
        <f t="shared" si="77"/>
        <v>0</v>
      </c>
      <c r="Z219" s="34">
        <f t="shared" si="78"/>
        <v>0</v>
      </c>
      <c r="AA219" s="34">
        <f t="shared" si="79"/>
        <v>0</v>
      </c>
      <c r="AB219" s="59"/>
    </row>
    <row r="220" spans="1:29" x14ac:dyDescent="0.25">
      <c r="A220" s="158" t="s">
        <v>474</v>
      </c>
      <c r="B220" s="50" t="s">
        <v>477</v>
      </c>
      <c r="C220" s="150">
        <v>0</v>
      </c>
      <c r="D220" s="34">
        <v>0</v>
      </c>
      <c r="E220" s="34">
        <v>0</v>
      </c>
      <c r="F220" s="34">
        <v>0</v>
      </c>
      <c r="G220" s="34">
        <v>0</v>
      </c>
      <c r="H220" s="150">
        <f t="shared" si="72"/>
        <v>0</v>
      </c>
      <c r="I220" s="34"/>
      <c r="J220" s="34"/>
      <c r="K220" s="34"/>
      <c r="L220" s="34"/>
      <c r="M220" s="150">
        <f t="shared" si="73"/>
        <v>0</v>
      </c>
      <c r="N220" s="34">
        <v>0</v>
      </c>
      <c r="O220" s="34">
        <v>0</v>
      </c>
      <c r="P220" s="34">
        <v>0</v>
      </c>
      <c r="Q220" s="34">
        <v>0</v>
      </c>
      <c r="R220" s="150">
        <f t="shared" si="74"/>
        <v>0</v>
      </c>
      <c r="S220" s="34">
        <v>0</v>
      </c>
      <c r="T220" s="34">
        <v>0</v>
      </c>
      <c r="U220" s="34">
        <v>0</v>
      </c>
      <c r="V220" s="34">
        <v>0</v>
      </c>
      <c r="W220" s="150">
        <f t="shared" si="75"/>
        <v>0</v>
      </c>
      <c r="X220" s="34">
        <f t="shared" si="76"/>
        <v>0</v>
      </c>
      <c r="Y220" s="34">
        <f t="shared" si="77"/>
        <v>0</v>
      </c>
      <c r="Z220" s="34">
        <f t="shared" si="78"/>
        <v>0</v>
      </c>
      <c r="AA220" s="34">
        <f t="shared" si="79"/>
        <v>0</v>
      </c>
      <c r="AB220" s="50"/>
    </row>
    <row r="221" spans="1:29" ht="35.25" customHeight="1" x14ac:dyDescent="0.25">
      <c r="A221" s="263" t="s">
        <v>524</v>
      </c>
      <c r="B221" s="263"/>
      <c r="C221" s="263"/>
      <c r="D221" s="263"/>
      <c r="E221" s="263"/>
      <c r="F221" s="263"/>
      <c r="G221" s="263"/>
      <c r="H221" s="263"/>
      <c r="I221" s="263"/>
      <c r="J221" s="263"/>
      <c r="K221" s="263"/>
      <c r="L221" s="263"/>
      <c r="M221" s="263"/>
      <c r="N221" s="263"/>
      <c r="O221" s="263"/>
      <c r="P221" s="263"/>
      <c r="Q221" s="263"/>
      <c r="R221" s="263"/>
      <c r="S221" s="263"/>
      <c r="T221" s="263"/>
      <c r="U221" s="263"/>
      <c r="V221" s="263"/>
      <c r="W221" s="263"/>
      <c r="X221" s="263"/>
      <c r="Y221" s="263"/>
      <c r="Z221" s="263"/>
      <c r="AA221" s="263"/>
      <c r="AB221" s="263"/>
    </row>
    <row r="222" spans="1:29" ht="48" customHeight="1" x14ac:dyDescent="0.25">
      <c r="A222" s="158" t="s">
        <v>320</v>
      </c>
      <c r="B222" s="50" t="s">
        <v>97</v>
      </c>
      <c r="C222" s="150">
        <f>SUM(D222:G222)</f>
        <v>1340</v>
      </c>
      <c r="D222" s="34">
        <v>0</v>
      </c>
      <c r="E222" s="34">
        <v>0</v>
      </c>
      <c r="F222" s="34">
        <v>200</v>
      </c>
      <c r="G222" s="34">
        <v>1140</v>
      </c>
      <c r="H222" s="150">
        <f>SUM(I222:L222)</f>
        <v>1817.81</v>
      </c>
      <c r="I222" s="34">
        <v>0</v>
      </c>
      <c r="J222" s="34">
        <v>706.84</v>
      </c>
      <c r="K222" s="34">
        <v>0</v>
      </c>
      <c r="L222" s="34">
        <v>1110.97</v>
      </c>
      <c r="M222" s="150">
        <f>SUM(N222:Q222)</f>
        <v>0</v>
      </c>
      <c r="N222" s="34">
        <v>0</v>
      </c>
      <c r="O222" s="34">
        <v>0</v>
      </c>
      <c r="P222" s="34">
        <v>0</v>
      </c>
      <c r="Q222" s="34">
        <v>0</v>
      </c>
      <c r="R222" s="150">
        <f>SUM(S222:V222)</f>
        <v>4554.3599999999997</v>
      </c>
      <c r="S222" s="34">
        <v>0</v>
      </c>
      <c r="T222" s="34">
        <v>802.37</v>
      </c>
      <c r="U222" s="34">
        <v>0</v>
      </c>
      <c r="V222" s="34">
        <v>3751.99</v>
      </c>
      <c r="W222" s="150">
        <f>SUM(X222:AA222)</f>
        <v>7712.17</v>
      </c>
      <c r="X222" s="34">
        <f t="shared" ref="X222:AA223" si="80">D222+I222+S222+N222</f>
        <v>0</v>
      </c>
      <c r="Y222" s="34">
        <f t="shared" si="80"/>
        <v>1509.21</v>
      </c>
      <c r="Z222" s="34">
        <f t="shared" si="80"/>
        <v>200</v>
      </c>
      <c r="AA222" s="34">
        <f t="shared" si="80"/>
        <v>6002.96</v>
      </c>
      <c r="AB222" s="59" t="s">
        <v>512</v>
      </c>
    </row>
    <row r="223" spans="1:29" ht="29.25" customHeight="1" x14ac:dyDescent="0.25">
      <c r="A223" s="158" t="s">
        <v>321</v>
      </c>
      <c r="B223" s="50" t="s">
        <v>371</v>
      </c>
      <c r="C223" s="150">
        <v>0</v>
      </c>
      <c r="D223" s="34">
        <v>0</v>
      </c>
      <c r="E223" s="34">
        <v>0</v>
      </c>
      <c r="F223" s="34">
        <v>0</v>
      </c>
      <c r="G223" s="34">
        <v>0</v>
      </c>
      <c r="H223" s="150">
        <f>SUM(I223:L223)</f>
        <v>0</v>
      </c>
      <c r="I223" s="34">
        <v>0</v>
      </c>
      <c r="J223" s="34">
        <v>0</v>
      </c>
      <c r="K223" s="34">
        <v>0</v>
      </c>
      <c r="L223" s="34">
        <v>0</v>
      </c>
      <c r="M223" s="150">
        <f>SUM(N223:Q223)</f>
        <v>0</v>
      </c>
      <c r="N223" s="34">
        <v>0</v>
      </c>
      <c r="O223" s="34">
        <v>0</v>
      </c>
      <c r="P223" s="34">
        <v>0</v>
      </c>
      <c r="Q223" s="34">
        <v>0</v>
      </c>
      <c r="R223" s="150">
        <f>SUM(S223:V223)</f>
        <v>0</v>
      </c>
      <c r="S223" s="34">
        <v>0</v>
      </c>
      <c r="T223" s="34">
        <v>0</v>
      </c>
      <c r="U223" s="34">
        <v>0</v>
      </c>
      <c r="V223" s="34">
        <v>0</v>
      </c>
      <c r="W223" s="150">
        <f>SUM(X223:AA223)</f>
        <v>0</v>
      </c>
      <c r="X223" s="34">
        <f t="shared" si="80"/>
        <v>0</v>
      </c>
      <c r="Y223" s="34">
        <f t="shared" si="80"/>
        <v>0</v>
      </c>
      <c r="Z223" s="34">
        <f t="shared" si="80"/>
        <v>0</v>
      </c>
      <c r="AA223" s="34">
        <f t="shared" si="80"/>
        <v>0</v>
      </c>
      <c r="AB223" s="59" t="s">
        <v>563</v>
      </c>
    </row>
    <row r="224" spans="1:29" x14ac:dyDescent="0.25">
      <c r="A224" s="154" t="s">
        <v>341</v>
      </c>
      <c r="B224" s="152"/>
      <c r="C224" s="152"/>
      <c r="D224" s="152"/>
      <c r="E224" s="152"/>
      <c r="F224" s="152"/>
      <c r="G224" s="152"/>
      <c r="H224" s="150"/>
      <c r="I224" s="155"/>
      <c r="J224" s="155"/>
      <c r="K224" s="155"/>
      <c r="L224" s="155"/>
      <c r="M224" s="150"/>
      <c r="N224" s="155"/>
      <c r="O224" s="155"/>
      <c r="P224" s="155"/>
      <c r="Q224" s="155"/>
      <c r="R224" s="150"/>
      <c r="S224" s="155"/>
      <c r="T224" s="155"/>
      <c r="U224" s="155"/>
      <c r="V224" s="155"/>
      <c r="W224" s="150"/>
      <c r="X224" s="155"/>
      <c r="Y224" s="155"/>
      <c r="Z224" s="155"/>
      <c r="AA224" s="155"/>
      <c r="AB224" s="155"/>
    </row>
    <row r="225" spans="1:34" x14ac:dyDescent="0.25">
      <c r="A225" s="154" t="s">
        <v>342</v>
      </c>
      <c r="B225" s="152"/>
      <c r="C225" s="152"/>
      <c r="D225" s="152"/>
      <c r="E225" s="152"/>
      <c r="F225" s="152"/>
      <c r="G225" s="152"/>
      <c r="H225" s="150"/>
      <c r="I225" s="155"/>
      <c r="J225" s="155"/>
      <c r="K225" s="155"/>
      <c r="L225" s="155"/>
      <c r="M225" s="150"/>
      <c r="N225" s="155"/>
      <c r="O225" s="155"/>
      <c r="P225" s="155"/>
      <c r="Q225" s="155"/>
      <c r="R225" s="150"/>
      <c r="S225" s="155"/>
      <c r="T225" s="155"/>
      <c r="U225" s="155"/>
      <c r="V225" s="155"/>
      <c r="W225" s="150"/>
      <c r="X225" s="155"/>
      <c r="Y225" s="155"/>
      <c r="Z225" s="155"/>
      <c r="AA225" s="155"/>
      <c r="AB225" s="155"/>
    </row>
    <row r="226" spans="1:34" s="40" customFormat="1" ht="31.5" customHeight="1" x14ac:dyDescent="0.25">
      <c r="A226" s="158" t="s">
        <v>322</v>
      </c>
      <c r="B226" s="50" t="s">
        <v>323</v>
      </c>
      <c r="C226" s="150">
        <v>0</v>
      </c>
      <c r="D226" s="34">
        <v>0</v>
      </c>
      <c r="E226" s="34">
        <v>0</v>
      </c>
      <c r="F226" s="34">
        <v>0</v>
      </c>
      <c r="G226" s="34">
        <v>0</v>
      </c>
      <c r="H226" s="150">
        <f>SUM(I226:L226)</f>
        <v>0</v>
      </c>
      <c r="I226" s="34"/>
      <c r="J226" s="34"/>
      <c r="K226" s="34"/>
      <c r="L226" s="34"/>
      <c r="M226" s="150">
        <f>SUM(N226:Q226)</f>
        <v>0</v>
      </c>
      <c r="N226" s="34">
        <v>0</v>
      </c>
      <c r="O226" s="34">
        <v>0</v>
      </c>
      <c r="P226" s="34">
        <v>0</v>
      </c>
      <c r="Q226" s="34">
        <v>0</v>
      </c>
      <c r="R226" s="150">
        <f>SUM(S226:V226)</f>
        <v>0</v>
      </c>
      <c r="S226" s="34">
        <v>0</v>
      </c>
      <c r="T226" s="34">
        <v>0</v>
      </c>
      <c r="U226" s="34">
        <v>0</v>
      </c>
      <c r="V226" s="34">
        <v>0</v>
      </c>
      <c r="W226" s="150">
        <f>SUM(X226:AA226)</f>
        <v>0</v>
      </c>
      <c r="X226" s="34">
        <f t="shared" ref="X226:AA227" si="81">D226+I226+S226+N226</f>
        <v>0</v>
      </c>
      <c r="Y226" s="34">
        <f t="shared" si="81"/>
        <v>0</v>
      </c>
      <c r="Z226" s="34">
        <f t="shared" si="81"/>
        <v>0</v>
      </c>
      <c r="AA226" s="34">
        <f t="shared" si="81"/>
        <v>0</v>
      </c>
      <c r="AB226" s="50"/>
      <c r="AC226" s="104"/>
      <c r="AD226" s="73"/>
      <c r="AE226" s="73"/>
      <c r="AF226" s="73"/>
      <c r="AG226" s="73"/>
      <c r="AH226" s="73"/>
    </row>
    <row r="227" spans="1:34" s="40" customFormat="1" ht="63.75" customHeight="1" x14ac:dyDescent="0.25">
      <c r="A227" s="158" t="s">
        <v>460</v>
      </c>
      <c r="B227" s="50" t="s">
        <v>461</v>
      </c>
      <c r="C227" s="150"/>
      <c r="D227" s="34"/>
      <c r="E227" s="34"/>
      <c r="F227" s="34"/>
      <c r="G227" s="34"/>
      <c r="H227" s="150">
        <f>SUM(I227:L227)</f>
        <v>3591.23</v>
      </c>
      <c r="I227" s="34">
        <v>0</v>
      </c>
      <c r="J227" s="34">
        <v>0</v>
      </c>
      <c r="K227" s="34">
        <v>0</v>
      </c>
      <c r="L227" s="34">
        <v>3591.23</v>
      </c>
      <c r="M227" s="150">
        <f>SUM(N227:Q227)</f>
        <v>4132.3999999999996</v>
      </c>
      <c r="N227" s="34">
        <v>0</v>
      </c>
      <c r="O227" s="34">
        <v>0</v>
      </c>
      <c r="P227" s="34">
        <v>0</v>
      </c>
      <c r="Q227" s="34">
        <v>4132.3999999999996</v>
      </c>
      <c r="R227" s="150">
        <f>SUM(S227:V227)</f>
        <v>5227.1000000000004</v>
      </c>
      <c r="S227" s="34">
        <v>0</v>
      </c>
      <c r="T227" s="34">
        <v>0</v>
      </c>
      <c r="U227" s="34">
        <v>0</v>
      </c>
      <c r="V227" s="34">
        <v>5227.1000000000004</v>
      </c>
      <c r="W227" s="150">
        <f>SUM(X227:AA227)</f>
        <v>12950.73</v>
      </c>
      <c r="X227" s="34">
        <f t="shared" si="81"/>
        <v>0</v>
      </c>
      <c r="Y227" s="34">
        <f t="shared" si="81"/>
        <v>0</v>
      </c>
      <c r="Z227" s="34">
        <f t="shared" si="81"/>
        <v>0</v>
      </c>
      <c r="AA227" s="34">
        <f t="shared" si="81"/>
        <v>12950.73</v>
      </c>
      <c r="AB227" s="59" t="s">
        <v>463</v>
      </c>
      <c r="AC227" s="104"/>
      <c r="AD227" s="73"/>
      <c r="AE227" s="73"/>
      <c r="AF227" s="73"/>
      <c r="AG227" s="73"/>
      <c r="AH227" s="73"/>
    </row>
    <row r="228" spans="1:34" x14ac:dyDescent="0.25">
      <c r="A228" s="154" t="s">
        <v>343</v>
      </c>
      <c r="B228" s="152"/>
      <c r="C228" s="152"/>
      <c r="D228" s="152"/>
      <c r="E228" s="152"/>
      <c r="F228" s="152"/>
      <c r="G228" s="152"/>
      <c r="H228" s="155"/>
      <c r="I228" s="155"/>
      <c r="J228" s="155"/>
      <c r="K228" s="155"/>
      <c r="L228" s="155"/>
      <c r="M228" s="155"/>
      <c r="N228" s="155"/>
      <c r="O228" s="155"/>
      <c r="P228" s="155"/>
      <c r="Q228" s="155"/>
      <c r="R228" s="155"/>
      <c r="S228" s="155"/>
      <c r="T228" s="155"/>
      <c r="U228" s="155"/>
      <c r="V228" s="155"/>
      <c r="W228" s="155"/>
      <c r="X228" s="155"/>
      <c r="Y228" s="155"/>
      <c r="Z228" s="155"/>
      <c r="AA228" s="155"/>
      <c r="AB228" s="155"/>
    </row>
    <row r="229" spans="1:34" ht="32.25" customHeight="1" x14ac:dyDescent="0.25">
      <c r="A229" s="158" t="s">
        <v>324</v>
      </c>
      <c r="B229" s="50" t="s">
        <v>21</v>
      </c>
      <c r="C229" s="150">
        <f>SUM(D229:G229)</f>
        <v>48</v>
      </c>
      <c r="D229" s="34">
        <v>0</v>
      </c>
      <c r="E229" s="34">
        <v>0</v>
      </c>
      <c r="F229" s="34">
        <v>0</v>
      </c>
      <c r="G229" s="34">
        <v>48</v>
      </c>
      <c r="H229" s="150">
        <f>SUM(I229:L229)</f>
        <v>98.5</v>
      </c>
      <c r="I229" s="34">
        <v>0</v>
      </c>
      <c r="J229" s="34">
        <v>0</v>
      </c>
      <c r="K229" s="34">
        <v>0</v>
      </c>
      <c r="L229" s="34">
        <v>98.5</v>
      </c>
      <c r="M229" s="150">
        <f>SUM(N229:Q229)</f>
        <v>210.9</v>
      </c>
      <c r="N229" s="34">
        <v>0</v>
      </c>
      <c r="O229" s="34">
        <v>0</v>
      </c>
      <c r="P229" s="34">
        <v>0</v>
      </c>
      <c r="Q229" s="34">
        <v>210.9</v>
      </c>
      <c r="R229" s="150">
        <f>SUM(S229:V229)</f>
        <v>592.79999999999995</v>
      </c>
      <c r="S229" s="34">
        <v>0</v>
      </c>
      <c r="T229" s="34">
        <v>0</v>
      </c>
      <c r="U229" s="34">
        <v>0</v>
      </c>
      <c r="V229" s="34">
        <v>592.79999999999995</v>
      </c>
      <c r="W229" s="150">
        <f>SUM(X229:AA229)</f>
        <v>950.19999999999993</v>
      </c>
      <c r="X229" s="34">
        <f t="shared" ref="X229:AA231" si="82">D229+I229+S229+N229</f>
        <v>0</v>
      </c>
      <c r="Y229" s="34">
        <f t="shared" si="82"/>
        <v>0</v>
      </c>
      <c r="Z229" s="34">
        <f t="shared" si="82"/>
        <v>0</v>
      </c>
      <c r="AA229" s="34">
        <f t="shared" si="82"/>
        <v>950.19999999999993</v>
      </c>
      <c r="AB229" s="59" t="s">
        <v>534</v>
      </c>
    </row>
    <row r="230" spans="1:34" ht="33" customHeight="1" x14ac:dyDescent="0.25">
      <c r="A230" s="158" t="s">
        <v>325</v>
      </c>
      <c r="B230" s="50" t="s">
        <v>100</v>
      </c>
      <c r="C230" s="150">
        <v>0</v>
      </c>
      <c r="D230" s="34">
        <v>0</v>
      </c>
      <c r="E230" s="34">
        <v>0</v>
      </c>
      <c r="F230" s="34">
        <v>0</v>
      </c>
      <c r="G230" s="34">
        <v>0</v>
      </c>
      <c r="H230" s="150">
        <f>SUM(I230:L230)</f>
        <v>0</v>
      </c>
      <c r="I230" s="34">
        <v>0</v>
      </c>
      <c r="J230" s="34">
        <v>0</v>
      </c>
      <c r="K230" s="34">
        <v>0</v>
      </c>
      <c r="L230" s="34">
        <v>0</v>
      </c>
      <c r="M230" s="150">
        <f>SUM(N230:Q230)</f>
        <v>0</v>
      </c>
      <c r="N230" s="34">
        <v>0</v>
      </c>
      <c r="O230" s="34">
        <v>0</v>
      </c>
      <c r="P230" s="34">
        <v>0</v>
      </c>
      <c r="Q230" s="34">
        <v>0</v>
      </c>
      <c r="R230" s="150">
        <f>SUM(S230:V230)</f>
        <v>0</v>
      </c>
      <c r="S230" s="34">
        <v>0</v>
      </c>
      <c r="T230" s="34">
        <v>0</v>
      </c>
      <c r="U230" s="34">
        <v>0</v>
      </c>
      <c r="V230" s="34">
        <v>0</v>
      </c>
      <c r="W230" s="150">
        <f>SUM(X230:AA230)</f>
        <v>0</v>
      </c>
      <c r="X230" s="34">
        <f t="shared" si="82"/>
        <v>0</v>
      </c>
      <c r="Y230" s="34">
        <f t="shared" si="82"/>
        <v>0</v>
      </c>
      <c r="Z230" s="34">
        <f t="shared" si="82"/>
        <v>0</v>
      </c>
      <c r="AA230" s="34">
        <f t="shared" si="82"/>
        <v>0</v>
      </c>
      <c r="AB230" s="59" t="s">
        <v>563</v>
      </c>
    </row>
    <row r="231" spans="1:34" ht="15.75" customHeight="1" x14ac:dyDescent="0.25">
      <c r="A231" s="158" t="s">
        <v>326</v>
      </c>
      <c r="B231" s="50" t="s">
        <v>67</v>
      </c>
      <c r="C231" s="150">
        <f>SUM(D231:G231)</f>
        <v>68</v>
      </c>
      <c r="D231" s="34">
        <v>0</v>
      </c>
      <c r="E231" s="34">
        <v>0</v>
      </c>
      <c r="F231" s="34">
        <v>68</v>
      </c>
      <c r="G231" s="34">
        <v>0</v>
      </c>
      <c r="H231" s="150">
        <f>SUM(I231:L231)</f>
        <v>210</v>
      </c>
      <c r="I231" s="34">
        <v>0</v>
      </c>
      <c r="J231" s="34">
        <v>0</v>
      </c>
      <c r="K231" s="34">
        <v>0</v>
      </c>
      <c r="L231" s="34">
        <v>210</v>
      </c>
      <c r="M231" s="150">
        <f>SUM(N231:Q231)</f>
        <v>500</v>
      </c>
      <c r="N231" s="34">
        <v>0</v>
      </c>
      <c r="O231" s="34">
        <v>0</v>
      </c>
      <c r="P231" s="34">
        <v>0</v>
      </c>
      <c r="Q231" s="34">
        <v>500</v>
      </c>
      <c r="R231" s="150">
        <f>SUM(S231:V231)</f>
        <v>0</v>
      </c>
      <c r="S231" s="34">
        <v>0</v>
      </c>
      <c r="T231" s="34">
        <v>0</v>
      </c>
      <c r="U231" s="34">
        <v>0</v>
      </c>
      <c r="V231" s="34">
        <v>0</v>
      </c>
      <c r="W231" s="150">
        <f>SUM(X231:AA231)</f>
        <v>778</v>
      </c>
      <c r="X231" s="34">
        <f t="shared" si="82"/>
        <v>0</v>
      </c>
      <c r="Y231" s="34">
        <f t="shared" si="82"/>
        <v>0</v>
      </c>
      <c r="Z231" s="34">
        <f t="shared" si="82"/>
        <v>68</v>
      </c>
      <c r="AA231" s="34">
        <f t="shared" si="82"/>
        <v>710</v>
      </c>
      <c r="AB231" s="247"/>
    </row>
    <row r="232" spans="1:34" x14ac:dyDescent="0.25">
      <c r="A232" s="154" t="s">
        <v>327</v>
      </c>
      <c r="B232" s="152"/>
      <c r="C232" s="152"/>
      <c r="D232" s="152"/>
      <c r="E232" s="152"/>
      <c r="F232" s="152"/>
      <c r="G232" s="152"/>
      <c r="H232" s="155"/>
      <c r="I232" s="155"/>
      <c r="J232" s="155"/>
      <c r="K232" s="155"/>
      <c r="L232" s="155"/>
      <c r="M232" s="155"/>
      <c r="N232" s="155"/>
      <c r="O232" s="155"/>
      <c r="P232" s="155"/>
      <c r="Q232" s="155"/>
      <c r="R232" s="155"/>
      <c r="S232" s="155"/>
      <c r="T232" s="155"/>
      <c r="U232" s="155"/>
      <c r="V232" s="155"/>
      <c r="W232" s="155"/>
      <c r="X232" s="155"/>
      <c r="Y232" s="155"/>
      <c r="Z232" s="155"/>
      <c r="AA232" s="155"/>
      <c r="AB232" s="155"/>
    </row>
    <row r="233" spans="1:34" ht="62.25" customHeight="1" x14ac:dyDescent="0.25">
      <c r="A233" s="158" t="s">
        <v>328</v>
      </c>
      <c r="B233" s="50" t="s">
        <v>329</v>
      </c>
      <c r="C233" s="150">
        <v>0</v>
      </c>
      <c r="D233" s="34">
        <v>0</v>
      </c>
      <c r="E233" s="34">
        <v>0</v>
      </c>
      <c r="F233" s="34">
        <v>0</v>
      </c>
      <c r="G233" s="34">
        <v>0</v>
      </c>
      <c r="H233" s="150">
        <f>SUM(I233:L233)</f>
        <v>0</v>
      </c>
      <c r="I233" s="34">
        <v>0</v>
      </c>
      <c r="J233" s="34">
        <v>0</v>
      </c>
      <c r="K233" s="34">
        <v>0</v>
      </c>
      <c r="L233" s="34">
        <v>0</v>
      </c>
      <c r="M233" s="150">
        <f>SUM(N233:Q233)</f>
        <v>0</v>
      </c>
      <c r="N233" s="34">
        <v>0</v>
      </c>
      <c r="O233" s="34">
        <v>0</v>
      </c>
      <c r="P233" s="34">
        <v>0</v>
      </c>
      <c r="Q233" s="34">
        <v>0</v>
      </c>
      <c r="R233" s="150">
        <f>SUM(S233:V233)</f>
        <v>0</v>
      </c>
      <c r="S233" s="34">
        <v>0</v>
      </c>
      <c r="T233" s="34">
        <v>0</v>
      </c>
      <c r="U233" s="34">
        <v>0</v>
      </c>
      <c r="V233" s="34">
        <v>0</v>
      </c>
      <c r="W233" s="150">
        <f>SUM(X233:AA233)</f>
        <v>0</v>
      </c>
      <c r="X233" s="34">
        <f t="shared" ref="X233:AA234" si="83">D233+I233+S233+N233</f>
        <v>0</v>
      </c>
      <c r="Y233" s="34">
        <f t="shared" si="83"/>
        <v>0</v>
      </c>
      <c r="Z233" s="34">
        <f t="shared" si="83"/>
        <v>0</v>
      </c>
      <c r="AA233" s="34">
        <f t="shared" si="83"/>
        <v>0</v>
      </c>
      <c r="AB233" s="59" t="s">
        <v>563</v>
      </c>
    </row>
    <row r="234" spans="1:34" ht="31.5" customHeight="1" x14ac:dyDescent="0.25">
      <c r="A234" s="158" t="s">
        <v>330</v>
      </c>
      <c r="B234" s="50" t="s">
        <v>101</v>
      </c>
      <c r="C234" s="150">
        <v>0</v>
      </c>
      <c r="D234" s="34">
        <v>0</v>
      </c>
      <c r="E234" s="34">
        <v>0</v>
      </c>
      <c r="F234" s="34">
        <v>0</v>
      </c>
      <c r="G234" s="34">
        <v>0</v>
      </c>
      <c r="H234" s="150">
        <f>SUM(I234:L234)</f>
        <v>268.8</v>
      </c>
      <c r="I234" s="34">
        <v>0</v>
      </c>
      <c r="J234" s="34">
        <v>0</v>
      </c>
      <c r="K234" s="34">
        <v>268.8</v>
      </c>
      <c r="L234" s="34">
        <v>0</v>
      </c>
      <c r="M234" s="150">
        <f>SUM(N234:Q234)</f>
        <v>148.19999999999999</v>
      </c>
      <c r="N234" s="34">
        <v>0</v>
      </c>
      <c r="O234" s="34">
        <v>0</v>
      </c>
      <c r="P234" s="34">
        <v>148.19999999999999</v>
      </c>
      <c r="Q234" s="34">
        <v>0</v>
      </c>
      <c r="R234" s="150">
        <f>SUM(S234:V234)</f>
        <v>0</v>
      </c>
      <c r="S234" s="34">
        <v>0</v>
      </c>
      <c r="T234" s="34">
        <v>0</v>
      </c>
      <c r="U234" s="34">
        <v>0</v>
      </c>
      <c r="V234" s="34">
        <v>0</v>
      </c>
      <c r="W234" s="218">
        <f>SUM(X234:AA234)</f>
        <v>417</v>
      </c>
      <c r="X234" s="212">
        <f t="shared" si="83"/>
        <v>0</v>
      </c>
      <c r="Y234" s="212">
        <f t="shared" si="83"/>
        <v>0</v>
      </c>
      <c r="Z234" s="212">
        <f t="shared" si="83"/>
        <v>417</v>
      </c>
      <c r="AA234" s="212">
        <f t="shared" si="83"/>
        <v>0</v>
      </c>
      <c r="AB234" s="59" t="s">
        <v>563</v>
      </c>
    </row>
    <row r="235" spans="1:34" x14ac:dyDescent="0.25">
      <c r="A235" s="152"/>
      <c r="B235" s="163" t="s">
        <v>629</v>
      </c>
      <c r="C235" s="153" t="e">
        <f>SUM(D235:G235)</f>
        <v>#REF!</v>
      </c>
      <c r="D235" s="153" t="e">
        <f>D234+#REF!+D233+#REF!+D231+D230+D229+D226+D223+D222+D215+D213+D212+D209+D207+D206+D205+D200+D196+D194+D193+D190+D186+D182+D180+D176+D175+D173+D172+D171+D168+D165+D163+D162+D160+#REF!+#REF!+#REF!+D159+D156+D154+D151+D147+D146+D140+D139+D138+D137+D136+D135+D134+D132+D131+D129+D124+D122+D121+D118+D117+D113+D111+D110+D109+D108+D107+D104+D103+D99+D98+D97+D95+D93+D91+D90+D89+D88+D87+D85+D83+D81+D80+D79+D77+D72+D69+D68+D64+D63+D62+D60+D59+D57+D56+D54+D53+D52+D40+D39+D37+D36+D35+D33+D32+D31+D30+D26+D24+#REF!+D19+#REF!+D16+#REF!+D14+D13+D12+D10+D9</f>
        <v>#REF!</v>
      </c>
      <c r="E235" s="153" t="e">
        <f>E234+#REF!+E233+#REF!+E231+E230+E229+E226+E223+E222+E215+E213+E212+E209+E207+E206+E205+E200+E196+E194+E193+E190+E186+E182+E180+E176+E175+E173+E172+E171+E168+E165+E163+E162+E160+#REF!+#REF!+#REF!+E159+E156+E154+E151+E147+E146+E140+E139+E138+E137+E136+E135+E134+E132+E131+E129+E124+E122+E121+E118+E117+E113+E111+E110+E109+E108+E107+E104+E103+E99+E98+E97+E95+E93+E91+E90+E89+E88+E87+E85+E83+E81+E80+E79+E77+E72+E69+E68+E64+E63+E62+E60+E59+E57+E56+E54+E53+E52+E40+E39+E37+E36+E35+E33+E32+E31+E30+E26+E24+#REF!+E19+#REF!+E16+#REF!+E14+E13+E12+E10+E9</f>
        <v>#REF!</v>
      </c>
      <c r="F235" s="153" t="e">
        <f>F234+#REF!+F233+#REF!+F231+F230+F229+F226+F223+F222+F215+F213+F212+F209+F207+F206+F205+F200+F196+F194+F193+F190+F186+F182+F180+F176+F175+F173+F172+F171+F168+F165+F163+F162+F160+#REF!+#REF!+#REF!+F159+F156+F154+F151+F147+F146+F140+F139+F138+F137+F136+F135+F134+F132+F131+F129+F124+F122+F121+F118+F117+F113+F111+F110+F109+F108+F107+F104+F103+F99+F98+F97+F95+F93+F91+F90+F89+F88+F87+F85+F83+F81+F80+F79+F77+F72+F69+F68+F64+F63+F62+F60+F59+F57+F56+F54+F53+F52+F40+F39+F37+F36+F35+F33+F32+F31+F30+F26+F24+#REF!+F19+#REF!+F16+#REF!+F14+F13+F12+F10+F9</f>
        <v>#REF!</v>
      </c>
      <c r="G235" s="153" t="e">
        <f>G234+#REF!+G233+#REF!+G231+G230+G229+G226+G223+G222+G215+G213+G212+G209+G207+G206+G205+G200+G196+G194+G193+G190+G186+G182+G180+G176+G175+G173+G172+G171+G168+G165+G163+G162+G160+#REF!+#REF!+#REF!+G159+G156+G154+G151+G147+G146+G140+G139+G138+G137+G136+G135+G134+G132+G131+G129+G124+G122+G121+G118+G117+G113+G111+G110+G109+G108+G107+G104+G103+G99+G98+G97+G95+G93+G91+G90+G89+G88+G87+G85+G83+G81+G80+G79+G77+G72+G69+G68+G64+G63+G62+G60+G59+G57+G56+G54+G53+G52+G40+G39+G37+G36+G35+G33+G32+G31+G30+G26+G24+#REF!+G19+#REF!+G16+#REF!+G14+G13+G12+G10+G9</f>
        <v>#REF!</v>
      </c>
      <c r="H235" s="153" t="e">
        <f>SUM(I235:L235)</f>
        <v>#REF!</v>
      </c>
      <c r="I235" s="153" t="e">
        <f>I234+#REF!+I233+#REF!+I231+I230+I229+I227+I226+I223+I222+I215+I213+I212+I209+I207+I206+I205+I200+I196+I194+I193+I190+I186+I182+I180+I176+I175+I173+I172+I171+I168+I165+I163+I162+I160+#REF!+#REF!+#REF!+I159+I156+I154+I151+I147+I146+I140+I139+I138+I137+I136+I135+I134+I132+I131+I129+I124+I122+I121+I118+I117+I113+I111+I110+I109+I108+I107+I104+I103+I99+I98+I97+I95+I93+I91+I90+I89+I88+I87+I85+I83+I81+I80+I79+I77+I72+I69+I68+I64+I63+I62+I60+I59+I57+I56+I54+I53+I52+I40+I39+I37+I36+I35+I33+I32+I31+I30+I26+I27+I24+I23+#REF!+#REF!+I19+#REF!+I16+#REF!+I14+I13+I12+I10+I9</f>
        <v>#REF!</v>
      </c>
      <c r="J235" s="153" t="e">
        <f>J234+#REF!+J233+#REF!+J231+J230+J229+J227+J226+J223+J222+J215+J213+J212+J209+J207+J206+J205+J200+J196+J194+J193+J190+J186+J182+J180+J176+J175+J173+J172+J171+J168+J165+J163+J162+J160+#REF!+#REF!+#REF!+J159+J156+J154+J151+J147+J146+J140+J139+J138+J137+J136+J135+J134+J132+J131+J129+J124+J122+J121+J118+J117+J113+J111+J110+J109+J108+J107+J104+J103+J99+J98+J97+J95+J93+J91+J90+J89+J88+J87+J85+J83+J81+J80+J79+J77+J72+J69+J68+J64+J63+J62+J60+J59+J57+J56+J54+J53+J52+J40+J39+J37+J36+J35+J33+J32+J31+J30+J26+J27+J24+J23+#REF!+#REF!+J19+#REF!+J16+#REF!+J14+J13+J12+J10+J9</f>
        <v>#REF!</v>
      </c>
      <c r="K235" s="153" t="e">
        <f>K234+#REF!+K233+#REF!+K231+K230+K229+K227+K226+K223+K222+K215+K213+K212+K209+K207+K206+K205+K200+K196+K194+K193+K190+K186+K182+K180+K176+K175+K173+K172+K171+K168+K165+K163+K162+K160+#REF!+#REF!+#REF!+K159+K156+K154+K151+K147+K146+K140+K139+K138+K137+K136+K135+K134+K132+K131+K129+K124+K122+K121+K118+K117+K113+K111+K110+K109+K108+K107+K104+K103+K99+K98+K97+K95+K93+K91+K90+K89+K88+K87+K85+K83+K81+K80+K79+K77+K72+K69+K68+K64+K63+K62+K60+K59+K57+K56+K54+K53+K52+K40+K39+K37+K36+K35+K33+K32+K31+K30+K26+K27+K24+K23+#REF!+#REF!+K19+#REF!+K16+#REF!+K14+K13+K12+K10+K9</f>
        <v>#REF!</v>
      </c>
      <c r="L235" s="153" t="e">
        <f>L234+#REF!+L233+#REF!+L231+L230+L229+L227+L226+L223+L222+L215+L213+L212+L209+L207+L206+L205+L200+L196+L194+L193+L190+L186+L182+L180+L176+L175+L173+L172+L171+L168+L165+L163+L162+L160+#REF!+#REF!+#REF!+L159+L156+L154+L151+L147+L146+L140+L139+L138+L137+L136+L135+L134+L132+L131+L129+L124+L122+L121+L118+L117+L113+L111+L110+L109+L108+L107+L104+L103+L99+L98+L97+L95+L93+L91+L90+L89+L88+L87+L85+L83+L81+L80+L79+L77+L72+L69+L68+L64+L63+L62+L60+L59+L57+L56+L54+L53+L52+L40+L39+L37+L36+L35+L33+L32+L31+L30+L26+L27+L24+L23+#REF!+#REF!+L19+#REF!+L16+#REF!+L14+L13+L12+L10+L9</f>
        <v>#REF!</v>
      </c>
      <c r="M235" s="153" t="e">
        <f>SUM(N235:Q235)</f>
        <v>#REF!</v>
      </c>
      <c r="N235" s="153" t="e">
        <f>N234+#REF!+N233+#REF!+N231+N230+N229+N227+N226+N223+N222+N215+N213+N212+N209+N207+N206+N205+N200+N196+N194+N193+N190+N186+N182+N180+N176+N175+N173+N172+N171+N168+N165+N163+N162+N160+#REF!+#REF!+#REF!+N159+N156+N154+N151+N147+N146+N140+N139+N138+N137+N136+N135+N134+N132+N131+N129+N124+N122+N121+N118+N117+N113+N111+N110+N109+N108+N107+N104+N103+N99+N98+N97+N95+N93+N91+N90+N89+N88+N87+N85+N83+N81+N80+N79+N77+N72+N69+N68+N64+N63+N62+N60+N59+N57+N56+N54+N53+N52+N40+N39+N37+N36+N35+N33+N32+N31+N30+N26+N27+N24+N23+#REF!+#REF!+N19+#REF!+N16+#REF!+N14+N13+N12+N10+N9+N105+N114+N115+#REF!+N130+N144+N145+#REF!+N148+N149+N164+#REF!</f>
        <v>#REF!</v>
      </c>
      <c r="O235" s="153" t="e">
        <f>O234+#REF!+O233+#REF!+O231+O230+O229+O227+O226+O223+O222+O215+O213+O212+O209+O207+O206+O205+O200+O196+O194+O193+O190+O186+O182+O180+O176+O175+O173+O172+O171+O168+O165+O163+O162+O160+#REF!+#REF!+#REF!+O159+O156+O154+O151+O147+O146+O140+O139+O138+O137+O136+O135+O134+O132+O131+O129+O124+O122+O121+O118+O117+O113+O111+O110+O109+O108+O107+O104+O103+O99+O98+O97+O95+O93+O91+O90+O89+O88+O87+O85+O83+O81+O80+O79+O77+O72+O69+O68+O64+O63+O62+O60+O59+O57+O56+O54+O53+O52+O40+O39+O37+O36+O35+O33+O32+O31+O30+O26+O27+O24+O23+#REF!+#REF!+O19+#REF!+O16+#REF!+O14+O13+O12+O10+O9+O105+O114+O115+#REF!+O130+O144+O145+#REF!+O148+O149+O164+#REF!</f>
        <v>#REF!</v>
      </c>
      <c r="P235" s="153" t="e">
        <f>P234+#REF!+P233+#REF!+P231+P230+P229+P227+P226+P223+P222+P215+P213+P212+P209+P207+P206+P205+P200+P196+P194+P193+P190+P186+P182+P180+P176+P175+P173+P172+P171+P168+P165+P163+P162+P160+#REF!+#REF!+#REF!+P159+P156+P154+P151+P147+P146+P140+P139+P138+P137+P136+P135+P134+P132+P131+P129+P124+P122+P121+P118+P117+P113+P111+P110+P109+P108+P107+P104+P103+P99+P98+P97+P95+P93+P91+P90+P89+P88+P87+P85+P83+P81+P80+P79+P77+P72+P69+P68+P64+P63+P62+P60+P59+P57+P56+P54+P53+P52+P40+P39+P37+P36+P35+P33+P32+P31+P30+P26+P27+P24+P23+#REF!+#REF!+P19+#REF!+P16+#REF!+P14+P13+P12+P10+P9+P105+P114+P115+#REF!+P130+P144+P145+#REF!+P148+P149+P164+#REF!</f>
        <v>#REF!</v>
      </c>
      <c r="Q235" s="153" t="e">
        <f>Q234+#REF!+Q233+#REF!+Q231+Q230+Q229+Q227+Q226+Q223+Q222+Q215+Q213+Q212+Q209+Q207+Q206+Q205+Q200+Q196+Q194+Q193+Q190+Q186+Q182+Q180+Q176+Q175+Q173+Q172+Q171+Q168+Q165+Q163+Q162+Q160+#REF!+#REF!+#REF!+Q159+Q156+Q154+Q151+Q147+Q146+Q140+Q139+Q138+Q137+Q136+Q135+Q134+Q132+Q131+Q129+Q124+Q122+Q121+Q118+Q117+Q113+Q111+Q110+Q109+Q108+Q107+Q104+Q103+Q99+Q98+Q97+Q95+Q93+Q91+Q90+Q89+Q88+Q87+Q85+Q83+Q81+Q80+Q79+Q77+Q72+Q69+Q68+Q64+Q63+Q62+Q60+Q59+Q57+Q56+Q54+Q53+Q52+Q40+Q39+Q37+Q36+Q35+Q33+Q32+Q31+Q30+Q26+Q27+Q24+Q23+#REF!+#REF!+Q19+#REF!+Q16+#REF!+Q14+Q13+Q12+Q10+Q9+Q105+Q114+Q115+#REF!+Q130+Q144+Q145+#REF!+Q148+Q149+Q164+#REF!</f>
        <v>#REF!</v>
      </c>
      <c r="R235" s="153">
        <v>10759654.6</v>
      </c>
      <c r="S235" s="153">
        <v>252603.8</v>
      </c>
      <c r="T235" s="153">
        <v>564266.5</v>
      </c>
      <c r="U235" s="153">
        <v>99667.7</v>
      </c>
      <c r="V235" s="153">
        <v>9843116.6999999993</v>
      </c>
      <c r="W235" s="153" t="e">
        <f>SUM(X235:AA235)</f>
        <v>#REF!</v>
      </c>
      <c r="X235" s="153" t="e">
        <f>X234+#REF!+X233+#REF!+X231+X230+X229+X227+X226+X223+X222+X215+X213+X212+X209+X207+X206+X205+X200+X196+X194+X193+X190+X186+X182+X180+X176+X175+X173+X172+X171+X168+X165+X163+X162+X160+#REF!+#REF!+#REF!+X159+X156+X154+X151+X147+X146+X140+X139+X138+X137+X136+X135+X134+X132+X131+X129+X124+X122+X121+X118+X117+X113+X111+X110+X109+X108+X107+X104+X103+X99+X98+X97+X95+X93+X91+X90+X89+X88+X87+X85+X83+X81+X80+X79+X77+X72+X69+X68+X64+X63+X62+X60+X59+X57+X56+X54+X53+X52+X40+X39+X37+X36+X35+X33+X32+X31+X30+X26+X27+X24+X23+#REF!+#REF!+X19+#REF!+X16+#REF!+X14+X13+X12+X10+X9+X105+X114+X115+#REF!+X130+X144+X145+#REF!+X148+X149+X164+#REF!</f>
        <v>#REF!</v>
      </c>
      <c r="Y235" s="153" t="e">
        <f>Y234+#REF!+Y233+#REF!+Y231+Y230+Y229+Y227+Y226+Y223+Y222+Y215+Y213+Y212+Y209+Y207+Y206+Y205+Y200+Y196+Y194+Y193+Y190+Y186+Y182+Y180+Y176+Y175+Y173+Y172+Y171+Y168+Y165+Y163+Y162+Y160+#REF!+#REF!+#REF!+Y159+Y156+Y154+Y151+Y147+Y146+Y140+Y139+Y138+Y137+Y136+Y135+Y134+Y132+Y131+Y129+Y124+Y122+Y121+Y118+Y117+Y113+Y111+Y110+Y109+Y108+Y107+Y104+Y103+Y99+Y98+Y97+Y95+Y93+Y91+Y90+Y89+Y88+Y87+Y85+Y83+Y81+Y80+Y79+Y77+Y72+Y69+Y68+Y64+Y63+Y62+Y60+Y59+Y57+Y56+Y54+Y53+Y52+Y40+Y39+Y37+Y36+Y35+Y33+Y32+Y31+Y30+Y26+Y27+Y24+Y23+#REF!+#REF!+Y19+#REF!+Y16+#REF!+Y14+Y13+Y12+Y10+Y9+Y105+Y114+Y115+#REF!+Y130+Y144+Y145+#REF!+Y148+Y149+Y164+#REF!</f>
        <v>#REF!</v>
      </c>
      <c r="Z235" s="153" t="e">
        <f>Z234+#REF!+Z233+#REF!+Z231+Z230+Z229+Z227+Z226+Z223+Z222+Z215+Z213+Z212+Z209+Z207+Z206+Z205+Z200+Z196+Z194+Z193+Z190+Z186+Z182+Z180+Z176+Z175+Z173+Z172+Z171+Z168+Z165+Z163+Z162+Z160+#REF!+#REF!+#REF!+Z159+Z156+Z154+Z151+Z147+Z146+Z140+Z139+Z138+Z137+Z136+Z135+Z134+Z132+Z131+Z129+Z124+Z122+Z121+Z118+Z117+Z113+Z111+Z110+Z109+Z108+Z107+Z104+Z103+Z99+Z98+Z97+Z95+Z93+Z91+Z90+Z89+Z88+Z87+Z85+Z83+Z81+Z80+Z79+Z77+Z72+Z69+Z68+Z64+Z63+Z62+Z60+Z59+Z57+Z56+Z54+Z53+Z52+Z40+Z39+Z37+Z36+Z35+Z33+Z32+Z31+Z30+Z26+Z27+Z24+Z23+#REF!+#REF!+Z19+#REF!+Z16+#REF!+Z14+Z13+Z12+Z10+Z9+Z105+Z114+Z115+#REF!+Z130+Z144+Z145+#REF!+Z148+Z149+Z164+#REF!</f>
        <v>#REF!</v>
      </c>
      <c r="AA235" s="153" t="e">
        <f>AA234+#REF!+AA233+#REF!+AA231+AA230+AA229+AA227+AA226+AA223+AA222+AA215+AA213+AA212+AA209+AA207+AA206+AA205+AA200+AA196+AA194+AA193+AA190+AA186+AA182+AA180+AA176+AA175+AA173+AA172+AA171+AA168+AA165+AA163+AA162+AA160+#REF!+#REF!+#REF!+AA159+AA156+AA154+AA151+AA147+AA146+AA140+AA139+AA138+AA137+AA136+AA135+AA134+AA132+AA131+AA129+AA124+AA122+AA121+AA118+AA117+AA113+AA111+AA110+AA109+AA108+AA107+AA104+AA103+AA99+AA98+AA97+AA95+AA93+AA91+AA90+AA89+AA88+AA87+AA85+AA83+AA81+AA80+AA79+AA77+AA72+AA69+AA68+AA64+AA63+AA62+AA60+AA59+AA57+AA56+AA54+AA53+AA52+AA40+AA39+AA37+AA36+AA35+AA33+AA32+AA31+AA30+AA26+AA27+AA24+AA23+#REF!+#REF!+AA19+#REF!+AA16+#REF!+AA14+AA13+AA12+AA10+AA9+AA105+AA114+AA115+#REF!+AA130+AA144+AA145+#REF!+AA148+AA149+AA164+#REF!</f>
        <v>#REF!</v>
      </c>
      <c r="AB235" s="163"/>
    </row>
    <row r="236" spans="1:34" x14ac:dyDescent="0.25">
      <c r="A236" s="152"/>
      <c r="B236" s="152" t="s">
        <v>626</v>
      </c>
      <c r="C236" s="153" t="e">
        <f>SUM(D236:G236)</f>
        <v>#REF!</v>
      </c>
      <c r="D236" s="153" t="e">
        <f>D235+#REF!+D234+#REF!+D232+D231+D230+D227+D224+D223+D216+D214+D213+D210+D208+D207+D206+D201+D197+D195+D194+D191+D187+D183+D181+D177+D176+D174+D173+D172+D169+D166+D164+D163+D161+#REF!+#REF!+#REF!+D160+D157+D155+D152+D148+D147+D141+D140+D139+D138+D137+D136+D135+D133+D132+D130+D126+D124+D123+D120+D119+D115+D113+D112+D111+D110+D109+D106+D105+D101+D100+D99+D97+D95+D93+D92+D91+D90+D89+D87+D85+D83+D82+D81+D79+D74+D71+D70+D66+D65+D64+D62+D61+D59+D58+D56+D55+D54+D42+D41+D39+D38+D37+D35+D34+D33+D32+D28+D26+#REF!+D23+#REF!+D20+#REF!+D18+D17+D16+D14+D13</f>
        <v>#REF!</v>
      </c>
      <c r="E236" s="153" t="e">
        <f>E235+#REF!+E234+#REF!+E232+E231+E230+E227+E224+E223+E216+E214+E213+E210+E208+E207+E206+E201+E197+E195+E194+E191+E187+E183+E181+E177+E176+E174+E173+E172+E169+E166+E164+E163+E161+#REF!+#REF!+#REF!+E160+E157+E155+E152+E148+E147+E141+E140+E139+E138+E137+E136+E135+E133+E132+E130+E126+E124+E123+E120+E119+E115+E113+E112+E111+E110+E109+E106+E105+E101+E100+E99+E97+E95+E93+E92+E91+E90+E89+E87+E85+E83+E82+E81+E79+E74+E71+E70+E66+E65+E64+E62+E61+E59+E58+E56+E55+E54+E42+E41+E39+E38+E37+E35+E34+E33+E32+E28+E26+#REF!+E23+#REF!+E20+#REF!+E18+E17+E16+E14+E13</f>
        <v>#REF!</v>
      </c>
      <c r="F236" s="153" t="e">
        <f>F235+#REF!+F234+#REF!+F232+F231+F230+F227+F224+F223+F216+F214+F213+F210+F208+F207+F206+F201+F197+F195+F194+F191+F187+F183+F181+F177+F176+F174+F173+F172+F169+F166+F164+F163+F161+#REF!+#REF!+#REF!+F160+F157+F155+F152+F148+F147+F141+F140+F139+F138+F137+F136+F135+F133+F132+F130+F126+F124+F123+F120+F119+F115+F113+F112+F111+F110+F109+F106+F105+F101+F100+F99+F97+F95+F93+F92+F91+F90+F89+F87+F85+F83+F82+F81+F79+F74+F71+F70+F66+F65+F64+F62+F61+F59+F58+F56+F55+F54+F42+F41+F39+F38+F37+F35+F34+F33+F32+F28+F26+#REF!+F23+#REF!+F20+#REF!+F18+F17+F16+F14+F13</f>
        <v>#REF!</v>
      </c>
      <c r="G236" s="153" t="e">
        <f>G235+#REF!+G234+#REF!+G232+G231+G230+G227+G224+G223+G216+G214+G213+G210+G208+G207+G206+G201+G197+G195+G194+G191+G187+G183+G181+G177+G176+G174+G173+G172+G169+G166+G164+G163+G161+#REF!+#REF!+#REF!+G160+G157+G155+G152+G148+G147+G141+G140+G139+G138+G137+G136+G135+G133+G132+G130+G126+G124+G123+G120+G119+G115+G113+G112+G111+G110+G109+G106+G105+G101+G100+G99+G97+G95+G93+G92+G91+G90+G89+G87+G85+G83+G82+G81+G79+G74+G71+G70+G66+G65+G64+G62+G61+G59+G58+G56+G55+G54+G42+G41+G39+G38+G37+G35+G34+G33+G32+G28+G26+#REF!+G23+#REF!+G20+#REF!+G18+G17+G16+G14+G13</f>
        <v>#REF!</v>
      </c>
      <c r="H236" s="153" t="e">
        <f>SUM(I236:L236)</f>
        <v>#REF!</v>
      </c>
      <c r="I236" s="153" t="e">
        <f>I235+#REF!+I234+#REF!+I232+I231+I230+I228+I227+I224+I223+I216+I214+I213+I210+I208+I207+I206+I201+I197+I195+I194+I191+I187+I183+I181+I177+I176+I174+I173+I172+I169+I166+I164+I163+I161+#REF!+#REF!+#REF!+I160+I157+I155+I152+I148+I147+I141+I140+I139+I138+I137+I136+I135+I133+I132+I130+I126+I124+I123+I120+I119+I115+I113+I112+I111+I110+I109+I106+I105+I101+I100+I99+I97+I95+I93+I92+I91+I90+I89+I87+I85+I83+I82+I81+I79+I74+I71+I70+I66+I65+I64+I62+I61+I59+I58+I56+I55+I54+I42+I41+I39+I38+I37+I35+I34+I33+I32+I28+I29+I26+I25+#REF!+#REF!+I23+#REF!+I20+#REF!+I18+I17+I16+I14+I13</f>
        <v>#REF!</v>
      </c>
      <c r="J236" s="153" t="e">
        <f>J235+#REF!+J234+#REF!+J232+J231+J230+J228+J227+J224+J223+J216+J214+J213+J210+J208+J207+J206+J201+J197+J195+J194+J191+J187+J183+J181+J177+J176+J174+J173+J172+J169+J166+J164+J163+J161+#REF!+#REF!+#REF!+J160+J157+J155+J152+J148+J147+J141+J140+J139+J138+J137+J136+J135+J133+J132+J130+J126+J124+J123+J120+J119+J115+J113+J112+J111+J110+J109+J106+J105+J101+J100+J99+J97+J95+J93+J92+J91+J90+J89+J87+J85+J83+J82+J81+J79+J74+J71+J70+J66+J65+J64+J62+J61+J59+J58+J56+J55+J54+J42+J41+J39+J38+J37+J35+J34+J33+J32+J28+J29+J26+J25+#REF!+#REF!+J23+#REF!+J20+#REF!+J18+J17+J16+J14+J13</f>
        <v>#REF!</v>
      </c>
      <c r="K236" s="153" t="e">
        <f>K235+#REF!+K234+#REF!+K232+K231+K230+K228+K227+K224+K223+K216+K214+K213+K210+K208+K207+K206+K201+K197+K195+K194+K191+K187+K183+K181+K177+K176+K174+K173+K172+K169+K166+K164+K163+K161+#REF!+#REF!+#REF!+K160+K157+K155+K152+K148+K147+K141+K140+K139+K138+K137+K136+K135+K133+K132+K130+K126+K124+K123+K120+K119+K115+K113+K112+K111+K110+K109+K106+K105+K101+K100+K99+K97+K95+K93+K92+K91+K90+K89+K87+K85+K83+K82+K81+K79+K74+K71+K70+K66+K65+K64+K62+K61+K59+K58+K56+K55+K54+K42+K41+K39+K38+K37+K35+K34+K33+K32+K28+K29+K26+K25+#REF!+#REF!+K23+#REF!+K20+#REF!+K18+K17+K16+K14+K13</f>
        <v>#REF!</v>
      </c>
      <c r="L236" s="153" t="e">
        <f>L235+#REF!+L234+#REF!+L232+L231+L230+L228+L227+L224+L223+L216+L214+L213+L210+L208+L207+L206+L201+L197+L195+L194+L191+L187+L183+L181+L177+L176+L174+L173+L172+L169+L166+L164+L163+L161+#REF!+#REF!+#REF!+L160+L157+L155+L152+L148+L147+L141+L140+L139+L138+L137+L136+L135+L133+L132+L130+L126+L124+L123+L120+L119+L115+L113+L112+L111+L110+L109+L106+L105+L101+L100+L99+L97+L95+L93+L92+L91+L90+L89+L87+L85+L83+L82+L81+L79+L74+L71+L70+L66+L65+L64+L62+L61+L59+L58+L56+L55+L54+L42+L41+L39+L38+L37+L35+L34+L33+L32+L28+L29+L26+L25+#REF!+#REF!+L23+#REF!+L20+#REF!+L18+L17+L16+L14+L13</f>
        <v>#REF!</v>
      </c>
      <c r="M236" s="153" t="e">
        <f>SUM(N236:Q236)</f>
        <v>#REF!</v>
      </c>
      <c r="N236" s="153" t="e">
        <f>N235+#REF!+N234+#REF!+N232+N231+N230+N228+N227+N224+N223+N216+N214+N213+N210+N208+N207+N206+N201+N197+N195+N194+N191+N187+N183+N181+N177+N176+N174+N173+N172+N169+N166+N164+N163+N161+#REF!+#REF!+#REF!+N160+N157+N155+N152+N148+N147+N141+N140+N139+N138+N137+N136+N135+N133+N132+N130+N126+N124+N123+N120+N119+N115+N113+N112+N111+N110+N109+N106+N105+N101+N100+N99+N97+N95+N93+N92+N91+N90+N89+N87+N85+N83+N82+N81+N79+N74+N71+N70+N66+N65+N64+N62+N61+N59+N58+N56+N55+N54+N42+N41+N39+N38+N37+N35+N34+N33+N32+N28+N29+N26+N25+#REF!+#REF!+N23+#REF!+N20+#REF!+N18+N17+N16+N14+N13+N107+N116+N117+#REF!+N131+N145+N146+#REF!+N149+N150+N165+#REF!</f>
        <v>#REF!</v>
      </c>
      <c r="O236" s="153" t="e">
        <f>O235+#REF!+O234+#REF!+O232+O231+O230+O228+O227+O224+O223+O216+O214+O213+O210+O208+O207+O206+O201+O197+O195+O194+O191+O187+O183+O181+O177+O176+O174+O173+O172+O169+O166+O164+O163+O161+#REF!+#REF!+#REF!+O160+O157+O155+O152+O148+O147+O141+O140+O139+O138+O137+O136+O135+O133+O132+O130+O126+O124+O123+O120+O119+O115+O113+O112+O111+O110+O109+O106+O105+O101+O100+O99+O97+O95+O93+O92+O91+O90+O89+O87+O85+O83+O82+O81+O79+O74+O71+O70+O66+O65+O64+O62+O61+O59+O58+O56+O55+O54+O42+O41+O39+O38+O37+O35+O34+O33+O32+O28+O29+O26+O25+#REF!+#REF!+O23+#REF!+O20+#REF!+O18+O17+O16+O14+O13+O107+O116+O117+#REF!+O131+O145+O146+#REF!+O149+O150+O165+#REF!</f>
        <v>#REF!</v>
      </c>
      <c r="P236" s="153" t="e">
        <f>P235+#REF!+P234+#REF!+P232+P231+P230+P228+P227+P224+P223+P216+P214+P213+P210+P208+P207+P206+P201+P197+P195+P194+P191+P187+P183+P181+P177+P176+P174+P173+P172+P169+P166+P164+P163+P161+#REF!+#REF!+#REF!+P160+P157+P155+P152+P148+P147+P141+P140+P139+P138+P137+P136+P135+P133+P132+P130+P126+P124+P123+P120+P119+P115+P113+P112+P111+P110+P109+P106+P105+P101+P100+P99+P97+P95+P93+P92+P91+P90+P89+P87+P85+P83+P82+P81+P79+P74+P71+P70+P66+P65+P64+P62+P61+P59+P58+P56+P55+P54+P42+P41+P39+P38+P37+P35+P34+P33+P32+P28+P29+P26+P25+#REF!+#REF!+P23+#REF!+P20+#REF!+P18+P17+P16+P14+P13+P107+P116+P117+#REF!+P131+P145+P146+#REF!+P149+P150+P165+#REF!</f>
        <v>#REF!</v>
      </c>
      <c r="Q236" s="153" t="e">
        <f>Q235+#REF!+Q234+#REF!+Q232+Q231+Q230+Q228+Q227+Q224+Q223+Q216+Q214+Q213+Q210+Q208+Q207+Q206+Q201+Q197+Q195+Q194+Q191+Q187+Q183+Q181+Q177+Q176+Q174+Q173+Q172+Q169+Q166+Q164+Q163+Q161+#REF!+#REF!+#REF!+Q160+Q157+Q155+Q152+Q148+Q147+Q141+Q140+Q139+Q138+Q137+Q136+Q135+Q133+Q132+Q130+Q126+Q124+Q123+Q120+Q119+Q115+Q113+Q112+Q111+Q110+Q109+Q106+Q105+Q101+Q100+Q99+Q97+Q95+Q93+Q92+Q91+Q90+Q89+Q87+Q85+Q83+Q82+Q81+Q79+Q74+Q71+Q70+Q66+Q65+Q64+Q62+Q61+Q59+Q58+Q56+Q55+Q54+Q42+Q41+Q39+Q38+Q37+Q35+Q34+Q33+Q32+Q28+Q29+Q26+Q25+#REF!+#REF!+Q23+#REF!+Q20+#REF!+Q18+Q17+Q16+Q14+Q13+Q107+Q116+Q117+#REF!+Q131+Q145+Q146+#REF!+Q149+Q150+Q165+#REF!</f>
        <v>#REF!</v>
      </c>
      <c r="R236" s="153">
        <v>10852545.5</v>
      </c>
      <c r="S236" s="161">
        <v>168701.4</v>
      </c>
      <c r="T236" s="161">
        <v>362672.9</v>
      </c>
      <c r="U236" s="161">
        <v>90188.6</v>
      </c>
      <c r="V236" s="161">
        <v>10230982.6</v>
      </c>
      <c r="W236" s="153" t="e">
        <f>SUM(X236:AA236)</f>
        <v>#REF!</v>
      </c>
      <c r="X236" s="153" t="e">
        <f>X235+#REF!+X234+#REF!+X232+X231+X230+X228+X227+X224+X223+X216+X214+X213+X210+X208+X207+X206+X201+X197+X195+X194+X191+X187+X183+X181+X177+X176+X174+X173+X172+X169+X166+X164+X163+X161+#REF!+#REF!+#REF!+X160+X157+X155+X152+X148+X147+X141+X140+X139+X138+X137+X136+X135+X133+X132+X130+X126+X124+X123+X120+X119+X115+X113+X112+X111+X110+X109+X106+X105+X101+X100+X99+X97+X95+X93+X92+X91+X90+X89+X87+X85+X83+X82+X81+X79+X74+X71+X70+X66+X65+X64+X62+X61+X59+X58+X56+X55+X54+X42+X41+X39+X38+X37+X35+X34+X33+X32+X28+X29+X26+X25+#REF!+#REF!+X23+#REF!+X20+#REF!+X18+X17+X16+X14+X13+X107+X116+X117+#REF!+X131+X145+X146+#REF!+X149+X150+X165+#REF!</f>
        <v>#REF!</v>
      </c>
      <c r="Y236" s="153" t="e">
        <f>Y235+#REF!+Y234+#REF!+Y232+Y231+Y230+Y228+Y227+Y224+Y223+Y216+Y214+Y213+Y210+Y208+Y207+Y206+Y201+Y197+Y195+Y194+Y191+Y187+Y183+Y181+Y177+Y176+Y174+Y173+Y172+Y169+Y166+Y164+Y163+Y161+#REF!+#REF!+#REF!+Y160+Y157+Y155+Y152+Y148+Y147+Y141+Y140+Y139+Y138+Y137+Y136+Y135+Y133+Y132+Y130+Y126+Y124+Y123+Y120+Y119+Y115+Y113+Y112+Y111+Y110+Y109+Y106+Y105+Y101+Y100+Y99+Y97+Y95+Y93+Y92+Y91+Y90+Y89+Y87+Y85+Y83+Y82+Y81+Y79+Y74+Y71+Y70+Y66+Y65+Y64+Y62+Y61+Y59+Y58+Y56+Y55+Y54+Y42+Y41+Y39+Y38+Y37+Y35+Y34+Y33+Y32+Y28+Y29+Y26+Y25+#REF!+#REF!+Y23+#REF!+Y20+#REF!+Y18+Y17+Y16+Y14+Y13+Y107+Y116+Y117+#REF!+Y131+Y145+Y146+#REF!+Y149+Y150+Y165+#REF!</f>
        <v>#REF!</v>
      </c>
      <c r="Z236" s="153" t="e">
        <f>Z235+#REF!+Z234+#REF!+Z232+Z231+Z230+Z228+Z227+Z224+Z223+Z216+Z214+Z213+Z210+Z208+Z207+Z206+Z201+Z197+Z195+Z194+Z191+Z187+Z183+Z181+Z177+Z176+Z174+Z173+Z172+Z169+Z166+Z164+Z163+Z161+#REF!+#REF!+#REF!+Z160+Z157+Z155+Z152+Z148+Z147+Z141+Z140+Z139+Z138+Z137+Z136+Z135+Z133+Z132+Z130+Z126+Z124+Z123+Z120+Z119+Z115+Z113+Z112+Z111+Z110+Z109+Z106+Z105+Z101+Z100+Z99+Z97+Z95+Z93+Z92+Z91+Z90+Z89+Z87+Z85+Z83+Z82+Z81+Z79+Z74+Z71+Z70+Z66+Z65+Z64+Z62+Z61+Z59+Z58+Z56+Z55+Z54+Z42+Z41+Z39+Z38+Z37+Z35+Z34+Z33+Z32+Z28+Z29+Z26+Z25+#REF!+#REF!+Z23+#REF!+Z20+#REF!+Z18+Z17+Z16+Z14+Z13+Z107+Z116+Z117+#REF!+Z131+Z145+Z146+#REF!+Z149+Z150+Z165+#REF!</f>
        <v>#REF!</v>
      </c>
      <c r="AA236" s="153" t="e">
        <f>AA235+#REF!+AA234+#REF!+AA232+AA231+AA230+AA228+AA227+AA224+AA223+AA216+AA214+AA213+AA210+AA208+AA207+AA206+AA201+AA197+AA195+AA194+AA191+AA187+AA183+AA181+AA177+AA176+AA174+AA173+AA172+AA169+AA166+AA164+AA163+AA161+#REF!+#REF!+#REF!+AA160+AA157+AA155+AA152+AA148+AA147+AA141+AA140+AA139+AA138+AA137+AA136+AA135+AA133+AA132+AA130+AA126+AA124+AA123+AA120+AA119+AA115+AA113+AA112+AA111+AA110+AA109+AA106+AA105+AA101+AA100+AA99+AA97+AA95+AA93+AA92+AA91+AA90+AA89+AA87+AA85+AA83+AA82+AA81+AA79+AA74+AA71+AA70+AA66+AA65+AA64+AA62+AA61+AA59+AA58+AA56+AA55+AA54+AA42+AA41+AA39+AA38+AA37+AA35+AA34+AA33+AA32+AA28+AA29+AA26+AA25+#REF!+#REF!+AA23+#REF!+AA20+#REF!+AA18+AA17+AA16+AA14+AA13+AA107+AA116+AA117+#REF!+AA131+AA145+AA146+#REF!+AA149+AA150+AA165+#REF!</f>
        <v>#REF!</v>
      </c>
      <c r="AB236" s="163"/>
    </row>
    <row r="237" spans="1:34" x14ac:dyDescent="0.25">
      <c r="A237" s="72"/>
      <c r="B237" s="45" t="s">
        <v>622</v>
      </c>
      <c r="C237" s="45"/>
      <c r="D237" s="45"/>
      <c r="E237" s="45"/>
      <c r="F237" s="45"/>
      <c r="G237" s="45"/>
      <c r="H237" s="78">
        <f>SUM(I237:L237)</f>
        <v>2589390.1612499999</v>
      </c>
      <c r="I237" s="41">
        <v>66957.299999999988</v>
      </c>
      <c r="J237" s="41">
        <v>229408.19999999998</v>
      </c>
      <c r="K237" s="41">
        <v>367508.46124999999</v>
      </c>
      <c r="L237" s="41">
        <v>1925516.2000000002</v>
      </c>
      <c r="M237" s="78">
        <f>SUM(N237:Q237)</f>
        <v>2589390.1612499999</v>
      </c>
      <c r="N237" s="41">
        <v>66957.299999999988</v>
      </c>
      <c r="O237" s="41">
        <v>229408.19999999998</v>
      </c>
      <c r="P237" s="41">
        <v>367508.46124999999</v>
      </c>
      <c r="Q237" s="41">
        <v>1925516.2000000002</v>
      </c>
      <c r="R237" s="153">
        <f>S237+T237+U237+V237</f>
        <v>11899341.5</v>
      </c>
      <c r="S237" s="161">
        <v>189876.4</v>
      </c>
      <c r="T237" s="161">
        <v>161586.5</v>
      </c>
      <c r="U237" s="161">
        <v>300824.40000000002</v>
      </c>
      <c r="V237" s="161">
        <v>11247054.199999999</v>
      </c>
      <c r="W237" s="306"/>
      <c r="X237" s="153"/>
      <c r="Y237" s="153"/>
      <c r="Z237" s="153"/>
      <c r="AA237" s="153"/>
      <c r="AB237" s="163"/>
    </row>
    <row r="238" spans="1:34" ht="15" customHeight="1" x14ac:dyDescent="0.25">
      <c r="A238" s="304"/>
      <c r="B238" s="72" t="s">
        <v>623</v>
      </c>
      <c r="C238" s="307">
        <f>SUM(D238:G238)</f>
        <v>8147858.7373699993</v>
      </c>
      <c r="D238" s="41">
        <v>89005.87543</v>
      </c>
      <c r="E238" s="41">
        <v>151831.58415000004</v>
      </c>
      <c r="F238" s="41">
        <v>312537.26173999999</v>
      </c>
      <c r="G238" s="41">
        <v>7594484.0160499997</v>
      </c>
      <c r="H238" s="306"/>
      <c r="I238" s="153"/>
      <c r="J238" s="153"/>
      <c r="K238" s="153"/>
      <c r="L238" s="153"/>
      <c r="M238" s="306"/>
      <c r="N238" s="153"/>
      <c r="O238" s="153"/>
      <c r="P238" s="153"/>
      <c r="Q238" s="153"/>
      <c r="R238" s="306">
        <f>SUM(S238:V238)</f>
        <v>8147858.7373699993</v>
      </c>
      <c r="S238" s="161">
        <v>89005.87543</v>
      </c>
      <c r="T238" s="161">
        <v>151831.58415000004</v>
      </c>
      <c r="U238" s="161">
        <v>312537.26173999999</v>
      </c>
      <c r="V238" s="161">
        <v>7594484.0160499997</v>
      </c>
      <c r="W238" s="306"/>
      <c r="X238" s="153"/>
      <c r="Y238" s="153"/>
      <c r="Z238" s="153"/>
      <c r="AA238" s="153"/>
      <c r="AB238" s="163"/>
    </row>
    <row r="239" spans="1:34" ht="12.75" customHeight="1" x14ac:dyDescent="0.25">
      <c r="A239" s="304"/>
      <c r="B239" s="72" t="s">
        <v>624</v>
      </c>
      <c r="C239" s="307">
        <f>SUM(D239:G239)</f>
        <v>8391410.1278700009</v>
      </c>
      <c r="D239" s="41">
        <v>58822.993840000003</v>
      </c>
      <c r="E239" s="41">
        <v>230321.47663999995</v>
      </c>
      <c r="F239" s="41">
        <v>281501.26636999997</v>
      </c>
      <c r="G239" s="41">
        <v>7820764.39102</v>
      </c>
      <c r="H239" s="306"/>
      <c r="I239" s="153"/>
      <c r="J239" s="153"/>
      <c r="K239" s="153"/>
      <c r="L239" s="153"/>
      <c r="M239" s="306"/>
      <c r="N239" s="153"/>
      <c r="O239" s="153"/>
      <c r="P239" s="153"/>
      <c r="Q239" s="153"/>
      <c r="R239" s="307">
        <f>SUM(S239:V239)</f>
        <v>8391410.1278700009</v>
      </c>
      <c r="S239" s="41">
        <v>58822.993840000003</v>
      </c>
      <c r="T239" s="41">
        <v>230321.47663999995</v>
      </c>
      <c r="U239" s="41">
        <v>281501.26636999997</v>
      </c>
      <c r="V239" s="41">
        <v>7820764.39102</v>
      </c>
      <c r="W239" s="306"/>
      <c r="X239" s="153"/>
      <c r="Y239" s="153"/>
      <c r="Z239" s="153"/>
      <c r="AA239" s="153"/>
      <c r="AB239" s="163"/>
    </row>
    <row r="240" spans="1:34" x14ac:dyDescent="0.25">
      <c r="A240" s="314"/>
      <c r="B240" s="45" t="s">
        <v>625</v>
      </c>
      <c r="C240" s="45"/>
      <c r="D240" s="45"/>
      <c r="E240" s="45"/>
      <c r="F240" s="45"/>
      <c r="G240" s="45"/>
      <c r="H240" s="315">
        <f>SUM(I240:L240)</f>
        <v>2589390.1612499999</v>
      </c>
      <c r="I240" s="316">
        <v>66957.299999999988</v>
      </c>
      <c r="J240" s="316">
        <v>229408.19999999998</v>
      </c>
      <c r="K240" s="316">
        <v>367508.46124999999</v>
      </c>
      <c r="L240" s="316">
        <v>1925516.2000000002</v>
      </c>
      <c r="M240" s="315">
        <f>SUM(N240:Q240)</f>
        <v>2589390.1612499999</v>
      </c>
      <c r="N240" s="316">
        <v>66957.299999999988</v>
      </c>
      <c r="O240" s="316">
        <v>229408.19999999998</v>
      </c>
      <c r="P240" s="316">
        <v>367508.46124999999</v>
      </c>
      <c r="Q240" s="316">
        <v>1925516.2000000002</v>
      </c>
      <c r="R240" s="317">
        <f>SUM(S240:V240)</f>
        <v>2589390.1612499999</v>
      </c>
      <c r="S240" s="316">
        <v>66957.299999999988</v>
      </c>
      <c r="T240" s="316">
        <v>229408.19999999998</v>
      </c>
      <c r="U240" s="316">
        <v>367508.46124999999</v>
      </c>
      <c r="V240" s="316">
        <v>1925516.2000000002</v>
      </c>
      <c r="W240" s="305"/>
      <c r="X240" s="318"/>
      <c r="Y240" s="318"/>
      <c r="Z240" s="318"/>
      <c r="AA240" s="318"/>
      <c r="AB240" s="319"/>
    </row>
    <row r="241" spans="1:28" x14ac:dyDescent="0.25">
      <c r="A241" s="152"/>
      <c r="B241" s="320" t="s">
        <v>628</v>
      </c>
      <c r="C241" s="72"/>
      <c r="D241" s="72"/>
      <c r="E241" s="72"/>
      <c r="F241" s="72"/>
      <c r="G241" s="72"/>
      <c r="H241" s="321"/>
      <c r="I241" s="41"/>
      <c r="J241" s="41"/>
      <c r="K241" s="41"/>
      <c r="L241" s="41"/>
      <c r="M241" s="321"/>
      <c r="N241" s="41"/>
      <c r="O241" s="41"/>
      <c r="P241" s="41"/>
      <c r="Q241" s="41"/>
      <c r="R241" s="74">
        <f>SUM(R235:R240)</f>
        <v>52640200.626490004</v>
      </c>
      <c r="S241" s="74">
        <f t="shared" ref="S241:V241" si="84">SUM(S235:S240)</f>
        <v>825967.76927000005</v>
      </c>
      <c r="T241" s="74">
        <f t="shared" si="84"/>
        <v>1700087.1607899999</v>
      </c>
      <c r="U241" s="74">
        <f t="shared" si="84"/>
        <v>1452227.68936</v>
      </c>
      <c r="V241" s="74">
        <f t="shared" si="84"/>
        <v>48661918.107069999</v>
      </c>
      <c r="W241" s="153"/>
      <c r="X241" s="153"/>
      <c r="Y241" s="153"/>
      <c r="Z241" s="153"/>
      <c r="AA241" s="153"/>
      <c r="AB241" s="322"/>
    </row>
    <row r="242" spans="1:28" x14ac:dyDescent="0.25">
      <c r="A242" s="308"/>
      <c r="B242" s="309"/>
      <c r="C242" s="309"/>
      <c r="D242" s="309"/>
      <c r="E242" s="309"/>
      <c r="F242" s="309"/>
      <c r="G242" s="309"/>
      <c r="H242" s="310"/>
      <c r="I242" s="311"/>
      <c r="J242" s="311"/>
      <c r="K242" s="311"/>
      <c r="L242" s="311"/>
      <c r="M242" s="310"/>
      <c r="N242" s="311"/>
      <c r="O242" s="311"/>
      <c r="P242" s="311"/>
      <c r="Q242" s="311"/>
      <c r="R242" s="98"/>
      <c r="S242" s="311"/>
      <c r="T242" s="311"/>
      <c r="U242" s="311"/>
      <c r="V242" s="311"/>
      <c r="W242" s="312"/>
      <c r="X242" s="312"/>
      <c r="Y242" s="312"/>
      <c r="Z242" s="312"/>
      <c r="AA242" s="312"/>
      <c r="AB242" s="313"/>
    </row>
    <row r="243" spans="1:28" x14ac:dyDescent="0.25">
      <c r="A243" s="97"/>
      <c r="B243" s="97"/>
      <c r="C243" s="97"/>
      <c r="D243" s="97"/>
      <c r="E243" s="97"/>
      <c r="F243" s="97"/>
      <c r="G243" s="97"/>
      <c r="H243" s="98"/>
      <c r="I243" s="98"/>
      <c r="J243" s="98"/>
      <c r="K243" s="98"/>
      <c r="L243" s="98"/>
      <c r="M243" s="98"/>
      <c r="N243" s="98"/>
      <c r="O243" s="98"/>
      <c r="P243" s="98"/>
      <c r="Q243" s="98"/>
      <c r="R243" s="98"/>
      <c r="S243" s="98"/>
      <c r="T243" s="98"/>
      <c r="U243" s="98"/>
      <c r="V243" s="98"/>
      <c r="W243" s="98"/>
      <c r="X243" s="98"/>
      <c r="Y243" s="98"/>
      <c r="Z243" s="98"/>
      <c r="AA243" s="98"/>
      <c r="AB243" s="99"/>
    </row>
    <row r="244" spans="1:28" ht="15.75" x14ac:dyDescent="0.25">
      <c r="A244" s="261" t="s">
        <v>527</v>
      </c>
      <c r="B244" s="261"/>
      <c r="C244" s="261"/>
      <c r="D244" s="261"/>
      <c r="E244" s="261"/>
      <c r="F244" s="261"/>
      <c r="G244" s="261"/>
      <c r="H244" s="261"/>
      <c r="I244" s="261"/>
      <c r="J244" s="261"/>
      <c r="K244" s="261"/>
      <c r="L244" s="261"/>
      <c r="M244" s="261"/>
      <c r="N244" s="261"/>
      <c r="O244" s="261"/>
      <c r="P244" s="261"/>
      <c r="Q244" s="261"/>
      <c r="R244" s="261"/>
      <c r="S244" s="98"/>
      <c r="T244" s="98"/>
      <c r="U244" s="98"/>
      <c r="V244" s="98"/>
      <c r="W244" s="98"/>
      <c r="X244" s="98"/>
      <c r="Y244" s="98"/>
      <c r="Z244" s="98"/>
      <c r="AA244" s="98"/>
      <c r="AB244" s="99"/>
    </row>
    <row r="245" spans="1:28" ht="15.75" x14ac:dyDescent="0.25">
      <c r="A245" s="261" t="s">
        <v>564</v>
      </c>
      <c r="B245" s="261"/>
      <c r="C245" s="261"/>
      <c r="D245" s="261"/>
      <c r="E245" s="261"/>
      <c r="F245" s="261"/>
      <c r="G245" s="261"/>
      <c r="H245" s="261"/>
      <c r="I245" s="261"/>
      <c r="J245" s="261"/>
      <c r="K245" s="261"/>
      <c r="L245" s="261"/>
      <c r="M245" s="261"/>
      <c r="N245" s="261"/>
      <c r="O245" s="261"/>
      <c r="P245" s="261"/>
      <c r="Q245" s="261"/>
      <c r="R245" s="261"/>
      <c r="S245" s="98"/>
      <c r="T245" s="98"/>
      <c r="U245" s="98"/>
      <c r="V245" s="98"/>
      <c r="W245" s="98"/>
      <c r="X245" s="98"/>
      <c r="Y245" s="98"/>
      <c r="Z245" s="98"/>
      <c r="AA245" s="98"/>
      <c r="AB245" s="99"/>
    </row>
    <row r="246" spans="1:28" ht="15.75" x14ac:dyDescent="0.25">
      <c r="A246" s="261" t="s">
        <v>528</v>
      </c>
      <c r="B246" s="261"/>
      <c r="C246" s="261"/>
      <c r="D246" s="261"/>
      <c r="E246" s="261"/>
      <c r="F246" s="261"/>
      <c r="G246" s="261"/>
      <c r="H246" s="261"/>
      <c r="I246" s="261"/>
      <c r="J246" s="261"/>
      <c r="K246" s="261"/>
      <c r="L246" s="261"/>
      <c r="M246" s="261"/>
      <c r="N246" s="261"/>
      <c r="O246" s="261"/>
      <c r="P246" s="261"/>
      <c r="Q246" s="261"/>
      <c r="R246" s="261"/>
      <c r="S246" s="98"/>
      <c r="T246" s="98"/>
      <c r="U246" s="98"/>
      <c r="V246" s="98"/>
      <c r="W246" s="98"/>
      <c r="X246" s="98"/>
      <c r="Y246" s="98"/>
      <c r="Z246" s="98"/>
      <c r="AA246" s="98"/>
      <c r="AB246" s="99"/>
    </row>
    <row r="247" spans="1:28" ht="15.75" x14ac:dyDescent="0.25">
      <c r="A247" s="262" t="s">
        <v>529</v>
      </c>
      <c r="B247" s="262"/>
      <c r="C247" s="262"/>
      <c r="D247" s="262"/>
      <c r="E247" s="262"/>
      <c r="F247" s="262"/>
      <c r="G247" s="262"/>
      <c r="H247" s="262"/>
      <c r="I247" s="262"/>
      <c r="J247" s="262"/>
      <c r="K247" s="262"/>
      <c r="L247" s="262"/>
      <c r="M247" s="262"/>
      <c r="N247" s="262"/>
      <c r="O247" s="262"/>
      <c r="P247" s="262"/>
      <c r="Q247" s="262"/>
      <c r="R247" s="262"/>
      <c r="S247" s="98"/>
      <c r="T247" s="98"/>
      <c r="U247" s="98"/>
      <c r="V247" s="98"/>
      <c r="W247" s="98"/>
      <c r="X247" s="98"/>
      <c r="Y247" s="98"/>
      <c r="Z247" s="98"/>
      <c r="AA247" s="98"/>
      <c r="AB247" s="164" t="s">
        <v>530</v>
      </c>
    </row>
    <row r="248" spans="1:28" ht="15.75" x14ac:dyDescent="0.25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98"/>
      <c r="T248" s="98"/>
      <c r="U248" s="98"/>
      <c r="V248" s="98"/>
      <c r="W248" s="98"/>
      <c r="X248" s="98"/>
      <c r="Y248" s="98"/>
      <c r="Z248" s="98"/>
      <c r="AA248" s="98"/>
      <c r="AB248" s="100"/>
    </row>
    <row r="249" spans="1:28" ht="15.75" x14ac:dyDescent="0.25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98"/>
      <c r="T249" s="98"/>
      <c r="U249" s="98"/>
      <c r="V249" s="98"/>
      <c r="W249" s="98"/>
      <c r="X249" s="98"/>
      <c r="Y249" s="98"/>
      <c r="Z249" s="98"/>
      <c r="AA249" s="98"/>
      <c r="AB249" s="100"/>
    </row>
    <row r="250" spans="1:28" ht="15.75" x14ac:dyDescent="0.25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98"/>
      <c r="T250" s="98"/>
      <c r="U250" s="98"/>
      <c r="V250" s="98"/>
      <c r="W250" s="98"/>
      <c r="X250" s="98"/>
      <c r="Y250" s="98"/>
      <c r="Z250" s="98"/>
      <c r="AA250" s="98"/>
      <c r="AB250" s="100"/>
    </row>
    <row r="251" spans="1:28" ht="15.75" x14ac:dyDescent="0.25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98"/>
      <c r="T251" s="98"/>
      <c r="U251" s="98"/>
      <c r="V251" s="98"/>
      <c r="W251" s="98"/>
      <c r="X251" s="98"/>
      <c r="Y251" s="98"/>
      <c r="Z251" s="98"/>
      <c r="AA251" s="98"/>
      <c r="AB251" s="100"/>
    </row>
    <row r="252" spans="1:28" ht="15.75" x14ac:dyDescent="0.25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98"/>
      <c r="T252" s="98"/>
      <c r="U252" s="98"/>
      <c r="V252" s="98"/>
      <c r="W252" s="98"/>
      <c r="X252" s="98"/>
      <c r="Y252" s="98"/>
      <c r="Z252" s="98"/>
      <c r="AA252" s="98"/>
      <c r="AB252" s="100"/>
    </row>
    <row r="253" spans="1:28" ht="15.75" x14ac:dyDescent="0.25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98"/>
      <c r="T253" s="98"/>
      <c r="U253" s="98"/>
      <c r="V253" s="98"/>
      <c r="W253" s="98"/>
      <c r="X253" s="98"/>
      <c r="Y253" s="98"/>
      <c r="Z253" s="98"/>
      <c r="AA253" s="98"/>
      <c r="AB253" s="100"/>
    </row>
    <row r="254" spans="1:28" ht="15.75" x14ac:dyDescent="0.25">
      <c r="A254" s="31" t="s">
        <v>545</v>
      </c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98"/>
      <c r="T254" s="98"/>
      <c r="U254" s="98"/>
      <c r="V254" s="98"/>
      <c r="W254" s="98"/>
      <c r="X254" s="98"/>
      <c r="Y254" s="98"/>
      <c r="Z254" s="98"/>
      <c r="AA254" s="98"/>
      <c r="AB254" s="100"/>
    </row>
    <row r="255" spans="1:28" ht="15.75" x14ac:dyDescent="0.25">
      <c r="A255" s="260">
        <v>45481</v>
      </c>
      <c r="B255" s="260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98"/>
      <c r="T255" s="98"/>
      <c r="U255" s="98"/>
      <c r="V255" s="98"/>
      <c r="W255" s="98"/>
      <c r="X255" s="98"/>
      <c r="Y255" s="98"/>
      <c r="Z255" s="98"/>
      <c r="AA255" s="98"/>
      <c r="AB255" s="100"/>
    </row>
    <row r="256" spans="1:28" ht="15.75" x14ac:dyDescent="0.25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98"/>
      <c r="T256" s="98"/>
      <c r="U256" s="98"/>
      <c r="V256" s="98"/>
      <c r="W256" s="98"/>
      <c r="X256" s="98"/>
      <c r="Y256" s="98"/>
      <c r="Z256" s="98"/>
      <c r="AA256" s="98"/>
      <c r="AB256" s="100"/>
    </row>
    <row r="257" spans="1:28" ht="15.75" x14ac:dyDescent="0.25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98"/>
      <c r="T257" s="98"/>
      <c r="U257" s="98"/>
      <c r="V257" s="98"/>
      <c r="W257" s="98"/>
      <c r="X257" s="98"/>
      <c r="Y257" s="98"/>
      <c r="Z257" s="98"/>
      <c r="AA257" s="98"/>
      <c r="AB257" s="100"/>
    </row>
    <row r="258" spans="1:28" ht="15.75" x14ac:dyDescent="0.25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98"/>
      <c r="T258" s="98"/>
      <c r="U258" s="98"/>
      <c r="V258" s="98"/>
      <c r="W258" s="98"/>
      <c r="X258" s="98"/>
      <c r="Y258" s="98"/>
      <c r="Z258" s="98"/>
      <c r="AA258" s="98"/>
      <c r="AB258" s="100"/>
    </row>
    <row r="259" spans="1:28" ht="15.75" x14ac:dyDescent="0.25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98"/>
      <c r="T259" s="98"/>
      <c r="U259" s="98"/>
      <c r="V259" s="98"/>
      <c r="W259" s="98"/>
      <c r="X259" s="98"/>
      <c r="Y259" s="98"/>
      <c r="Z259" s="98"/>
      <c r="AA259" s="98"/>
      <c r="AB259" s="100"/>
    </row>
    <row r="260" spans="1:28" ht="15.75" x14ac:dyDescent="0.25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98"/>
      <c r="T260" s="98"/>
      <c r="U260" s="98"/>
      <c r="V260" s="98"/>
      <c r="W260" s="98"/>
      <c r="X260" s="98"/>
      <c r="Y260" s="98"/>
      <c r="Z260" s="98"/>
      <c r="AA260" s="98"/>
      <c r="AB260" s="100"/>
    </row>
    <row r="261" spans="1:28" ht="15.75" x14ac:dyDescent="0.25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98"/>
      <c r="T261" s="98"/>
      <c r="U261" s="98"/>
      <c r="V261" s="98"/>
      <c r="W261" s="98"/>
      <c r="X261" s="98"/>
      <c r="Y261" s="98"/>
      <c r="Z261" s="98"/>
      <c r="AA261" s="98"/>
      <c r="AB261" s="100"/>
    </row>
    <row r="262" spans="1:28" ht="15.75" x14ac:dyDescent="0.25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98"/>
      <c r="T262" s="98"/>
      <c r="U262" s="98"/>
      <c r="V262" s="98"/>
      <c r="W262" s="98"/>
      <c r="X262" s="98"/>
      <c r="Y262" s="98"/>
      <c r="Z262" s="98"/>
      <c r="AA262" s="98"/>
      <c r="AB262" s="100"/>
    </row>
    <row r="263" spans="1:28" ht="15.75" x14ac:dyDescent="0.25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98"/>
      <c r="T263" s="98"/>
      <c r="U263" s="98"/>
      <c r="V263" s="98"/>
      <c r="W263" s="98"/>
      <c r="X263" s="98"/>
      <c r="Y263" s="98"/>
      <c r="Z263" s="98"/>
      <c r="AA263" s="98"/>
      <c r="AB263" s="100"/>
    </row>
    <row r="264" spans="1:28" ht="15.75" x14ac:dyDescent="0.25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98"/>
      <c r="T264" s="98"/>
      <c r="U264" s="98"/>
      <c r="V264" s="98"/>
      <c r="W264" s="98"/>
      <c r="X264" s="98"/>
      <c r="Y264" s="98"/>
      <c r="Z264" s="98"/>
      <c r="AA264" s="98"/>
      <c r="AB264" s="100"/>
    </row>
    <row r="265" spans="1:28" ht="15.75" x14ac:dyDescent="0.25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98"/>
      <c r="T265" s="98"/>
      <c r="U265" s="98"/>
      <c r="V265" s="98"/>
      <c r="W265" s="98"/>
      <c r="X265" s="98"/>
      <c r="Y265" s="98"/>
      <c r="Z265" s="98"/>
      <c r="AA265" s="98"/>
      <c r="AB265" s="100"/>
    </row>
    <row r="266" spans="1:28" ht="15.75" x14ac:dyDescent="0.25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98"/>
      <c r="T266" s="98"/>
      <c r="U266" s="98"/>
      <c r="V266" s="98"/>
      <c r="W266" s="98"/>
      <c r="X266" s="98"/>
      <c r="Y266" s="98"/>
      <c r="Z266" s="98"/>
      <c r="AA266" s="98"/>
      <c r="AB266" s="100"/>
    </row>
    <row r="267" spans="1:28" ht="15.75" x14ac:dyDescent="0.25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98"/>
      <c r="T267" s="98"/>
      <c r="U267" s="98"/>
      <c r="V267" s="98"/>
      <c r="W267" s="98"/>
      <c r="X267" s="98"/>
      <c r="Y267" s="98"/>
      <c r="Z267" s="98"/>
      <c r="AA267" s="98"/>
      <c r="AB267" s="100"/>
    </row>
    <row r="268" spans="1:28" ht="15.75" x14ac:dyDescent="0.25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98"/>
      <c r="T268" s="98"/>
      <c r="U268" s="98"/>
      <c r="V268" s="98"/>
      <c r="W268" s="98"/>
      <c r="X268" s="98"/>
      <c r="Y268" s="98"/>
      <c r="Z268" s="98"/>
      <c r="AA268" s="98"/>
      <c r="AB268" s="100"/>
    </row>
    <row r="269" spans="1:28" ht="15.75" x14ac:dyDescent="0.25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98"/>
      <c r="T269" s="98"/>
      <c r="U269" s="98"/>
      <c r="V269" s="98"/>
      <c r="W269" s="98"/>
      <c r="X269" s="98"/>
      <c r="Y269" s="98"/>
      <c r="Z269" s="98"/>
      <c r="AA269" s="98"/>
      <c r="AB269" s="100"/>
    </row>
    <row r="270" spans="1:28" ht="15.75" x14ac:dyDescent="0.25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98"/>
      <c r="T270" s="98"/>
      <c r="U270" s="98"/>
      <c r="V270" s="98"/>
      <c r="W270" s="98"/>
      <c r="X270" s="98"/>
      <c r="Y270" s="98"/>
      <c r="Z270" s="98"/>
      <c r="AA270" s="98"/>
      <c r="AB270" s="100"/>
    </row>
    <row r="271" spans="1:28" ht="15.75" x14ac:dyDescent="0.25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98"/>
      <c r="T271" s="98"/>
      <c r="U271" s="98"/>
      <c r="V271" s="98"/>
      <c r="W271" s="98"/>
      <c r="X271" s="98"/>
      <c r="Y271" s="98"/>
      <c r="Z271" s="98"/>
      <c r="AA271" s="98"/>
      <c r="AB271" s="100"/>
    </row>
    <row r="272" spans="1:28" ht="15.75" x14ac:dyDescent="0.25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98"/>
      <c r="T272" s="98"/>
      <c r="U272" s="98"/>
      <c r="V272" s="98"/>
      <c r="W272" s="98"/>
      <c r="X272" s="98"/>
      <c r="Y272" s="98"/>
      <c r="Z272" s="98"/>
      <c r="AA272" s="98"/>
      <c r="AB272" s="100"/>
    </row>
    <row r="273" spans="1:28" ht="15.75" x14ac:dyDescent="0.25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98"/>
      <c r="T273" s="98"/>
      <c r="U273" s="98"/>
      <c r="V273" s="98"/>
      <c r="W273" s="98"/>
      <c r="X273" s="98"/>
      <c r="Y273" s="98"/>
      <c r="Z273" s="98"/>
      <c r="AA273" s="98"/>
      <c r="AB273" s="100"/>
    </row>
    <row r="274" spans="1:28" ht="15.75" x14ac:dyDescent="0.25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98"/>
      <c r="T274" s="98"/>
      <c r="U274" s="98"/>
      <c r="V274" s="98"/>
      <c r="W274" s="98"/>
      <c r="X274" s="98"/>
      <c r="Y274" s="98"/>
      <c r="Z274" s="98"/>
      <c r="AA274" s="98"/>
      <c r="AB274" s="100"/>
    </row>
    <row r="275" spans="1:28" ht="15.75" x14ac:dyDescent="0.25">
      <c r="A275" s="36"/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98"/>
      <c r="T275" s="98"/>
      <c r="U275" s="98"/>
      <c r="V275" s="98"/>
      <c r="W275" s="98"/>
      <c r="X275" s="98"/>
      <c r="Y275" s="98"/>
      <c r="Z275" s="98"/>
      <c r="AA275" s="98"/>
      <c r="AB275" s="100"/>
    </row>
    <row r="276" spans="1:28" ht="15.75" x14ac:dyDescent="0.25">
      <c r="A276" s="36"/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98"/>
      <c r="T276" s="98"/>
      <c r="U276" s="98"/>
      <c r="V276" s="98"/>
      <c r="W276" s="98"/>
      <c r="X276" s="98"/>
      <c r="Y276" s="98"/>
      <c r="Z276" s="98"/>
      <c r="AA276" s="98"/>
      <c r="AB276" s="100"/>
    </row>
    <row r="277" spans="1:28" ht="15.75" x14ac:dyDescent="0.25">
      <c r="A277" s="36"/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98"/>
      <c r="T277" s="98"/>
      <c r="U277" s="98"/>
      <c r="V277" s="98"/>
      <c r="W277" s="98"/>
      <c r="X277" s="98"/>
      <c r="Y277" s="98"/>
      <c r="Z277" s="98"/>
      <c r="AA277" s="98"/>
      <c r="AB277" s="100"/>
    </row>
    <row r="278" spans="1:28" ht="15.75" x14ac:dyDescent="0.25">
      <c r="A278" s="36"/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98"/>
      <c r="T278" s="98"/>
      <c r="U278" s="98"/>
      <c r="V278" s="98"/>
      <c r="W278" s="98"/>
      <c r="X278" s="98"/>
      <c r="Y278" s="98"/>
      <c r="Z278" s="98"/>
      <c r="AA278" s="98"/>
      <c r="AB278" s="100"/>
    </row>
    <row r="279" spans="1:28" ht="15.75" x14ac:dyDescent="0.25">
      <c r="A279" s="36"/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98"/>
      <c r="T279" s="98"/>
      <c r="U279" s="98"/>
      <c r="V279" s="98"/>
      <c r="W279" s="98"/>
      <c r="X279" s="98"/>
      <c r="Y279" s="98"/>
      <c r="Z279" s="98"/>
      <c r="AA279" s="98"/>
      <c r="AB279" s="100"/>
    </row>
    <row r="280" spans="1:28" ht="183.75" customHeight="1" x14ac:dyDescent="0.25">
      <c r="A280" s="36"/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98"/>
      <c r="T280" s="98"/>
      <c r="U280" s="98"/>
      <c r="V280" s="98"/>
      <c r="W280" s="98"/>
      <c r="X280" s="98"/>
      <c r="Y280" s="98"/>
      <c r="Z280" s="98"/>
      <c r="AA280" s="98"/>
      <c r="AB280" s="100"/>
    </row>
    <row r="281" spans="1:28" x14ac:dyDescent="0.25">
      <c r="C281" s="38"/>
      <c r="D281" s="38"/>
      <c r="E281" s="38"/>
      <c r="F281" s="38"/>
      <c r="G281" s="38"/>
      <c r="H281" s="42"/>
      <c r="I281" s="42"/>
      <c r="M281" s="42"/>
      <c r="N281" s="42"/>
      <c r="R281" s="42"/>
      <c r="S281" s="42"/>
      <c r="W281" s="42"/>
      <c r="X281" s="42"/>
    </row>
    <row r="282" spans="1:28" x14ac:dyDescent="0.25">
      <c r="C282" s="38"/>
      <c r="D282" s="38"/>
      <c r="E282" s="38"/>
      <c r="F282" s="38"/>
      <c r="G282" s="38"/>
      <c r="H282" s="42"/>
      <c r="I282" s="42"/>
      <c r="M282" s="42"/>
      <c r="N282" s="42"/>
      <c r="R282" s="42"/>
      <c r="S282" s="42"/>
      <c r="W282" s="42"/>
      <c r="X282" s="42"/>
    </row>
    <row r="283" spans="1:28" x14ac:dyDescent="0.25">
      <c r="H283" s="75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</row>
    <row r="284" spans="1:28" x14ac:dyDescent="0.25">
      <c r="B284" s="38"/>
      <c r="C284" s="38"/>
      <c r="D284" s="38"/>
      <c r="E284" s="38"/>
      <c r="F284" s="38"/>
      <c r="G284" s="38"/>
      <c r="H284" s="42"/>
      <c r="I284" s="42"/>
      <c r="M284" s="42"/>
      <c r="N284" s="42"/>
      <c r="R284" s="42"/>
      <c r="S284" s="42"/>
      <c r="W284" s="42"/>
      <c r="X284" s="42"/>
    </row>
    <row r="285" spans="1:28" x14ac:dyDescent="0.25">
      <c r="B285" s="38"/>
      <c r="C285" s="38"/>
      <c r="D285" s="38"/>
      <c r="E285" s="38"/>
      <c r="F285" s="38"/>
      <c r="G285" s="38"/>
      <c r="H285" s="42"/>
      <c r="I285" s="42"/>
      <c r="M285" s="42"/>
      <c r="N285" s="42"/>
      <c r="R285" s="42"/>
      <c r="S285" s="42"/>
      <c r="W285" s="42"/>
      <c r="X285" s="42"/>
    </row>
    <row r="286" spans="1:28" x14ac:dyDescent="0.25">
      <c r="B286" s="80"/>
      <c r="C286" s="80"/>
      <c r="D286" s="80"/>
      <c r="E286" s="80"/>
      <c r="F286" s="80"/>
      <c r="G286" s="80"/>
      <c r="I286" s="42"/>
      <c r="N286" s="42"/>
      <c r="S286" s="42"/>
      <c r="X286" s="42"/>
    </row>
  </sheetData>
  <autoFilter ref="A4:AE239">
    <filterColumn colId="2" showButton="0"/>
    <filterColumn colId="3" showButton="0"/>
    <filterColumn colId="4" showButton="0"/>
    <filterColumn colId="5" showButton="0"/>
    <filterColumn colId="7" showButton="0"/>
    <filterColumn colId="8" showButton="0"/>
    <filterColumn colId="9" showButton="0"/>
    <filterColumn colId="10" showButton="0"/>
    <filterColumn colId="12" showButton="0"/>
    <filterColumn colId="13" showButton="0"/>
    <filterColumn colId="14" showButton="0"/>
    <filterColumn colId="15" showButton="0"/>
    <filterColumn colId="17" showButton="0"/>
    <filterColumn colId="18" showButton="0"/>
    <filterColumn colId="19" showButton="0"/>
    <filterColumn colId="20" showButton="0"/>
    <filterColumn colId="22" showButton="0"/>
    <filterColumn colId="23" showButton="0"/>
    <filterColumn colId="24" showButton="0"/>
    <filterColumn colId="25" showButton="0"/>
  </autoFilter>
  <mergeCells count="32">
    <mergeCell ref="B9:AB9"/>
    <mergeCell ref="B10:AB10"/>
    <mergeCell ref="B12:AB12"/>
    <mergeCell ref="R40:AB40"/>
    <mergeCell ref="R43:AB43"/>
    <mergeCell ref="A2:AB2"/>
    <mergeCell ref="A4:A5"/>
    <mergeCell ref="B4:B5"/>
    <mergeCell ref="C4:G4"/>
    <mergeCell ref="H4:L4"/>
    <mergeCell ref="R4:V4"/>
    <mergeCell ref="W4:AA4"/>
    <mergeCell ref="AB4:AB5"/>
    <mergeCell ref="M4:Q4"/>
    <mergeCell ref="AB191:AB192"/>
    <mergeCell ref="A49:AB49"/>
    <mergeCell ref="A51:AB51"/>
    <mergeCell ref="A141:AB141"/>
    <mergeCell ref="A244:R244"/>
    <mergeCell ref="A143:AB143"/>
    <mergeCell ref="B183:AB183"/>
    <mergeCell ref="B184:AB184"/>
    <mergeCell ref="B198:AB198"/>
    <mergeCell ref="R182:AB182"/>
    <mergeCell ref="R196:AB196"/>
    <mergeCell ref="A255:B255"/>
    <mergeCell ref="A245:R245"/>
    <mergeCell ref="A246:R246"/>
    <mergeCell ref="A247:R247"/>
    <mergeCell ref="A211:AB211"/>
    <mergeCell ref="A214:AB214"/>
    <mergeCell ref="A221:AB221"/>
  </mergeCells>
  <pageMargins left="0.78740157480314965" right="0.19685039370078741" top="0.78740157480314965" bottom="0.39370078740157483" header="0" footer="0.31496062992125984"/>
  <pageSetup paperSize="9" scale="70" firstPageNumber="113" fitToHeight="0" orientation="landscape" useFirstPageNumber="1" horizontalDpi="1200" verticalDpi="1200" r:id="rId1"/>
  <headerFoot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"/>
  <dimension ref="A1:T43"/>
  <sheetViews>
    <sheetView view="pageBreakPreview" zoomScaleNormal="100" zoomScaleSheetLayoutView="100" workbookViewId="0">
      <pane xSplit="3" ySplit="5" topLeftCell="F18" activePane="bottomRight" state="frozen"/>
      <selection activeCell="F204" sqref="F204:M205"/>
      <selection pane="topRight" activeCell="F204" sqref="F204:M205"/>
      <selection pane="bottomLeft" activeCell="F204" sqref="F204:M205"/>
      <selection pane="bottomRight" activeCell="O26" sqref="O26"/>
    </sheetView>
  </sheetViews>
  <sheetFormatPr defaultRowHeight="15" x14ac:dyDescent="0.25"/>
  <cols>
    <col min="1" max="1" width="4.7109375" style="18" customWidth="1"/>
    <col min="2" max="2" width="76.28515625" style="18" customWidth="1"/>
    <col min="3" max="3" width="16.140625" style="18" customWidth="1"/>
    <col min="4" max="5" width="13.85546875" style="19" customWidth="1"/>
    <col min="6" max="10" width="14" style="19" customWidth="1"/>
    <col min="11" max="11" width="17.5703125" style="19" customWidth="1"/>
    <col min="12" max="12" width="14" style="19" customWidth="1"/>
    <col min="13" max="13" width="14.85546875" style="19" customWidth="1"/>
    <col min="14" max="14" width="25.7109375" style="18" customWidth="1"/>
    <col min="15" max="15" width="9.140625" style="18"/>
    <col min="16" max="16" width="15.85546875" style="92" customWidth="1"/>
    <col min="17" max="17" width="12.140625" style="18" customWidth="1"/>
    <col min="18" max="16384" width="9.140625" style="18"/>
  </cols>
  <sheetData>
    <row r="1" spans="1:17" ht="15.75" customHeight="1" x14ac:dyDescent="0.25">
      <c r="A1" s="276" t="s">
        <v>516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</row>
    <row r="2" spans="1:17" ht="18.75" x14ac:dyDescent="0.25">
      <c r="A2" s="3"/>
      <c r="M2" s="61" t="s">
        <v>618</v>
      </c>
      <c r="N2" s="353"/>
      <c r="O2" s="353"/>
      <c r="P2" s="354"/>
    </row>
    <row r="3" spans="1:17" x14ac:dyDescent="0.25">
      <c r="A3" s="278" t="s">
        <v>15</v>
      </c>
      <c r="B3" s="278" t="s">
        <v>17</v>
      </c>
      <c r="C3" s="278" t="s">
        <v>102</v>
      </c>
      <c r="D3" s="285">
        <v>2016</v>
      </c>
      <c r="E3" s="285">
        <v>2017</v>
      </c>
      <c r="F3" s="285">
        <v>2018</v>
      </c>
      <c r="G3" s="286">
        <v>2019</v>
      </c>
      <c r="H3" s="282">
        <v>2020</v>
      </c>
      <c r="I3" s="106"/>
      <c r="J3" s="215"/>
      <c r="K3" s="285">
        <v>2023</v>
      </c>
      <c r="L3" s="285"/>
      <c r="M3" s="345"/>
      <c r="N3" s="300"/>
      <c r="O3" s="353"/>
      <c r="P3" s="354"/>
    </row>
    <row r="4" spans="1:17" x14ac:dyDescent="0.25">
      <c r="A4" s="278"/>
      <c r="B4" s="278"/>
      <c r="C4" s="278"/>
      <c r="D4" s="285"/>
      <c r="E4" s="285"/>
      <c r="F4" s="285"/>
      <c r="G4" s="287"/>
      <c r="H4" s="283"/>
      <c r="I4" s="107">
        <v>2021</v>
      </c>
      <c r="J4" s="216">
        <v>2022</v>
      </c>
      <c r="K4" s="285"/>
      <c r="L4" s="285"/>
      <c r="M4" s="345"/>
      <c r="N4" s="300"/>
      <c r="O4" s="353"/>
      <c r="P4" s="354"/>
    </row>
    <row r="5" spans="1:17" ht="15" customHeight="1" x14ac:dyDescent="0.25">
      <c r="A5" s="278"/>
      <c r="B5" s="278"/>
      <c r="C5" s="278"/>
      <c r="D5" s="285"/>
      <c r="E5" s="285"/>
      <c r="F5" s="285" t="s">
        <v>390</v>
      </c>
      <c r="G5" s="288"/>
      <c r="H5" s="284"/>
      <c r="I5" s="108"/>
      <c r="J5" s="217"/>
      <c r="K5" s="83" t="s">
        <v>389</v>
      </c>
      <c r="L5" s="5" t="s">
        <v>390</v>
      </c>
      <c r="M5" s="346" t="s">
        <v>388</v>
      </c>
      <c r="N5" s="300"/>
      <c r="O5" s="353"/>
      <c r="P5" s="354"/>
    </row>
    <row r="6" spans="1:17" s="2" customFormat="1" x14ac:dyDescent="0.25">
      <c r="A6" s="52" t="s">
        <v>418</v>
      </c>
      <c r="B6" s="67"/>
      <c r="C6" s="52"/>
      <c r="D6" s="11"/>
      <c r="E6" s="22"/>
      <c r="F6" s="22"/>
      <c r="G6" s="22"/>
      <c r="H6" s="93"/>
      <c r="I6" s="93"/>
      <c r="J6" s="93"/>
      <c r="K6" s="25"/>
      <c r="L6" s="93"/>
      <c r="M6" s="347"/>
      <c r="N6" s="355"/>
      <c r="O6" s="8"/>
      <c r="P6" s="89"/>
      <c r="Q6" s="87"/>
    </row>
    <row r="7" spans="1:17" ht="25.5" x14ac:dyDescent="0.25">
      <c r="A7" s="81">
        <v>1</v>
      </c>
      <c r="B7" s="47" t="s">
        <v>18</v>
      </c>
      <c r="C7" s="82" t="s">
        <v>103</v>
      </c>
      <c r="D7" s="94"/>
      <c r="E7" s="17">
        <v>103.8</v>
      </c>
      <c r="F7" s="17">
        <v>102.71942015384106</v>
      </c>
      <c r="G7" s="17">
        <v>105.72162686450891</v>
      </c>
      <c r="H7" s="63">
        <v>99.360842771601781</v>
      </c>
      <c r="I7" s="63">
        <v>106.1</v>
      </c>
      <c r="J7" s="63">
        <v>129.69999999999999</v>
      </c>
      <c r="K7" s="63">
        <v>211.2</v>
      </c>
      <c r="L7" s="63">
        <v>142.69999999999999</v>
      </c>
      <c r="M7" s="348"/>
      <c r="N7" s="355"/>
      <c r="O7" s="353"/>
      <c r="P7" s="354"/>
      <c r="Q7" s="87"/>
    </row>
    <row r="8" spans="1:17" x14ac:dyDescent="0.25">
      <c r="A8" s="81">
        <f>A7+1</f>
        <v>2</v>
      </c>
      <c r="B8" s="35" t="s">
        <v>399</v>
      </c>
      <c r="C8" s="51" t="s">
        <v>103</v>
      </c>
      <c r="D8" s="22"/>
      <c r="E8" s="17">
        <v>107</v>
      </c>
      <c r="F8" s="16">
        <v>109.4</v>
      </c>
      <c r="G8" s="16">
        <v>114.2</v>
      </c>
      <c r="H8" s="63">
        <v>110.41317761309631</v>
      </c>
      <c r="I8" s="63">
        <v>117</v>
      </c>
      <c r="J8" s="63">
        <v>140.1</v>
      </c>
      <c r="K8" s="220">
        <v>192.07</v>
      </c>
      <c r="L8" s="63">
        <v>160</v>
      </c>
      <c r="M8" s="349"/>
      <c r="N8" s="356"/>
      <c r="O8" s="353"/>
      <c r="P8" s="354"/>
      <c r="Q8" s="87"/>
    </row>
    <row r="9" spans="1:17" x14ac:dyDescent="0.25">
      <c r="A9" s="81">
        <f>A8+1</f>
        <v>3</v>
      </c>
      <c r="B9" s="35" t="s">
        <v>434</v>
      </c>
      <c r="C9" s="82" t="s">
        <v>103</v>
      </c>
      <c r="D9" s="17">
        <v>74.900000000000006</v>
      </c>
      <c r="E9" s="17">
        <v>74.099999999999994</v>
      </c>
      <c r="F9" s="16">
        <v>72.400000000000006</v>
      </c>
      <c r="G9" s="16">
        <v>72</v>
      </c>
      <c r="H9" s="63">
        <v>69.928356542505355</v>
      </c>
      <c r="I9" s="63">
        <v>69.7</v>
      </c>
      <c r="J9" s="63">
        <v>79.400000000000006</v>
      </c>
      <c r="K9" s="25">
        <v>87.5</v>
      </c>
      <c r="L9" s="63">
        <v>83.6</v>
      </c>
      <c r="M9" s="348"/>
      <c r="N9" s="357"/>
      <c r="O9" s="353"/>
      <c r="P9" s="354"/>
      <c r="Q9" s="87"/>
    </row>
    <row r="10" spans="1:17" x14ac:dyDescent="0.25">
      <c r="A10" s="81">
        <f>A9+1</f>
        <v>4</v>
      </c>
      <c r="B10" s="47" t="s">
        <v>105</v>
      </c>
      <c r="C10" s="10" t="s">
        <v>104</v>
      </c>
      <c r="D10" s="7">
        <v>234</v>
      </c>
      <c r="E10" s="7">
        <v>230</v>
      </c>
      <c r="F10" s="9">
        <v>245</v>
      </c>
      <c r="G10" s="9">
        <v>236</v>
      </c>
      <c r="H10" s="62">
        <v>223</v>
      </c>
      <c r="I10" s="66">
        <v>227</v>
      </c>
      <c r="J10" s="66">
        <v>266</v>
      </c>
      <c r="K10" s="172">
        <v>307</v>
      </c>
      <c r="L10" s="66">
        <v>274</v>
      </c>
      <c r="M10" s="350">
        <f>L10/K10*100</f>
        <v>89.250814332247558</v>
      </c>
      <c r="N10" s="358"/>
      <c r="O10" s="353"/>
      <c r="P10" s="354"/>
      <c r="Q10" s="87"/>
    </row>
    <row r="11" spans="1:17" x14ac:dyDescent="0.25">
      <c r="A11" s="81">
        <f>A10+1</f>
        <v>5</v>
      </c>
      <c r="B11" s="46" t="s">
        <v>398</v>
      </c>
      <c r="C11" s="51" t="s">
        <v>103</v>
      </c>
      <c r="D11" s="6" t="s">
        <v>129</v>
      </c>
      <c r="E11" s="4">
        <v>103.3</v>
      </c>
      <c r="F11" s="25">
        <v>109.3</v>
      </c>
      <c r="G11" s="25">
        <v>110.71361283727515</v>
      </c>
      <c r="H11" s="62">
        <v>115.88651980934918</v>
      </c>
      <c r="I11" s="62">
        <v>117.3</v>
      </c>
      <c r="J11" s="62">
        <v>113.4</v>
      </c>
      <c r="K11" s="25">
        <v>110.3</v>
      </c>
      <c r="L11" s="62">
        <v>111.9</v>
      </c>
      <c r="M11" s="351"/>
      <c r="N11" s="359"/>
      <c r="O11" s="353"/>
      <c r="P11" s="354"/>
      <c r="Q11" s="87"/>
    </row>
    <row r="12" spans="1:17" s="20" customFormat="1" x14ac:dyDescent="0.25">
      <c r="A12" s="52" t="s">
        <v>419</v>
      </c>
      <c r="B12" s="67"/>
      <c r="C12" s="52"/>
      <c r="D12" s="22"/>
      <c r="E12" s="22"/>
      <c r="F12" s="22"/>
      <c r="G12" s="22"/>
      <c r="H12" s="68"/>
      <c r="I12" s="68"/>
      <c r="J12" s="68"/>
      <c r="K12" s="25"/>
      <c r="L12" s="68"/>
      <c r="M12" s="347"/>
      <c r="N12" s="360"/>
      <c r="O12" s="361"/>
      <c r="P12" s="362"/>
      <c r="Q12" s="87"/>
    </row>
    <row r="13" spans="1:17" ht="38.25" x14ac:dyDescent="0.25">
      <c r="A13" s="81">
        <v>1</v>
      </c>
      <c r="B13" s="47" t="s">
        <v>108</v>
      </c>
      <c r="C13" s="82" t="s">
        <v>103</v>
      </c>
      <c r="D13" s="6">
        <v>85</v>
      </c>
      <c r="E13" s="6">
        <v>85</v>
      </c>
      <c r="F13" s="6">
        <v>84.7</v>
      </c>
      <c r="G13" s="6">
        <v>82.5</v>
      </c>
      <c r="H13" s="62">
        <v>80</v>
      </c>
      <c r="I13" s="25">
        <v>80.400000000000006</v>
      </c>
      <c r="J13" s="25">
        <v>79.7</v>
      </c>
      <c r="K13" s="25">
        <v>85.3</v>
      </c>
      <c r="L13" s="25">
        <v>69.900000000000006</v>
      </c>
      <c r="M13" s="352"/>
      <c r="N13" s="363"/>
      <c r="O13" s="353"/>
      <c r="P13" s="354"/>
      <c r="Q13" s="87"/>
    </row>
    <row r="14" spans="1:17" ht="38.25" x14ac:dyDescent="0.25">
      <c r="A14" s="81">
        <f t="shared" ref="A14:A22" si="0">A13+1</f>
        <v>2</v>
      </c>
      <c r="B14" s="47" t="s">
        <v>435</v>
      </c>
      <c r="C14" s="82" t="s">
        <v>103</v>
      </c>
      <c r="D14" s="6">
        <v>97.2</v>
      </c>
      <c r="E14" s="6">
        <v>95.5</v>
      </c>
      <c r="F14" s="6">
        <v>77.400000000000006</v>
      </c>
      <c r="G14" s="6">
        <v>84.8</v>
      </c>
      <c r="H14" s="62">
        <v>96.5</v>
      </c>
      <c r="I14" s="25">
        <v>81</v>
      </c>
      <c r="J14" s="25">
        <v>77.400000000000006</v>
      </c>
      <c r="K14" s="25">
        <v>97</v>
      </c>
      <c r="L14" s="25">
        <v>83.6</v>
      </c>
      <c r="M14" s="348"/>
      <c r="N14" s="363"/>
      <c r="O14" s="353"/>
      <c r="P14" s="354"/>
      <c r="Q14" s="87"/>
    </row>
    <row r="15" spans="1:17" ht="25.5" x14ac:dyDescent="0.25">
      <c r="A15" s="81">
        <f t="shared" si="0"/>
        <v>3</v>
      </c>
      <c r="B15" s="47" t="s">
        <v>109</v>
      </c>
      <c r="C15" s="82" t="s">
        <v>103</v>
      </c>
      <c r="D15" s="6">
        <v>65.7</v>
      </c>
      <c r="E15" s="6">
        <v>66</v>
      </c>
      <c r="F15" s="6">
        <v>63.8</v>
      </c>
      <c r="G15" s="6">
        <v>65.5</v>
      </c>
      <c r="H15" s="62">
        <v>66.8</v>
      </c>
      <c r="I15" s="25">
        <v>66.599999999999994</v>
      </c>
      <c r="J15" s="25">
        <v>62.2</v>
      </c>
      <c r="K15" s="25">
        <v>67.400000000000006</v>
      </c>
      <c r="L15" s="25">
        <v>59.2</v>
      </c>
      <c r="M15" s="352"/>
      <c r="N15" s="363"/>
      <c r="O15" s="353"/>
      <c r="P15" s="354"/>
      <c r="Q15" s="87"/>
    </row>
    <row r="16" spans="1:17" x14ac:dyDescent="0.25">
      <c r="A16" s="81">
        <f t="shared" si="0"/>
        <v>4</v>
      </c>
      <c r="B16" s="47" t="s">
        <v>436</v>
      </c>
      <c r="C16" s="82" t="s">
        <v>103</v>
      </c>
      <c r="D16" s="6">
        <v>32.4</v>
      </c>
      <c r="E16" s="6">
        <v>35.380000000000003</v>
      </c>
      <c r="F16" s="6">
        <v>38</v>
      </c>
      <c r="G16" s="6">
        <v>39.9</v>
      </c>
      <c r="H16" s="62">
        <v>42.2</v>
      </c>
      <c r="I16" s="25">
        <v>44.2</v>
      </c>
      <c r="J16" s="25">
        <v>46</v>
      </c>
      <c r="K16" s="25">
        <v>40.5</v>
      </c>
      <c r="L16" s="25">
        <v>54.3</v>
      </c>
      <c r="M16" s="348"/>
      <c r="N16" s="364"/>
      <c r="O16" s="353"/>
      <c r="P16" s="354"/>
      <c r="Q16" s="87"/>
    </row>
    <row r="17" spans="1:17" s="20" customFormat="1" x14ac:dyDescent="0.25">
      <c r="A17" s="81">
        <f t="shared" si="0"/>
        <v>5</v>
      </c>
      <c r="B17" s="47" t="s">
        <v>111</v>
      </c>
      <c r="C17" s="82" t="s">
        <v>112</v>
      </c>
      <c r="D17" s="6">
        <v>70.400000000000006</v>
      </c>
      <c r="E17" s="6">
        <v>71.7</v>
      </c>
      <c r="F17" s="13">
        <v>71.7</v>
      </c>
      <c r="G17" s="13">
        <v>71.2</v>
      </c>
      <c r="H17" s="62">
        <v>69.8</v>
      </c>
      <c r="I17" s="25">
        <v>68.3</v>
      </c>
      <c r="J17" s="25">
        <v>68.3</v>
      </c>
      <c r="K17" s="25">
        <v>73.5</v>
      </c>
      <c r="L17" s="25">
        <v>70.599999999999994</v>
      </c>
      <c r="M17" s="350">
        <f>L17/K17*100</f>
        <v>96.054421768707471</v>
      </c>
      <c r="N17" s="365"/>
      <c r="O17" s="361"/>
      <c r="P17" s="362"/>
      <c r="Q17" s="87"/>
    </row>
    <row r="18" spans="1:17" s="20" customFormat="1" ht="25.5" x14ac:dyDescent="0.25">
      <c r="A18" s="81">
        <f t="shared" si="0"/>
        <v>6</v>
      </c>
      <c r="B18" s="47" t="s">
        <v>437</v>
      </c>
      <c r="C18" s="82" t="s">
        <v>417</v>
      </c>
      <c r="D18" s="6">
        <v>-1.1000000000000001</v>
      </c>
      <c r="E18" s="7">
        <v>-3.2</v>
      </c>
      <c r="F18" s="16">
        <v>-5.3</v>
      </c>
      <c r="G18" s="16">
        <v>-5.9</v>
      </c>
      <c r="H18" s="62">
        <v>-8.4</v>
      </c>
      <c r="I18" s="25">
        <v>-11.2</v>
      </c>
      <c r="J18" s="25">
        <v>-10.199999999999999</v>
      </c>
      <c r="K18" s="25">
        <v>-1.1000000000000001</v>
      </c>
      <c r="L18" s="25">
        <v>-9.6999999999999993</v>
      </c>
      <c r="M18" s="352"/>
      <c r="N18" s="366"/>
      <c r="O18" s="361"/>
      <c r="P18" s="362"/>
      <c r="Q18" s="87"/>
    </row>
    <row r="19" spans="1:17" s="20" customFormat="1" ht="25.5" x14ac:dyDescent="0.25">
      <c r="A19" s="81">
        <f t="shared" si="0"/>
        <v>7</v>
      </c>
      <c r="B19" s="47" t="s">
        <v>439</v>
      </c>
      <c r="C19" s="82" t="s">
        <v>422</v>
      </c>
      <c r="D19" s="6">
        <v>-22</v>
      </c>
      <c r="E19" s="7">
        <v>-22</v>
      </c>
      <c r="F19" s="16">
        <v>-7</v>
      </c>
      <c r="G19" s="16">
        <v>14.6</v>
      </c>
      <c r="H19" s="62">
        <v>115</v>
      </c>
      <c r="I19" s="25">
        <v>3.1</v>
      </c>
      <c r="J19" s="25">
        <v>-7.3</v>
      </c>
      <c r="K19" s="25">
        <v>62.4</v>
      </c>
      <c r="L19" s="25">
        <v>4.0999999999999996</v>
      </c>
      <c r="M19" s="352"/>
      <c r="N19" s="27"/>
      <c r="O19" s="361"/>
      <c r="P19" s="362"/>
      <c r="Q19" s="87"/>
    </row>
    <row r="20" spans="1:17" ht="25.5" x14ac:dyDescent="0.25">
      <c r="A20" s="81">
        <f t="shared" si="0"/>
        <v>8</v>
      </c>
      <c r="B20" s="47" t="s">
        <v>438</v>
      </c>
      <c r="C20" s="82" t="s">
        <v>103</v>
      </c>
      <c r="D20" s="6">
        <v>233.4</v>
      </c>
      <c r="E20" s="7">
        <v>256.7</v>
      </c>
      <c r="F20" s="7">
        <v>329.9</v>
      </c>
      <c r="G20" s="7">
        <v>329.7</v>
      </c>
      <c r="H20" s="62">
        <v>127.8</v>
      </c>
      <c r="I20" s="25">
        <v>178.7</v>
      </c>
      <c r="J20" s="25">
        <v>523.4</v>
      </c>
      <c r="K20" s="25">
        <v>281.7</v>
      </c>
      <c r="L20" s="25">
        <v>522.4</v>
      </c>
      <c r="M20" s="350"/>
      <c r="N20" s="367"/>
      <c r="O20" s="353"/>
      <c r="P20" s="354"/>
      <c r="Q20" s="87"/>
    </row>
    <row r="21" spans="1:17" x14ac:dyDescent="0.25">
      <c r="A21" s="81">
        <f t="shared" si="0"/>
        <v>9</v>
      </c>
      <c r="B21" s="48" t="s">
        <v>468</v>
      </c>
      <c r="C21" s="10" t="s">
        <v>104</v>
      </c>
      <c r="D21" s="6">
        <v>1437</v>
      </c>
      <c r="E21" s="6">
        <v>1452</v>
      </c>
      <c r="F21" s="4">
        <v>1453</v>
      </c>
      <c r="G21" s="4">
        <v>1458</v>
      </c>
      <c r="H21" s="62">
        <v>1469</v>
      </c>
      <c r="I21" s="25">
        <v>1481</v>
      </c>
      <c r="J21" s="25">
        <v>1481</v>
      </c>
      <c r="K21" s="25">
        <v>1597</v>
      </c>
      <c r="L21" s="25">
        <v>1483</v>
      </c>
      <c r="M21" s="350">
        <f>L21/K21*100</f>
        <v>92.861615529117088</v>
      </c>
      <c r="N21" s="368"/>
      <c r="O21" s="353"/>
      <c r="P21" s="354"/>
      <c r="Q21" s="87"/>
    </row>
    <row r="22" spans="1:17" s="20" customFormat="1" ht="25.5" x14ac:dyDescent="0.25">
      <c r="A22" s="81">
        <f t="shared" si="0"/>
        <v>10</v>
      </c>
      <c r="B22" s="47" t="s">
        <v>115</v>
      </c>
      <c r="C22" s="10" t="s">
        <v>104</v>
      </c>
      <c r="D22" s="6">
        <v>24</v>
      </c>
      <c r="E22" s="6">
        <v>38</v>
      </c>
      <c r="F22" s="6">
        <v>74</v>
      </c>
      <c r="G22" s="6">
        <v>111</v>
      </c>
      <c r="H22" s="62">
        <v>147</v>
      </c>
      <c r="I22" s="9">
        <v>181</v>
      </c>
      <c r="J22" s="25">
        <v>223</v>
      </c>
      <c r="K22" s="9">
        <v>110</v>
      </c>
      <c r="L22" s="9">
        <v>274</v>
      </c>
      <c r="M22" s="348">
        <f>L22/K22*100</f>
        <v>249.09090909090907</v>
      </c>
      <c r="N22" s="26"/>
      <c r="O22" s="361"/>
      <c r="P22" s="362"/>
      <c r="Q22" s="87"/>
    </row>
    <row r="23" spans="1:17" s="20" customFormat="1" x14ac:dyDescent="0.25">
      <c r="A23" s="52" t="s">
        <v>420</v>
      </c>
      <c r="B23" s="67"/>
      <c r="C23" s="52"/>
      <c r="D23" s="52"/>
      <c r="E23" s="52"/>
      <c r="F23" s="52"/>
      <c r="G23" s="52"/>
      <c r="H23" s="68"/>
      <c r="I23" s="68"/>
      <c r="J23" s="68"/>
      <c r="K23" s="25"/>
      <c r="L23" s="68"/>
      <c r="M23" s="347"/>
      <c r="N23" s="369"/>
      <c r="O23" s="361"/>
      <c r="P23" s="362"/>
      <c r="Q23" s="87"/>
    </row>
    <row r="24" spans="1:17" ht="25.5" x14ac:dyDescent="0.25">
      <c r="A24" s="81">
        <v>1</v>
      </c>
      <c r="B24" s="49" t="s">
        <v>421</v>
      </c>
      <c r="C24" s="82" t="s">
        <v>103</v>
      </c>
      <c r="D24" s="6">
        <v>74.5</v>
      </c>
      <c r="E24" s="6">
        <v>72.5</v>
      </c>
      <c r="F24" s="6">
        <v>69.7</v>
      </c>
      <c r="G24" s="6">
        <v>49.3</v>
      </c>
      <c r="H24" s="62">
        <v>41.6</v>
      </c>
      <c r="I24" s="25">
        <v>35.1</v>
      </c>
      <c r="J24" s="25">
        <v>23</v>
      </c>
      <c r="K24" s="25">
        <v>40.6</v>
      </c>
      <c r="L24" s="25">
        <v>15</v>
      </c>
      <c r="M24" s="348"/>
      <c r="N24" s="370"/>
      <c r="O24" s="353"/>
      <c r="P24" s="354"/>
      <c r="Q24" s="87"/>
    </row>
    <row r="25" spans="1:17" x14ac:dyDescent="0.25">
      <c r="A25" s="95">
        <f>A24+1</f>
        <v>2</v>
      </c>
      <c r="B25" s="35" t="s">
        <v>117</v>
      </c>
      <c r="C25" s="21"/>
      <c r="D25" s="6"/>
      <c r="E25" s="6"/>
      <c r="F25" s="6"/>
      <c r="G25" s="6"/>
      <c r="H25" s="62"/>
      <c r="I25" s="62"/>
      <c r="J25" s="62"/>
      <c r="K25" s="25"/>
      <c r="L25" s="62"/>
      <c r="M25" s="348"/>
      <c r="N25" s="26"/>
      <c r="O25" s="353"/>
      <c r="P25" s="354"/>
      <c r="Q25" s="87"/>
    </row>
    <row r="26" spans="1:17" x14ac:dyDescent="0.25">
      <c r="A26" s="95" t="s">
        <v>517</v>
      </c>
      <c r="B26" s="29" t="s">
        <v>118</v>
      </c>
      <c r="C26" s="82" t="s">
        <v>103</v>
      </c>
      <c r="D26" s="6">
        <v>97.7</v>
      </c>
      <c r="E26" s="6">
        <v>97.6</v>
      </c>
      <c r="F26" s="7">
        <v>97.6</v>
      </c>
      <c r="G26" s="7">
        <v>97.49839640795382</v>
      </c>
      <c r="H26" s="62">
        <v>97.467732022126611</v>
      </c>
      <c r="I26" s="25">
        <v>97.5</v>
      </c>
      <c r="J26" s="25">
        <v>96.8</v>
      </c>
      <c r="K26" s="25">
        <v>96.5</v>
      </c>
      <c r="L26" s="25">
        <v>96.8</v>
      </c>
      <c r="M26" s="348"/>
      <c r="N26" s="27"/>
      <c r="O26" s="353"/>
      <c r="P26" s="354"/>
      <c r="Q26" s="87"/>
    </row>
    <row r="27" spans="1:17" x14ac:dyDescent="0.25">
      <c r="A27" s="95" t="s">
        <v>518</v>
      </c>
      <c r="B27" s="29" t="s">
        <v>119</v>
      </c>
      <c r="C27" s="82" t="s">
        <v>103</v>
      </c>
      <c r="D27" s="6">
        <v>97.5</v>
      </c>
      <c r="E27" s="6">
        <v>97.5</v>
      </c>
      <c r="F27" s="7">
        <v>97.5</v>
      </c>
      <c r="G27" s="7">
        <v>90.519693406159078</v>
      </c>
      <c r="H27" s="62">
        <v>97.489729240125499</v>
      </c>
      <c r="I27" s="25">
        <v>97.5</v>
      </c>
      <c r="J27" s="25">
        <v>97</v>
      </c>
      <c r="K27" s="25">
        <v>96.4</v>
      </c>
      <c r="L27" s="25">
        <v>96.8</v>
      </c>
      <c r="M27" s="348"/>
      <c r="N27" s="27"/>
      <c r="O27" s="353"/>
      <c r="P27" s="354"/>
      <c r="Q27" s="87"/>
    </row>
    <row r="28" spans="1:17" x14ac:dyDescent="0.25">
      <c r="A28" s="95" t="s">
        <v>519</v>
      </c>
      <c r="B28" s="29" t="s">
        <v>120</v>
      </c>
      <c r="C28" s="82" t="s">
        <v>103</v>
      </c>
      <c r="D28" s="6">
        <v>91.3</v>
      </c>
      <c r="E28" s="6">
        <v>91.1</v>
      </c>
      <c r="F28" s="7">
        <v>90.9</v>
      </c>
      <c r="G28" s="7">
        <v>90.785338957244022</v>
      </c>
      <c r="H28" s="62">
        <v>90.737230291463135</v>
      </c>
      <c r="I28" s="25">
        <v>90.7</v>
      </c>
      <c r="J28" s="25">
        <v>91.6</v>
      </c>
      <c r="K28" s="25">
        <v>91.1</v>
      </c>
      <c r="L28" s="25">
        <v>91.3</v>
      </c>
      <c r="M28" s="348"/>
      <c r="N28" s="27"/>
      <c r="O28" s="353"/>
      <c r="P28" s="354"/>
      <c r="Q28" s="87"/>
    </row>
    <row r="29" spans="1:17" x14ac:dyDescent="0.25">
      <c r="A29" s="95" t="s">
        <v>520</v>
      </c>
      <c r="B29" s="29" t="s">
        <v>121</v>
      </c>
      <c r="C29" s="82" t="s">
        <v>103</v>
      </c>
      <c r="D29" s="6">
        <v>97.1</v>
      </c>
      <c r="E29" s="6">
        <v>97.1</v>
      </c>
      <c r="F29" s="7">
        <v>97.1</v>
      </c>
      <c r="G29" s="7">
        <v>90.707589039853303</v>
      </c>
      <c r="H29" s="62">
        <v>97.037492317148107</v>
      </c>
      <c r="I29" s="25">
        <v>97</v>
      </c>
      <c r="J29" s="25">
        <v>96.5</v>
      </c>
      <c r="K29" s="25">
        <v>95.9</v>
      </c>
      <c r="L29" s="25">
        <v>96.4</v>
      </c>
      <c r="M29" s="348"/>
      <c r="N29" s="27"/>
      <c r="O29" s="353"/>
      <c r="P29" s="354"/>
      <c r="Q29" s="87"/>
    </row>
    <row r="30" spans="1:17" x14ac:dyDescent="0.25">
      <c r="A30" s="95" t="s">
        <v>521</v>
      </c>
      <c r="B30" s="29" t="s">
        <v>122</v>
      </c>
      <c r="C30" s="82" t="s">
        <v>103</v>
      </c>
      <c r="D30" s="6">
        <v>21.6</v>
      </c>
      <c r="E30" s="6">
        <v>21.5</v>
      </c>
      <c r="F30" s="7">
        <v>21.5</v>
      </c>
      <c r="G30" s="7">
        <v>21.420102241141372</v>
      </c>
      <c r="H30" s="62">
        <v>21.385177756930741</v>
      </c>
      <c r="I30" s="25">
        <v>21.4</v>
      </c>
      <c r="J30" s="25">
        <v>19.600000000000001</v>
      </c>
      <c r="K30" s="25">
        <v>21.1</v>
      </c>
      <c r="L30" s="25">
        <v>19.5</v>
      </c>
      <c r="M30" s="348"/>
      <c r="N30" s="27"/>
      <c r="O30" s="353"/>
      <c r="P30" s="354"/>
      <c r="Q30" s="87"/>
    </row>
    <row r="31" spans="1:17" ht="25.5" x14ac:dyDescent="0.25">
      <c r="A31" s="95" t="s">
        <v>522</v>
      </c>
      <c r="B31" s="30" t="s">
        <v>402</v>
      </c>
      <c r="C31" s="82" t="s">
        <v>103</v>
      </c>
      <c r="D31" s="9">
        <v>99.8</v>
      </c>
      <c r="E31" s="9">
        <v>99.9</v>
      </c>
      <c r="F31" s="9">
        <v>100</v>
      </c>
      <c r="G31" s="9">
        <v>100</v>
      </c>
      <c r="H31" s="62">
        <v>100.00453967677501</v>
      </c>
      <c r="I31" s="25">
        <v>100</v>
      </c>
      <c r="J31" s="25">
        <v>98.5</v>
      </c>
      <c r="K31" s="25">
        <v>100</v>
      </c>
      <c r="L31" s="25">
        <v>94.8</v>
      </c>
      <c r="M31" s="351"/>
      <c r="N31" s="371"/>
      <c r="O31" s="353"/>
      <c r="P31" s="354"/>
      <c r="Q31" s="87"/>
    </row>
    <row r="32" spans="1:17" ht="25.5" x14ac:dyDescent="0.25">
      <c r="A32" s="95" t="s">
        <v>523</v>
      </c>
      <c r="B32" s="47" t="s">
        <v>130</v>
      </c>
      <c r="C32" s="82" t="s">
        <v>103</v>
      </c>
      <c r="D32" s="4">
        <v>100</v>
      </c>
      <c r="E32" s="4">
        <v>100</v>
      </c>
      <c r="F32" s="4">
        <v>100</v>
      </c>
      <c r="G32" s="4">
        <v>100</v>
      </c>
      <c r="H32" s="62">
        <v>100</v>
      </c>
      <c r="I32" s="25">
        <v>100</v>
      </c>
      <c r="J32" s="25">
        <v>100</v>
      </c>
      <c r="K32" s="25">
        <v>100</v>
      </c>
      <c r="L32" s="25">
        <v>100</v>
      </c>
      <c r="M32" s="351"/>
      <c r="N32" s="371"/>
      <c r="O32" s="353"/>
      <c r="P32" s="354"/>
      <c r="Q32" s="87"/>
    </row>
    <row r="33" spans="1:20" ht="38.25" x14ac:dyDescent="0.25">
      <c r="A33" s="95">
        <f>A32+1</f>
        <v>5</v>
      </c>
      <c r="B33" s="47" t="s">
        <v>131</v>
      </c>
      <c r="C33" s="82" t="s">
        <v>103</v>
      </c>
      <c r="D33" s="6">
        <v>90</v>
      </c>
      <c r="E33" s="6">
        <v>90</v>
      </c>
      <c r="F33" s="4">
        <v>100</v>
      </c>
      <c r="G33" s="4">
        <v>100</v>
      </c>
      <c r="H33" s="62">
        <v>100</v>
      </c>
      <c r="I33" s="25">
        <v>100</v>
      </c>
      <c r="J33" s="25">
        <v>100</v>
      </c>
      <c r="K33" s="25">
        <v>94.5</v>
      </c>
      <c r="L33" s="25">
        <v>100</v>
      </c>
      <c r="M33" s="351"/>
      <c r="N33" s="366"/>
      <c r="O33" s="353"/>
      <c r="P33" s="354"/>
      <c r="Q33" s="87"/>
    </row>
    <row r="34" spans="1:20" ht="25.5" x14ac:dyDescent="0.25">
      <c r="A34" s="95">
        <f>A33+1</f>
        <v>6</v>
      </c>
      <c r="B34" s="29" t="s">
        <v>414</v>
      </c>
      <c r="C34" s="43" t="s">
        <v>103</v>
      </c>
      <c r="D34" s="6">
        <v>0</v>
      </c>
      <c r="E34" s="7">
        <v>10</v>
      </c>
      <c r="F34" s="7">
        <v>33.299999999999997</v>
      </c>
      <c r="G34" s="7">
        <v>33.267326732673268</v>
      </c>
      <c r="H34" s="25">
        <v>33.267326732673268</v>
      </c>
      <c r="I34" s="25">
        <v>33.299999999999997</v>
      </c>
      <c r="J34" s="25">
        <v>33.299999999999997</v>
      </c>
      <c r="K34" s="25">
        <v>26</v>
      </c>
      <c r="L34" s="25">
        <v>33.299999999999997</v>
      </c>
      <c r="M34" s="352"/>
      <c r="N34" s="372"/>
      <c r="O34" s="353"/>
      <c r="P34" s="354"/>
      <c r="Q34" s="87"/>
    </row>
    <row r="35" spans="1:20" ht="25.5" x14ac:dyDescent="0.25">
      <c r="A35" s="95">
        <f>A34+1</f>
        <v>7</v>
      </c>
      <c r="B35" s="29" t="s">
        <v>440</v>
      </c>
      <c r="C35" s="10" t="s">
        <v>104</v>
      </c>
      <c r="D35" s="6">
        <v>24</v>
      </c>
      <c r="E35" s="6">
        <v>52</v>
      </c>
      <c r="F35" s="6">
        <v>85</v>
      </c>
      <c r="G35" s="6">
        <v>92</v>
      </c>
      <c r="H35" s="62">
        <v>96</v>
      </c>
      <c r="I35" s="25">
        <v>99</v>
      </c>
      <c r="J35" s="25">
        <v>105</v>
      </c>
      <c r="K35" s="25">
        <v>162</v>
      </c>
      <c r="L35" s="25">
        <v>129</v>
      </c>
      <c r="M35" s="348">
        <f>L35/K35*100</f>
        <v>79.629629629629633</v>
      </c>
      <c r="N35" s="363"/>
      <c r="O35" s="353"/>
      <c r="P35" s="354"/>
      <c r="Q35" s="87"/>
    </row>
    <row r="36" spans="1:20" x14ac:dyDescent="0.25">
      <c r="N36" s="353"/>
      <c r="O36" s="353"/>
      <c r="P36" s="354"/>
    </row>
    <row r="37" spans="1:20" ht="15.75" x14ac:dyDescent="0.25">
      <c r="A37" s="32" t="s">
        <v>527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73"/>
      <c r="O37" s="373"/>
      <c r="P37" s="373"/>
      <c r="Q37" s="32"/>
      <c r="R37" s="32"/>
      <c r="S37" s="32"/>
      <c r="T37" s="32"/>
    </row>
    <row r="38" spans="1:20" ht="15.75" x14ac:dyDescent="0.25">
      <c r="A38" s="32" t="s">
        <v>564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73"/>
      <c r="O38" s="373"/>
      <c r="P38" s="373"/>
      <c r="Q38" s="32"/>
      <c r="R38" s="32"/>
      <c r="S38" s="32"/>
      <c r="T38" s="32"/>
    </row>
    <row r="39" spans="1:20" ht="15.75" x14ac:dyDescent="0.25">
      <c r="A39" s="32" t="s">
        <v>619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73"/>
      <c r="O39" s="373"/>
      <c r="P39" s="373"/>
      <c r="Q39" s="32"/>
      <c r="R39" s="32"/>
      <c r="S39" s="32"/>
      <c r="T39" s="32"/>
    </row>
    <row r="40" spans="1:20" ht="15.75" x14ac:dyDescent="0.25">
      <c r="A40" s="32" t="s">
        <v>529</v>
      </c>
      <c r="B40" s="32"/>
      <c r="C40" s="32"/>
      <c r="D40" s="32"/>
      <c r="E40" s="32"/>
      <c r="F40" s="32"/>
      <c r="G40" s="32"/>
      <c r="H40" s="32"/>
      <c r="I40" s="32"/>
      <c r="J40" s="32"/>
      <c r="K40" s="32" t="s">
        <v>530</v>
      </c>
      <c r="L40" s="32"/>
      <c r="M40" s="32"/>
      <c r="N40" s="32"/>
      <c r="O40" s="32"/>
      <c r="P40" s="32"/>
      <c r="Q40" s="32"/>
      <c r="R40" s="32"/>
      <c r="S40" s="32"/>
      <c r="T40" s="32"/>
    </row>
    <row r="41" spans="1:20" ht="64.5" customHeight="1" x14ac:dyDescent="0.25">
      <c r="A41" s="261"/>
      <c r="B41" s="261"/>
      <c r="C41" s="261"/>
      <c r="D41" s="261"/>
      <c r="E41" s="261"/>
      <c r="F41" s="261"/>
      <c r="G41" s="261"/>
      <c r="H41" s="261"/>
      <c r="I41" s="261"/>
      <c r="J41" s="261"/>
      <c r="K41" s="261"/>
      <c r="L41" s="261"/>
      <c r="M41" s="261"/>
      <c r="N41" s="261"/>
      <c r="O41" s="261"/>
      <c r="P41" s="261"/>
      <c r="Q41" s="261"/>
      <c r="R41" s="261"/>
      <c r="S41" s="261"/>
      <c r="T41" s="261"/>
    </row>
    <row r="42" spans="1:20" ht="15.75" x14ac:dyDescent="0.25">
      <c r="A42" s="31" t="s">
        <v>545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</row>
    <row r="43" spans="1:20" x14ac:dyDescent="0.25">
      <c r="A43" s="260">
        <v>45481</v>
      </c>
      <c r="B43" s="260"/>
    </row>
  </sheetData>
  <autoFilter ref="A5:N35"/>
  <mergeCells count="13">
    <mergeCell ref="A43:B43"/>
    <mergeCell ref="A41:T41"/>
    <mergeCell ref="H3:H5"/>
    <mergeCell ref="A1:N1"/>
    <mergeCell ref="A3:A5"/>
    <mergeCell ref="B3:B5"/>
    <mergeCell ref="C3:C5"/>
    <mergeCell ref="D3:D5"/>
    <mergeCell ref="E3:E5"/>
    <mergeCell ref="F3:F5"/>
    <mergeCell ref="G3:G5"/>
    <mergeCell ref="K3:M4"/>
    <mergeCell ref="N3:N5"/>
  </mergeCells>
  <pageMargins left="0.23622047244094491" right="0.23622047244094491" top="0.74803149606299213" bottom="0.39370078740157483" header="0.31496062992125984" footer="0.31496062992125984"/>
  <pageSetup paperSize="9" scale="60" firstPageNumber="127" fitToHeight="0" orientation="landscape" useFirstPageNumber="1" r:id="rId1"/>
  <headerFooter>
    <oddFooter>&amp;R&amp;P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/>
  <dimension ref="A1:T177"/>
  <sheetViews>
    <sheetView tabSelected="1" view="pageBreakPreview" zoomScaleNormal="100" zoomScaleSheetLayoutView="100" zoomScalePageLayoutView="89" workbookViewId="0">
      <pane xSplit="2" ySplit="6" topLeftCell="C91" activePane="bottomRight" state="frozen"/>
      <selection activeCell="F204" sqref="F204:M205"/>
      <selection pane="topRight" activeCell="F204" sqref="F204:M205"/>
      <selection pane="bottomLeft" activeCell="F204" sqref="F204:M205"/>
      <selection pane="bottomRight" activeCell="L104" sqref="L104"/>
    </sheetView>
  </sheetViews>
  <sheetFormatPr defaultRowHeight="15" x14ac:dyDescent="0.25"/>
  <cols>
    <col min="1" max="1" width="4.7109375" customWidth="1"/>
    <col min="2" max="2" width="76.28515625" customWidth="1"/>
    <col min="3" max="3" width="16.140625" customWidth="1"/>
    <col min="4" max="5" width="16.42578125" customWidth="1"/>
    <col min="6" max="6" width="16.42578125" style="12" customWidth="1"/>
    <col min="7" max="10" width="15.7109375" customWidth="1"/>
    <col min="11" max="11" width="16.7109375" style="14" customWidth="1"/>
    <col min="12" max="12" width="15.7109375" customWidth="1"/>
    <col min="13" max="13" width="14" customWidth="1"/>
    <col min="14" max="14" width="22.28515625" customWidth="1"/>
    <col min="15" max="15" width="9.140625" style="85"/>
  </cols>
  <sheetData>
    <row r="1" spans="1:18" ht="15.75" x14ac:dyDescent="0.25">
      <c r="N1" s="84"/>
    </row>
    <row r="2" spans="1:18" ht="44.25" customHeight="1" x14ac:dyDescent="0.25">
      <c r="A2" s="276" t="s">
        <v>526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</row>
    <row r="3" spans="1:18" ht="18.75" x14ac:dyDescent="0.25">
      <c r="A3" s="3"/>
      <c r="N3" s="61" t="s">
        <v>618</v>
      </c>
    </row>
    <row r="4" spans="1:18" ht="15.75" customHeight="1" x14ac:dyDescent="0.25">
      <c r="A4" s="277" t="s">
        <v>15</v>
      </c>
      <c r="B4" s="277" t="s">
        <v>17</v>
      </c>
      <c r="C4" s="277" t="s">
        <v>102</v>
      </c>
      <c r="D4" s="275">
        <v>2016</v>
      </c>
      <c r="E4" s="275">
        <v>2017</v>
      </c>
      <c r="F4" s="275">
        <v>2018</v>
      </c>
      <c r="G4" s="275">
        <v>2019</v>
      </c>
      <c r="H4" s="279">
        <v>2020</v>
      </c>
      <c r="I4" s="279">
        <v>2021</v>
      </c>
      <c r="J4" s="279">
        <v>2022</v>
      </c>
      <c r="K4" s="275">
        <v>2023</v>
      </c>
      <c r="L4" s="275"/>
      <c r="M4" s="275"/>
      <c r="N4" s="275" t="s">
        <v>393</v>
      </c>
    </row>
    <row r="5" spans="1:18" ht="15.75" customHeight="1" x14ac:dyDescent="0.25">
      <c r="A5" s="277"/>
      <c r="B5" s="277"/>
      <c r="C5" s="277"/>
      <c r="D5" s="275"/>
      <c r="E5" s="275"/>
      <c r="F5" s="275"/>
      <c r="G5" s="275"/>
      <c r="H5" s="280"/>
      <c r="I5" s="280"/>
      <c r="J5" s="280"/>
      <c r="K5" s="275"/>
      <c r="L5" s="275"/>
      <c r="M5" s="275"/>
      <c r="N5" s="275"/>
    </row>
    <row r="6" spans="1:18" ht="15" customHeight="1" x14ac:dyDescent="0.25">
      <c r="A6" s="277"/>
      <c r="B6" s="277"/>
      <c r="C6" s="277"/>
      <c r="D6" s="275"/>
      <c r="E6" s="275"/>
      <c r="F6" s="275"/>
      <c r="G6" s="275"/>
      <c r="H6" s="281"/>
      <c r="I6" s="281"/>
      <c r="J6" s="281"/>
      <c r="K6" s="109" t="s">
        <v>389</v>
      </c>
      <c r="L6" s="175" t="s">
        <v>390</v>
      </c>
      <c r="M6" s="175" t="s">
        <v>388</v>
      </c>
      <c r="N6" s="275"/>
    </row>
    <row r="7" spans="1:18" ht="15" customHeight="1" x14ac:dyDescent="0.25">
      <c r="A7" s="297" t="s">
        <v>513</v>
      </c>
      <c r="B7" s="298"/>
      <c r="C7" s="298"/>
      <c r="D7" s="298"/>
      <c r="E7" s="298"/>
      <c r="F7" s="298"/>
      <c r="G7" s="298"/>
      <c r="H7" s="298"/>
      <c r="I7" s="298"/>
      <c r="J7" s="298"/>
      <c r="K7" s="298"/>
      <c r="L7" s="298"/>
      <c r="M7" s="298"/>
      <c r="N7" s="299"/>
    </row>
    <row r="8" spans="1:18" s="2" customFormat="1" ht="19.5" customHeight="1" x14ac:dyDescent="0.25">
      <c r="A8" s="173">
        <v>1</v>
      </c>
      <c r="B8" s="178" t="s">
        <v>400</v>
      </c>
      <c r="C8" s="176" t="s">
        <v>396</v>
      </c>
      <c r="D8" s="58">
        <v>62.567999999999998</v>
      </c>
      <c r="E8" s="55">
        <v>62.354999999999997</v>
      </c>
      <c r="F8" s="55">
        <v>62.08</v>
      </c>
      <c r="G8" s="55">
        <v>61.774000000000001</v>
      </c>
      <c r="H8" s="65">
        <v>61.726999999999997</v>
      </c>
      <c r="I8" s="133">
        <v>61.49</v>
      </c>
      <c r="J8" s="133">
        <v>53.69</v>
      </c>
      <c r="K8" s="133">
        <v>62.54</v>
      </c>
      <c r="L8" s="245">
        <v>53.156999999999996</v>
      </c>
      <c r="M8" s="121">
        <f t="shared" ref="M8:M16" si="0">L8/K8*100</f>
        <v>84.996802046690107</v>
      </c>
      <c r="N8" s="55"/>
      <c r="O8" s="24"/>
      <c r="Q8" s="86"/>
      <c r="R8" s="87"/>
    </row>
    <row r="9" spans="1:18" s="23" customFormat="1" ht="18.75" customHeight="1" x14ac:dyDescent="0.25">
      <c r="A9" s="173">
        <f t="shared" ref="A9:A16" si="1">A8+1</f>
        <v>2</v>
      </c>
      <c r="B9" s="179" t="s">
        <v>395</v>
      </c>
      <c r="C9" s="176" t="s">
        <v>396</v>
      </c>
      <c r="D9" s="55">
        <v>25.055</v>
      </c>
      <c r="E9" s="55">
        <v>24.300999999999998</v>
      </c>
      <c r="F9" s="55">
        <v>23.521000000000001</v>
      </c>
      <c r="G9" s="55">
        <v>23.204000000000001</v>
      </c>
      <c r="H9" s="65">
        <v>22.547000000000001</v>
      </c>
      <c r="I9" s="130">
        <v>22.736000000000001</v>
      </c>
      <c r="J9" s="130">
        <v>21.841999999999999</v>
      </c>
      <c r="K9" s="130">
        <v>27.547999999999998</v>
      </c>
      <c r="L9" s="130">
        <v>22.637</v>
      </c>
      <c r="M9" s="121">
        <f t="shared" si="0"/>
        <v>82.172934514302327</v>
      </c>
      <c r="N9" s="55"/>
      <c r="O9" s="24"/>
      <c r="Q9" s="88"/>
      <c r="R9" s="87"/>
    </row>
    <row r="10" spans="1:18" s="8" customFormat="1" ht="21" customHeight="1" x14ac:dyDescent="0.25">
      <c r="A10" s="173">
        <f t="shared" si="1"/>
        <v>3</v>
      </c>
      <c r="B10" s="180" t="s">
        <v>397</v>
      </c>
      <c r="C10" s="176" t="s">
        <v>394</v>
      </c>
      <c r="D10" s="58">
        <v>34494.300000000003</v>
      </c>
      <c r="E10" s="55">
        <v>36649.5</v>
      </c>
      <c r="F10" s="55">
        <v>39788.1</v>
      </c>
      <c r="G10" s="55">
        <v>42375.4</v>
      </c>
      <c r="H10" s="65">
        <v>45863.4</v>
      </c>
      <c r="I10" s="133">
        <v>49594.6</v>
      </c>
      <c r="J10" s="133">
        <v>54763.3</v>
      </c>
      <c r="K10" s="133">
        <v>49560.04</v>
      </c>
      <c r="L10" s="133">
        <v>60965.2</v>
      </c>
      <c r="M10" s="121">
        <f t="shared" si="0"/>
        <v>123.01281435608202</v>
      </c>
      <c r="N10" s="55"/>
      <c r="O10" s="24"/>
      <c r="Q10" s="89"/>
      <c r="R10" s="87"/>
    </row>
    <row r="11" spans="1:18" s="8" customFormat="1" ht="34.5" customHeight="1" x14ac:dyDescent="0.25">
      <c r="A11" s="173">
        <f t="shared" si="1"/>
        <v>4</v>
      </c>
      <c r="B11" s="165" t="s">
        <v>466</v>
      </c>
      <c r="C11" s="175" t="s">
        <v>392</v>
      </c>
      <c r="D11" s="58">
        <v>28691844.800000001</v>
      </c>
      <c r="E11" s="55">
        <v>29780218.199999999</v>
      </c>
      <c r="F11" s="131">
        <v>29472096.609999999</v>
      </c>
      <c r="G11" s="131">
        <v>30333485.100000001</v>
      </c>
      <c r="H11" s="132">
        <v>28512412.920000002</v>
      </c>
      <c r="I11" s="133">
        <v>30455717.199999999</v>
      </c>
      <c r="J11" s="133">
        <v>37198985.5</v>
      </c>
      <c r="K11" s="133">
        <v>60591649.619999997</v>
      </c>
      <c r="L11" s="133">
        <v>40940126.200000003</v>
      </c>
      <c r="M11" s="121">
        <f t="shared" si="0"/>
        <v>67.567274462332108</v>
      </c>
      <c r="N11" s="55"/>
      <c r="O11" s="24"/>
      <c r="Q11" s="89"/>
      <c r="R11" s="87"/>
    </row>
    <row r="12" spans="1:18" s="8" customFormat="1" ht="33.75" customHeight="1" x14ac:dyDescent="0.25">
      <c r="A12" s="173">
        <f t="shared" si="1"/>
        <v>5</v>
      </c>
      <c r="B12" s="181" t="s">
        <v>542</v>
      </c>
      <c r="C12" s="175" t="s">
        <v>392</v>
      </c>
      <c r="D12" s="58">
        <v>24298740.699999999</v>
      </c>
      <c r="E12" s="55">
        <v>25253419.899999999</v>
      </c>
      <c r="F12" s="131">
        <v>24827677.406400003</v>
      </c>
      <c r="G12" s="131">
        <v>25743517.100000001</v>
      </c>
      <c r="H12" s="132">
        <v>24623692.300000001</v>
      </c>
      <c r="I12" s="133">
        <v>26101120.899999999</v>
      </c>
      <c r="J12" s="133">
        <v>30737925.399999999</v>
      </c>
      <c r="K12" s="133">
        <v>54172819.859999999</v>
      </c>
      <c r="L12" s="133">
        <v>35759630.5</v>
      </c>
      <c r="M12" s="121">
        <f t="shared" si="0"/>
        <v>66.010280787329137</v>
      </c>
      <c r="N12" s="55"/>
      <c r="O12" s="24"/>
      <c r="Q12" s="89"/>
      <c r="R12" s="87"/>
    </row>
    <row r="13" spans="1:18" s="8" customFormat="1" ht="29.25" customHeight="1" x14ac:dyDescent="0.25">
      <c r="A13" s="173">
        <f t="shared" si="1"/>
        <v>6</v>
      </c>
      <c r="B13" s="179" t="s">
        <v>415</v>
      </c>
      <c r="C13" s="176" t="s">
        <v>417</v>
      </c>
      <c r="D13" s="58">
        <v>10.6</v>
      </c>
      <c r="E13" s="118">
        <v>9.1</v>
      </c>
      <c r="F13" s="131">
        <v>7.3</v>
      </c>
      <c r="G13" s="131">
        <v>7.2</v>
      </c>
      <c r="H13" s="132">
        <v>6.5</v>
      </c>
      <c r="I13" s="133">
        <v>6.13</v>
      </c>
      <c r="J13" s="133">
        <v>6.16</v>
      </c>
      <c r="K13" s="133">
        <v>11.4</v>
      </c>
      <c r="L13" s="133">
        <v>6.34</v>
      </c>
      <c r="M13" s="120">
        <f t="shared" si="0"/>
        <v>55.614035087719294</v>
      </c>
      <c r="N13" s="56"/>
      <c r="O13" s="24"/>
      <c r="Q13" s="89"/>
      <c r="R13" s="87"/>
    </row>
    <row r="14" spans="1:18" s="8" customFormat="1" ht="28.5" customHeight="1" x14ac:dyDescent="0.25">
      <c r="A14" s="173">
        <f t="shared" si="1"/>
        <v>7</v>
      </c>
      <c r="B14" s="179" t="s">
        <v>416</v>
      </c>
      <c r="C14" s="176" t="s">
        <v>417</v>
      </c>
      <c r="D14" s="58">
        <v>11.7</v>
      </c>
      <c r="E14" s="118">
        <v>12.3</v>
      </c>
      <c r="F14" s="131">
        <v>12.6</v>
      </c>
      <c r="G14" s="131">
        <v>13.1</v>
      </c>
      <c r="H14" s="132">
        <v>14.9</v>
      </c>
      <c r="I14" s="133">
        <v>17.350000000000001</v>
      </c>
      <c r="J14" s="133">
        <v>16.329999999999998</v>
      </c>
      <c r="K14" s="133">
        <v>12.4</v>
      </c>
      <c r="L14" s="133">
        <v>15.99</v>
      </c>
      <c r="M14" s="120">
        <f t="shared" si="0"/>
        <v>128.95161290322582</v>
      </c>
      <c r="N14" s="56"/>
      <c r="O14" s="24"/>
      <c r="Q14" s="89"/>
      <c r="R14" s="87"/>
    </row>
    <row r="15" spans="1:18" s="8" customFormat="1" ht="30" customHeight="1" x14ac:dyDescent="0.25">
      <c r="A15" s="173">
        <f t="shared" si="1"/>
        <v>8</v>
      </c>
      <c r="B15" s="54" t="s">
        <v>123</v>
      </c>
      <c r="C15" s="175" t="s">
        <v>124</v>
      </c>
      <c r="D15" s="58">
        <v>24.5</v>
      </c>
      <c r="E15" s="58">
        <v>24.7</v>
      </c>
      <c r="F15" s="58">
        <v>24.9</v>
      </c>
      <c r="G15" s="58">
        <v>25.037879402365235</v>
      </c>
      <c r="H15" s="65">
        <v>25.002021966645639</v>
      </c>
      <c r="I15" s="133">
        <v>25.38</v>
      </c>
      <c r="J15" s="133">
        <v>29.15</v>
      </c>
      <c r="K15" s="133">
        <v>25.1</v>
      </c>
      <c r="L15" s="133">
        <v>29.7</v>
      </c>
      <c r="M15" s="121">
        <f t="shared" si="0"/>
        <v>118.32669322709162</v>
      </c>
      <c r="N15" s="58"/>
      <c r="O15" s="24"/>
      <c r="Q15" s="89"/>
      <c r="R15" s="87"/>
    </row>
    <row r="16" spans="1:18" s="8" customFormat="1" ht="20.25" customHeight="1" x14ac:dyDescent="0.25">
      <c r="A16" s="173">
        <f t="shared" si="1"/>
        <v>9</v>
      </c>
      <c r="B16" s="54" t="s">
        <v>125</v>
      </c>
      <c r="C16" s="175" t="s">
        <v>126</v>
      </c>
      <c r="D16" s="58">
        <v>0.12</v>
      </c>
      <c r="E16" s="58">
        <v>0.09</v>
      </c>
      <c r="F16" s="56">
        <v>0.06</v>
      </c>
      <c r="G16" s="56">
        <v>7.3155372810567554E-2</v>
      </c>
      <c r="H16" s="141">
        <v>5.1954574173376324E-2</v>
      </c>
      <c r="I16" s="133">
        <v>0.11</v>
      </c>
      <c r="J16" s="133">
        <v>0.11</v>
      </c>
      <c r="K16" s="133">
        <v>0.13</v>
      </c>
      <c r="L16" s="133">
        <v>0.16</v>
      </c>
      <c r="M16" s="121">
        <f t="shared" si="0"/>
        <v>123.07692307692308</v>
      </c>
      <c r="N16" s="58"/>
      <c r="O16" s="24"/>
      <c r="Q16" s="89"/>
      <c r="R16" s="87"/>
    </row>
    <row r="17" spans="1:18" s="8" customFormat="1" ht="15.75" x14ac:dyDescent="0.25">
      <c r="A17" s="177"/>
      <c r="B17" s="182"/>
      <c r="C17" s="183"/>
      <c r="D17" s="184"/>
      <c r="E17" s="184"/>
      <c r="F17" s="185"/>
      <c r="G17" s="185"/>
      <c r="H17" s="186"/>
      <c r="I17" s="186"/>
      <c r="J17" s="186"/>
      <c r="K17" s="185"/>
      <c r="L17" s="187"/>
      <c r="M17" s="188"/>
      <c r="N17" s="189"/>
      <c r="O17" s="24"/>
      <c r="Q17" s="89"/>
      <c r="R17" s="87"/>
    </row>
    <row r="18" spans="1:18" s="8" customFormat="1" ht="17.25" customHeight="1" x14ac:dyDescent="0.25">
      <c r="A18" s="290" t="s">
        <v>514</v>
      </c>
      <c r="B18" s="291"/>
      <c r="C18" s="291"/>
      <c r="D18" s="291"/>
      <c r="E18" s="291"/>
      <c r="F18" s="291"/>
      <c r="G18" s="291"/>
      <c r="H18" s="291"/>
      <c r="I18" s="291"/>
      <c r="J18" s="291"/>
      <c r="K18" s="291"/>
      <c r="L18" s="291"/>
      <c r="M18" s="291"/>
      <c r="N18" s="292"/>
      <c r="O18" s="24"/>
      <c r="Q18" s="89"/>
      <c r="R18" s="87"/>
    </row>
    <row r="19" spans="1:18" s="2" customFormat="1" ht="18.75" customHeight="1" x14ac:dyDescent="0.25">
      <c r="A19" s="110" t="s">
        <v>138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1"/>
      <c r="L19" s="110"/>
      <c r="M19" s="110"/>
      <c r="N19" s="112"/>
      <c r="O19" s="8"/>
    </row>
    <row r="20" spans="1:18" s="2" customFormat="1" ht="18.75" customHeight="1" x14ac:dyDescent="0.25">
      <c r="A20" s="272" t="s">
        <v>137</v>
      </c>
      <c r="B20" s="273"/>
      <c r="C20" s="273"/>
      <c r="D20" s="273"/>
      <c r="E20" s="273"/>
      <c r="F20" s="273"/>
      <c r="G20" s="273"/>
      <c r="H20" s="273"/>
      <c r="I20" s="273"/>
      <c r="J20" s="273"/>
      <c r="K20" s="273"/>
      <c r="L20" s="273"/>
      <c r="M20" s="273"/>
      <c r="N20" s="274"/>
      <c r="O20" s="8"/>
    </row>
    <row r="21" spans="1:18" s="1" customFormat="1" ht="19.5" customHeight="1" x14ac:dyDescent="0.25">
      <c r="A21" s="144" t="s">
        <v>429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5"/>
      <c r="O21" s="57"/>
    </row>
    <row r="22" spans="1:18" s="2" customFormat="1" ht="33.75" customHeight="1" x14ac:dyDescent="0.25">
      <c r="A22" s="190">
        <v>1</v>
      </c>
      <c r="B22" s="113" t="s">
        <v>145</v>
      </c>
      <c r="C22" s="176" t="s">
        <v>391</v>
      </c>
      <c r="D22" s="173">
        <v>458.6</v>
      </c>
      <c r="E22" s="114">
        <v>477.59150348809237</v>
      </c>
      <c r="F22" s="114">
        <v>474.74382425902064</v>
      </c>
      <c r="G22" s="114">
        <v>491.03967850552016</v>
      </c>
      <c r="H22" s="115">
        <v>461.9</v>
      </c>
      <c r="I22" s="116">
        <v>495.3</v>
      </c>
      <c r="J22" s="116">
        <v>692.8</v>
      </c>
      <c r="K22" s="116">
        <v>968.8</v>
      </c>
      <c r="L22" s="116">
        <v>770.2</v>
      </c>
      <c r="M22" s="116">
        <f>L22/K22*100</f>
        <v>79.500412881915778</v>
      </c>
      <c r="N22" s="191"/>
      <c r="O22" s="8"/>
    </row>
    <row r="23" spans="1:18" ht="33.75" customHeight="1" x14ac:dyDescent="0.25">
      <c r="A23" s="192">
        <v>2</v>
      </c>
      <c r="B23" s="122" t="s">
        <v>18</v>
      </c>
      <c r="C23" s="123" t="s">
        <v>103</v>
      </c>
      <c r="D23" s="193"/>
      <c r="E23" s="140">
        <v>103.8</v>
      </c>
      <c r="F23" s="56">
        <v>102.71942015384106</v>
      </c>
      <c r="G23" s="56">
        <v>105.72162686450891</v>
      </c>
      <c r="H23" s="56">
        <v>99.360842771601781</v>
      </c>
      <c r="I23" s="56">
        <v>106.1</v>
      </c>
      <c r="J23" s="56">
        <v>129.69999999999999</v>
      </c>
      <c r="K23" s="56">
        <v>211.2</v>
      </c>
      <c r="L23" s="56">
        <v>142.69999999999999</v>
      </c>
      <c r="M23" s="116"/>
      <c r="N23" s="194"/>
    </row>
    <row r="24" spans="1:18" s="1" customFormat="1" ht="18" customHeight="1" x14ac:dyDescent="0.25">
      <c r="A24" s="144" t="s">
        <v>134</v>
      </c>
      <c r="B24" s="144"/>
      <c r="C24" s="144"/>
      <c r="D24" s="144"/>
      <c r="E24" s="144"/>
      <c r="F24" s="144"/>
      <c r="G24" s="126"/>
      <c r="H24" s="126"/>
      <c r="I24" s="126"/>
      <c r="J24" s="126"/>
      <c r="K24" s="126"/>
      <c r="L24" s="126"/>
      <c r="M24" s="144"/>
      <c r="N24" s="145"/>
      <c r="O24" s="57"/>
    </row>
    <row r="25" spans="1:18" ht="21" customHeight="1" x14ac:dyDescent="0.25">
      <c r="A25" s="195">
        <v>3</v>
      </c>
      <c r="B25" s="122" t="s">
        <v>105</v>
      </c>
      <c r="C25" s="123" t="s">
        <v>110</v>
      </c>
      <c r="D25" s="124">
        <v>234</v>
      </c>
      <c r="E25" s="124">
        <v>230</v>
      </c>
      <c r="F25" s="124">
        <v>246</v>
      </c>
      <c r="G25" s="127">
        <v>237</v>
      </c>
      <c r="H25" s="127">
        <v>223</v>
      </c>
      <c r="I25" s="127">
        <v>227</v>
      </c>
      <c r="J25" s="127">
        <v>266</v>
      </c>
      <c r="K25" s="127">
        <v>307</v>
      </c>
      <c r="L25" s="127">
        <v>274</v>
      </c>
      <c r="M25" s="128">
        <f>L25/K25*100</f>
        <v>89.250814332247558</v>
      </c>
      <c r="N25" s="137"/>
    </row>
    <row r="26" spans="1:18" ht="33.75" customHeight="1" x14ac:dyDescent="0.25">
      <c r="A26" s="195">
        <v>4</v>
      </c>
      <c r="B26" s="122" t="s">
        <v>515</v>
      </c>
      <c r="C26" s="123" t="s">
        <v>103</v>
      </c>
      <c r="D26" s="136">
        <v>24.6</v>
      </c>
      <c r="E26" s="136">
        <v>22.2</v>
      </c>
      <c r="F26" s="136">
        <v>21.7</v>
      </c>
      <c r="G26" s="118">
        <v>21.3</v>
      </c>
      <c r="H26" s="118">
        <v>20.9</v>
      </c>
      <c r="I26" s="118">
        <v>20.6</v>
      </c>
      <c r="J26" s="118">
        <v>20.399999999999999</v>
      </c>
      <c r="K26" s="118">
        <v>26</v>
      </c>
      <c r="L26" s="118">
        <v>19.399999999999999</v>
      </c>
      <c r="M26" s="128"/>
      <c r="N26" s="122"/>
    </row>
    <row r="27" spans="1:18" ht="34.5" customHeight="1" x14ac:dyDescent="0.25">
      <c r="A27" s="195">
        <f>A26+1</f>
        <v>5</v>
      </c>
      <c r="B27" s="122" t="s">
        <v>106</v>
      </c>
      <c r="C27" s="123" t="s">
        <v>103</v>
      </c>
      <c r="D27" s="140"/>
      <c r="E27" s="56">
        <v>97.7</v>
      </c>
      <c r="F27" s="56">
        <v>105.8</v>
      </c>
      <c r="G27" s="118">
        <v>109.8</v>
      </c>
      <c r="H27" s="118">
        <v>106.7</v>
      </c>
      <c r="I27" s="118">
        <v>115.2</v>
      </c>
      <c r="J27" s="118">
        <v>134.9</v>
      </c>
      <c r="K27" s="118">
        <v>184.7</v>
      </c>
      <c r="L27" s="118">
        <v>132.9</v>
      </c>
      <c r="M27" s="128"/>
      <c r="N27" s="194"/>
    </row>
    <row r="28" spans="1:18" s="1" customFormat="1" ht="18.75" customHeight="1" x14ac:dyDescent="0.25">
      <c r="A28" s="144" t="s">
        <v>135</v>
      </c>
      <c r="B28" s="144"/>
      <c r="C28" s="144"/>
      <c r="D28" s="144"/>
      <c r="E28" s="144"/>
      <c r="F28" s="144"/>
      <c r="G28" s="126"/>
      <c r="H28" s="126"/>
      <c r="I28" s="126"/>
      <c r="J28" s="126"/>
      <c r="K28" s="126"/>
      <c r="L28" s="126"/>
      <c r="M28" s="128"/>
      <c r="N28" s="145"/>
      <c r="O28" s="57"/>
    </row>
    <row r="29" spans="1:18" s="1" customFormat="1" ht="24" customHeight="1" x14ac:dyDescent="0.25">
      <c r="A29" s="196">
        <v>6</v>
      </c>
      <c r="B29" s="197" t="s">
        <v>434</v>
      </c>
      <c r="C29" s="123" t="s">
        <v>103</v>
      </c>
      <c r="D29" s="116">
        <v>74.900000000000006</v>
      </c>
      <c r="E29" s="116">
        <v>74.099999999999994</v>
      </c>
      <c r="F29" s="131">
        <v>72.443636811629915</v>
      </c>
      <c r="G29" s="131">
        <v>72.564655846389599</v>
      </c>
      <c r="H29" s="131">
        <v>69.928356542505355</v>
      </c>
      <c r="I29" s="131">
        <v>69.7</v>
      </c>
      <c r="J29" s="131">
        <v>79.400000000000006</v>
      </c>
      <c r="K29" s="131">
        <v>87.5</v>
      </c>
      <c r="L29" s="131">
        <v>83.6</v>
      </c>
      <c r="M29" s="128"/>
      <c r="N29" s="198"/>
      <c r="O29" s="57"/>
    </row>
    <row r="30" spans="1:18" ht="33.75" customHeight="1" x14ac:dyDescent="0.25">
      <c r="A30" s="196">
        <v>7</v>
      </c>
      <c r="B30" s="122" t="s">
        <v>52</v>
      </c>
      <c r="C30" s="123" t="s">
        <v>103</v>
      </c>
      <c r="D30" s="128">
        <v>1.2</v>
      </c>
      <c r="E30" s="128">
        <v>1.8</v>
      </c>
      <c r="F30" s="128">
        <v>2.4</v>
      </c>
      <c r="G30" s="118">
        <v>2.6</v>
      </c>
      <c r="H30" s="118">
        <v>1</v>
      </c>
      <c r="I30" s="118">
        <v>2.6</v>
      </c>
      <c r="J30" s="118">
        <v>3.1</v>
      </c>
      <c r="K30" s="118">
        <v>2.1</v>
      </c>
      <c r="L30" s="64">
        <v>3.1</v>
      </c>
      <c r="M30" s="128"/>
      <c r="N30" s="129"/>
    </row>
    <row r="31" spans="1:18" ht="33.75" customHeight="1" x14ac:dyDescent="0.25">
      <c r="A31" s="196">
        <f>A30+1</f>
        <v>8</v>
      </c>
      <c r="B31" s="122" t="s">
        <v>53</v>
      </c>
      <c r="C31" s="123" t="s">
        <v>103</v>
      </c>
      <c r="D31" s="128">
        <v>60</v>
      </c>
      <c r="E31" s="128">
        <v>60</v>
      </c>
      <c r="F31" s="128">
        <v>100</v>
      </c>
      <c r="G31" s="118">
        <v>100</v>
      </c>
      <c r="H31" s="118">
        <v>98.7</v>
      </c>
      <c r="I31" s="118">
        <v>97.4</v>
      </c>
      <c r="J31" s="118">
        <v>97.7</v>
      </c>
      <c r="K31" s="118">
        <v>60</v>
      </c>
      <c r="L31" s="118">
        <v>108.1</v>
      </c>
      <c r="M31" s="128"/>
      <c r="N31" s="129"/>
    </row>
    <row r="32" spans="1:18" s="1" customFormat="1" ht="18" customHeight="1" x14ac:dyDescent="0.25">
      <c r="A32" s="144" t="s">
        <v>146</v>
      </c>
      <c r="B32" s="144"/>
      <c r="C32" s="144"/>
      <c r="D32" s="144"/>
      <c r="E32" s="144"/>
      <c r="F32" s="144"/>
      <c r="G32" s="126"/>
      <c r="H32" s="126"/>
      <c r="I32" s="126"/>
      <c r="J32" s="126"/>
      <c r="K32" s="126"/>
      <c r="L32" s="126"/>
      <c r="M32" s="144"/>
      <c r="N32" s="145"/>
      <c r="O32" s="57"/>
    </row>
    <row r="33" spans="1:15" s="1" customFormat="1" ht="18" customHeight="1" x14ac:dyDescent="0.25">
      <c r="A33" s="144" t="s">
        <v>136</v>
      </c>
      <c r="B33" s="144"/>
      <c r="C33" s="144"/>
      <c r="D33" s="144"/>
      <c r="E33" s="144"/>
      <c r="F33" s="144"/>
      <c r="G33" s="126"/>
      <c r="H33" s="126"/>
      <c r="I33" s="126"/>
      <c r="J33" s="126"/>
      <c r="K33" s="126"/>
      <c r="L33" s="126"/>
      <c r="M33" s="144"/>
      <c r="N33" s="145"/>
      <c r="O33" s="57"/>
    </row>
    <row r="34" spans="1:15" ht="21" customHeight="1" x14ac:dyDescent="0.25">
      <c r="A34" s="192">
        <v>9</v>
      </c>
      <c r="B34" s="122" t="s">
        <v>68</v>
      </c>
      <c r="C34" s="123" t="s">
        <v>103</v>
      </c>
      <c r="D34" s="135">
        <v>80</v>
      </c>
      <c r="E34" s="135">
        <v>80</v>
      </c>
      <c r="F34" s="135">
        <v>80</v>
      </c>
      <c r="G34" s="56">
        <v>80</v>
      </c>
      <c r="H34" s="56">
        <v>85.3</v>
      </c>
      <c r="I34" s="56">
        <v>85.3</v>
      </c>
      <c r="J34" s="56">
        <v>85.3</v>
      </c>
      <c r="K34" s="56">
        <v>85</v>
      </c>
      <c r="L34" s="56">
        <v>88.8</v>
      </c>
      <c r="M34" s="128"/>
      <c r="N34" s="199"/>
    </row>
    <row r="35" spans="1:15" ht="65.25" customHeight="1" x14ac:dyDescent="0.25">
      <c r="A35" s="192">
        <f>A34+1</f>
        <v>10</v>
      </c>
      <c r="B35" s="122" t="s">
        <v>108</v>
      </c>
      <c r="C35" s="123" t="s">
        <v>103</v>
      </c>
      <c r="D35" s="135">
        <v>85</v>
      </c>
      <c r="E35" s="135">
        <v>85</v>
      </c>
      <c r="F35" s="135">
        <v>84.7</v>
      </c>
      <c r="G35" s="56">
        <v>82.5</v>
      </c>
      <c r="H35" s="56">
        <v>80</v>
      </c>
      <c r="I35" s="56">
        <v>80.400000000000006</v>
      </c>
      <c r="J35" s="56">
        <v>79.7</v>
      </c>
      <c r="K35" s="56">
        <v>85.3</v>
      </c>
      <c r="L35" s="56">
        <v>69.900000000000006</v>
      </c>
      <c r="M35" s="128"/>
      <c r="N35" s="137"/>
    </row>
    <row r="36" spans="1:15" ht="96" customHeight="1" x14ac:dyDescent="0.25">
      <c r="A36" s="192">
        <f>A35+1</f>
        <v>11</v>
      </c>
      <c r="B36" s="146" t="s">
        <v>69</v>
      </c>
      <c r="C36" s="123" t="s">
        <v>103</v>
      </c>
      <c r="D36" s="135">
        <v>30</v>
      </c>
      <c r="E36" s="135">
        <v>65</v>
      </c>
      <c r="F36" s="135">
        <v>82</v>
      </c>
      <c r="G36" s="56">
        <v>85.3</v>
      </c>
      <c r="H36" s="56">
        <v>100</v>
      </c>
      <c r="I36" s="56">
        <v>100</v>
      </c>
      <c r="J36" s="56">
        <v>100</v>
      </c>
      <c r="K36" s="56">
        <v>100</v>
      </c>
      <c r="L36" s="56">
        <v>100</v>
      </c>
      <c r="M36" s="128"/>
      <c r="N36" s="137"/>
    </row>
    <row r="37" spans="1:15" ht="50.25" customHeight="1" x14ac:dyDescent="0.25">
      <c r="A37" s="192">
        <v>12</v>
      </c>
      <c r="B37" s="122" t="s">
        <v>435</v>
      </c>
      <c r="C37" s="123" t="s">
        <v>103</v>
      </c>
      <c r="D37" s="136">
        <v>97.2</v>
      </c>
      <c r="E37" s="136">
        <v>95.5</v>
      </c>
      <c r="F37" s="136">
        <v>77.400000000000006</v>
      </c>
      <c r="G37" s="56">
        <v>84.8</v>
      </c>
      <c r="H37" s="56">
        <v>96.5</v>
      </c>
      <c r="I37" s="56">
        <v>81</v>
      </c>
      <c r="J37" s="56">
        <v>77.400000000000006</v>
      </c>
      <c r="K37" s="56">
        <v>97</v>
      </c>
      <c r="L37" s="56">
        <v>83.6</v>
      </c>
      <c r="M37" s="128"/>
      <c r="N37" s="200"/>
    </row>
    <row r="38" spans="1:15" ht="66" customHeight="1" x14ac:dyDescent="0.25">
      <c r="A38" s="192">
        <f>A37+1</f>
        <v>13</v>
      </c>
      <c r="B38" s="122" t="s">
        <v>70</v>
      </c>
      <c r="C38" s="123" t="s">
        <v>103</v>
      </c>
      <c r="D38" s="136">
        <v>23.2</v>
      </c>
      <c r="E38" s="135">
        <v>26</v>
      </c>
      <c r="F38" s="135">
        <v>31.7</v>
      </c>
      <c r="G38" s="56">
        <v>34</v>
      </c>
      <c r="H38" s="56">
        <v>34.6</v>
      </c>
      <c r="I38" s="56">
        <v>37.200000000000003</v>
      </c>
      <c r="J38" s="56">
        <v>41</v>
      </c>
      <c r="K38" s="56">
        <v>36</v>
      </c>
      <c r="L38" s="56">
        <v>45.5</v>
      </c>
      <c r="M38" s="128"/>
      <c r="N38" s="139"/>
    </row>
    <row r="39" spans="1:15" s="1" customFormat="1" ht="18.75" customHeight="1" x14ac:dyDescent="0.25">
      <c r="A39" s="144" t="s">
        <v>147</v>
      </c>
      <c r="B39" s="144"/>
      <c r="C39" s="144"/>
      <c r="D39" s="144"/>
      <c r="E39" s="144"/>
      <c r="F39" s="144"/>
      <c r="G39" s="126"/>
      <c r="H39" s="126"/>
      <c r="I39" s="126"/>
      <c r="J39" s="126"/>
      <c r="K39" s="126"/>
      <c r="L39" s="126"/>
      <c r="M39" s="128"/>
      <c r="N39" s="145"/>
      <c r="O39" s="57"/>
    </row>
    <row r="40" spans="1:15" s="1" customFormat="1" ht="18" customHeight="1" x14ac:dyDescent="0.25">
      <c r="A40" s="144" t="s">
        <v>148</v>
      </c>
      <c r="B40" s="144"/>
      <c r="C40" s="144"/>
      <c r="D40" s="144"/>
      <c r="E40" s="144"/>
      <c r="F40" s="144"/>
      <c r="G40" s="126"/>
      <c r="H40" s="126"/>
      <c r="I40" s="126"/>
      <c r="J40" s="126"/>
      <c r="K40" s="126"/>
      <c r="L40" s="126"/>
      <c r="M40" s="128"/>
      <c r="N40" s="145"/>
      <c r="O40" s="57"/>
    </row>
    <row r="41" spans="1:15" s="1" customFormat="1" ht="19.5" customHeight="1" x14ac:dyDescent="0.25">
      <c r="A41" s="192">
        <v>14</v>
      </c>
      <c r="B41" s="122" t="s">
        <v>111</v>
      </c>
      <c r="C41" s="123" t="s">
        <v>112</v>
      </c>
      <c r="D41" s="135">
        <v>70.400000000000006</v>
      </c>
      <c r="E41" s="135">
        <v>71.7</v>
      </c>
      <c r="F41" s="135">
        <v>71.7</v>
      </c>
      <c r="G41" s="56">
        <v>71.2</v>
      </c>
      <c r="H41" s="56">
        <v>69.8</v>
      </c>
      <c r="I41" s="56">
        <v>68.3</v>
      </c>
      <c r="J41" s="56">
        <v>68.3</v>
      </c>
      <c r="K41" s="56">
        <v>73.5</v>
      </c>
      <c r="L41" s="56">
        <v>70.599999999999994</v>
      </c>
      <c r="M41" s="128">
        <f>L41/K41*100</f>
        <v>96.054421768707471</v>
      </c>
      <c r="N41" s="129"/>
      <c r="O41" s="57"/>
    </row>
    <row r="42" spans="1:15" ht="19.5" customHeight="1" x14ac:dyDescent="0.25">
      <c r="A42" s="192">
        <v>15</v>
      </c>
      <c r="B42" s="122" t="s">
        <v>93</v>
      </c>
      <c r="C42" s="123" t="s">
        <v>103</v>
      </c>
      <c r="D42" s="136">
        <v>82.1</v>
      </c>
      <c r="E42" s="136">
        <v>90.3</v>
      </c>
      <c r="F42" s="136">
        <v>93.2</v>
      </c>
      <c r="G42" s="56">
        <v>90.5</v>
      </c>
      <c r="H42" s="56">
        <v>57.02</v>
      </c>
      <c r="I42" s="56">
        <v>38.4</v>
      </c>
      <c r="J42" s="56">
        <v>101.4</v>
      </c>
      <c r="K42" s="56">
        <v>96</v>
      </c>
      <c r="L42" s="56">
        <v>100.1</v>
      </c>
      <c r="M42" s="128"/>
      <c r="N42" s="139"/>
    </row>
    <row r="43" spans="1:15" ht="19.5" customHeight="1" x14ac:dyDescent="0.25">
      <c r="A43" s="192">
        <v>16</v>
      </c>
      <c r="B43" s="122" t="s">
        <v>94</v>
      </c>
      <c r="C43" s="123" t="s">
        <v>103</v>
      </c>
      <c r="D43" s="136">
        <v>44.3</v>
      </c>
      <c r="E43" s="136">
        <v>42.1</v>
      </c>
      <c r="F43" s="136">
        <v>41.7</v>
      </c>
      <c r="G43" s="56">
        <v>46.48</v>
      </c>
      <c r="H43" s="56">
        <v>56.67</v>
      </c>
      <c r="I43" s="56">
        <v>48.6</v>
      </c>
      <c r="J43" s="56">
        <v>49.7</v>
      </c>
      <c r="K43" s="56">
        <v>50.1</v>
      </c>
      <c r="L43" s="56">
        <v>51.7</v>
      </c>
      <c r="M43" s="128"/>
      <c r="N43" s="139"/>
    </row>
    <row r="44" spans="1:15" s="1" customFormat="1" ht="21" customHeight="1" x14ac:dyDescent="0.25">
      <c r="A44" s="144" t="s">
        <v>149</v>
      </c>
      <c r="B44" s="144"/>
      <c r="C44" s="144"/>
      <c r="D44" s="144"/>
      <c r="E44" s="144"/>
      <c r="F44" s="144"/>
      <c r="G44" s="126"/>
      <c r="H44" s="126"/>
      <c r="I44" s="126"/>
      <c r="J44" s="126"/>
      <c r="K44" s="126"/>
      <c r="L44" s="126"/>
      <c r="M44" s="144"/>
      <c r="N44" s="145"/>
      <c r="O44" s="57"/>
    </row>
    <row r="45" spans="1:15" ht="35.25" customHeight="1" x14ac:dyDescent="0.25">
      <c r="A45" s="192">
        <v>17</v>
      </c>
      <c r="B45" s="122" t="s">
        <v>50</v>
      </c>
      <c r="C45" s="123" t="s">
        <v>107</v>
      </c>
      <c r="D45" s="124">
        <v>104</v>
      </c>
      <c r="E45" s="124">
        <v>156</v>
      </c>
      <c r="F45" s="124">
        <v>171</v>
      </c>
      <c r="G45" s="124">
        <v>159</v>
      </c>
      <c r="H45" s="124">
        <v>180</v>
      </c>
      <c r="I45" s="124">
        <v>220</v>
      </c>
      <c r="J45" s="124">
        <v>236</v>
      </c>
      <c r="K45" s="124">
        <v>160</v>
      </c>
      <c r="L45" s="124">
        <v>225</v>
      </c>
      <c r="M45" s="56">
        <f>L45/K45*100</f>
        <v>140.625</v>
      </c>
      <c r="N45" s="137"/>
    </row>
    <row r="46" spans="1:15" ht="34.5" customHeight="1" x14ac:dyDescent="0.25">
      <c r="A46" s="192">
        <v>18</v>
      </c>
      <c r="B46" s="122" t="s">
        <v>401</v>
      </c>
      <c r="C46" s="123" t="s">
        <v>103</v>
      </c>
      <c r="D46" s="135">
        <v>32.4</v>
      </c>
      <c r="E46" s="135">
        <v>35.380000000000003</v>
      </c>
      <c r="F46" s="135">
        <v>38</v>
      </c>
      <c r="G46" s="56">
        <v>39.9</v>
      </c>
      <c r="H46" s="56">
        <v>42.2</v>
      </c>
      <c r="I46" s="56">
        <v>44.2</v>
      </c>
      <c r="J46" s="56">
        <v>16</v>
      </c>
      <c r="K46" s="56">
        <v>40.5</v>
      </c>
      <c r="L46" s="56">
        <v>54.3</v>
      </c>
      <c r="M46" s="56"/>
      <c r="N46" s="142"/>
    </row>
    <row r="47" spans="1:15" ht="33.75" customHeight="1" x14ac:dyDescent="0.25">
      <c r="A47" s="192">
        <v>19</v>
      </c>
      <c r="B47" s="122" t="s">
        <v>51</v>
      </c>
      <c r="C47" s="123" t="s">
        <v>107</v>
      </c>
      <c r="D47" s="124">
        <v>234</v>
      </c>
      <c r="E47" s="124">
        <v>626</v>
      </c>
      <c r="F47" s="124">
        <v>519</v>
      </c>
      <c r="G47" s="124">
        <v>545</v>
      </c>
      <c r="H47" s="124">
        <v>444</v>
      </c>
      <c r="I47" s="124">
        <v>772</v>
      </c>
      <c r="J47" s="124">
        <v>1215</v>
      </c>
      <c r="K47" s="124">
        <v>686</v>
      </c>
      <c r="L47" s="124">
        <v>2707</v>
      </c>
      <c r="M47" s="56">
        <f>L47/K47*100</f>
        <v>394.60641399416909</v>
      </c>
      <c r="N47" s="137"/>
    </row>
    <row r="48" spans="1:15" s="15" customFormat="1" ht="18" customHeight="1" x14ac:dyDescent="0.25">
      <c r="A48" s="144" t="s">
        <v>430</v>
      </c>
      <c r="B48" s="144"/>
      <c r="C48" s="144"/>
      <c r="D48" s="144"/>
      <c r="E48" s="144"/>
      <c r="F48" s="144"/>
      <c r="G48" s="126"/>
      <c r="H48" s="126"/>
      <c r="I48" s="126"/>
      <c r="J48" s="126"/>
      <c r="K48" s="126"/>
      <c r="L48" s="126"/>
      <c r="M48" s="144"/>
      <c r="N48" s="145"/>
      <c r="O48" s="90"/>
    </row>
    <row r="49" spans="1:15" s="15" customFormat="1" ht="18" customHeight="1" x14ac:dyDescent="0.25">
      <c r="A49" s="144" t="s">
        <v>431</v>
      </c>
      <c r="B49" s="144"/>
      <c r="C49" s="144"/>
      <c r="D49" s="144"/>
      <c r="E49" s="144"/>
      <c r="F49" s="144"/>
      <c r="G49" s="126"/>
      <c r="H49" s="126"/>
      <c r="I49" s="126"/>
      <c r="J49" s="126"/>
      <c r="K49" s="126"/>
      <c r="L49" s="126"/>
      <c r="M49" s="144"/>
      <c r="N49" s="145"/>
      <c r="O49" s="90"/>
    </row>
    <row r="50" spans="1:15" s="1" customFormat="1" ht="51.75" customHeight="1" x14ac:dyDescent="0.25">
      <c r="A50" s="192">
        <v>20</v>
      </c>
      <c r="B50" s="122" t="s">
        <v>140</v>
      </c>
      <c r="C50" s="123" t="s">
        <v>141</v>
      </c>
      <c r="D50" s="124">
        <v>2552</v>
      </c>
      <c r="E50" s="124">
        <v>2552</v>
      </c>
      <c r="F50" s="124">
        <v>2552</v>
      </c>
      <c r="G50" s="127">
        <v>2612</v>
      </c>
      <c r="H50" s="127">
        <v>1610</v>
      </c>
      <c r="I50" s="127">
        <v>1439</v>
      </c>
      <c r="J50" s="127">
        <v>4002</v>
      </c>
      <c r="K50" s="127">
        <v>2602</v>
      </c>
      <c r="L50" s="127">
        <v>4088</v>
      </c>
      <c r="M50" s="128">
        <f>L50/K50*100</f>
        <v>157.10991544965412</v>
      </c>
      <c r="N50" s="139"/>
      <c r="O50" s="57"/>
    </row>
    <row r="51" spans="1:15" ht="47.25" x14ac:dyDescent="0.25">
      <c r="A51" s="192">
        <v>21</v>
      </c>
      <c r="B51" s="122" t="s">
        <v>525</v>
      </c>
      <c r="C51" s="123" t="s">
        <v>103</v>
      </c>
      <c r="D51" s="56">
        <v>233.4</v>
      </c>
      <c r="E51" s="56">
        <v>256.7</v>
      </c>
      <c r="F51" s="56">
        <v>329.9</v>
      </c>
      <c r="G51" s="118">
        <v>329.7</v>
      </c>
      <c r="H51" s="118">
        <v>127.8</v>
      </c>
      <c r="I51" s="118">
        <v>178.7</v>
      </c>
      <c r="J51" s="118">
        <v>523.4</v>
      </c>
      <c r="K51" s="118">
        <v>281.7</v>
      </c>
      <c r="L51" s="118">
        <v>522.4</v>
      </c>
      <c r="M51" s="128"/>
      <c r="N51" s="119"/>
    </row>
    <row r="52" spans="1:15" ht="19.5" customHeight="1" x14ac:dyDescent="0.25">
      <c r="A52" s="192">
        <f>A51+1</f>
        <v>22</v>
      </c>
      <c r="B52" s="122" t="s">
        <v>468</v>
      </c>
      <c r="C52" s="123" t="s">
        <v>110</v>
      </c>
      <c r="D52" s="124">
        <v>1437</v>
      </c>
      <c r="E52" s="124">
        <v>1452</v>
      </c>
      <c r="F52" s="124">
        <v>1453</v>
      </c>
      <c r="G52" s="127">
        <v>1458</v>
      </c>
      <c r="H52" s="127">
        <v>1469</v>
      </c>
      <c r="I52" s="127">
        <v>1481</v>
      </c>
      <c r="J52" s="127">
        <v>1481</v>
      </c>
      <c r="K52" s="127">
        <v>1597</v>
      </c>
      <c r="L52" s="127">
        <v>1483</v>
      </c>
      <c r="M52" s="128">
        <f>L52/K52*100</f>
        <v>92.861615529117088</v>
      </c>
      <c r="N52" s="201"/>
    </row>
    <row r="53" spans="1:15" ht="36" customHeight="1" x14ac:dyDescent="0.25">
      <c r="A53" s="192">
        <f>A52+1</f>
        <v>23</v>
      </c>
      <c r="B53" s="122" t="s">
        <v>113</v>
      </c>
      <c r="C53" s="123" t="s">
        <v>110</v>
      </c>
      <c r="D53" s="124">
        <v>21124</v>
      </c>
      <c r="E53" s="124">
        <v>21229</v>
      </c>
      <c r="F53" s="124">
        <v>21353</v>
      </c>
      <c r="G53" s="124">
        <v>21734</v>
      </c>
      <c r="H53" s="124">
        <v>21922</v>
      </c>
      <c r="I53" s="124">
        <v>22783</v>
      </c>
      <c r="J53" s="124">
        <v>22979</v>
      </c>
      <c r="K53" s="124">
        <v>21603</v>
      </c>
      <c r="L53" s="124">
        <v>23132</v>
      </c>
      <c r="M53" s="128">
        <f>L53/K53*100</f>
        <v>107.07772068694163</v>
      </c>
      <c r="N53" s="143"/>
    </row>
    <row r="54" spans="1:15" ht="33.75" customHeight="1" x14ac:dyDescent="0.25">
      <c r="A54" s="192">
        <v>24</v>
      </c>
      <c r="B54" s="122" t="s">
        <v>114</v>
      </c>
      <c r="C54" s="123" t="s">
        <v>107</v>
      </c>
      <c r="D54" s="124">
        <v>33112</v>
      </c>
      <c r="E54" s="124">
        <v>32231</v>
      </c>
      <c r="F54" s="124">
        <v>32429</v>
      </c>
      <c r="G54" s="124">
        <v>32426</v>
      </c>
      <c r="H54" s="124">
        <v>17372</v>
      </c>
      <c r="I54" s="124">
        <v>12793</v>
      </c>
      <c r="J54" s="124">
        <v>33084</v>
      </c>
      <c r="K54" s="124">
        <v>32261</v>
      </c>
      <c r="L54" s="124">
        <v>33179</v>
      </c>
      <c r="M54" s="128">
        <f>L54/K54*100</f>
        <v>102.84554105576393</v>
      </c>
      <c r="N54" s="143"/>
    </row>
    <row r="55" spans="1:15" ht="65.25" customHeight="1" x14ac:dyDescent="0.25">
      <c r="A55" s="192">
        <v>25</v>
      </c>
      <c r="B55" s="122" t="s">
        <v>159</v>
      </c>
      <c r="C55" s="123" t="s">
        <v>103</v>
      </c>
      <c r="D55" s="135">
        <v>10</v>
      </c>
      <c r="E55" s="135">
        <v>10</v>
      </c>
      <c r="F55" s="135">
        <v>10</v>
      </c>
      <c r="G55" s="56">
        <v>9.26</v>
      </c>
      <c r="H55" s="56">
        <v>9.58</v>
      </c>
      <c r="I55" s="56">
        <v>8.1</v>
      </c>
      <c r="J55" s="56">
        <v>9.1999999999999993</v>
      </c>
      <c r="K55" s="56">
        <v>15.4</v>
      </c>
      <c r="L55" s="56">
        <v>8.8000000000000007</v>
      </c>
      <c r="M55" s="128"/>
      <c r="N55" s="129"/>
    </row>
    <row r="56" spans="1:15" s="1" customFormat="1" ht="19.5" customHeight="1" x14ac:dyDescent="0.25">
      <c r="A56" s="144" t="s">
        <v>139</v>
      </c>
      <c r="B56" s="144"/>
      <c r="C56" s="144"/>
      <c r="D56" s="144"/>
      <c r="E56" s="144"/>
      <c r="F56" s="144"/>
      <c r="G56" s="126"/>
      <c r="H56" s="126"/>
      <c r="I56" s="126"/>
      <c r="J56" s="126"/>
      <c r="K56" s="126"/>
      <c r="L56" s="126"/>
      <c r="M56" s="144"/>
      <c r="N56" s="145"/>
      <c r="O56" s="57"/>
    </row>
    <row r="57" spans="1:15" s="1" customFormat="1" ht="33" customHeight="1" x14ac:dyDescent="0.25">
      <c r="A57" s="202">
        <v>26</v>
      </c>
      <c r="B57" s="122" t="s">
        <v>115</v>
      </c>
      <c r="C57" s="123" t="s">
        <v>110</v>
      </c>
      <c r="D57" s="124">
        <v>24</v>
      </c>
      <c r="E57" s="124">
        <v>38</v>
      </c>
      <c r="F57" s="124">
        <v>74</v>
      </c>
      <c r="G57" s="124">
        <v>111</v>
      </c>
      <c r="H57" s="124">
        <v>147</v>
      </c>
      <c r="I57" s="124">
        <v>181</v>
      </c>
      <c r="J57" s="124">
        <v>223</v>
      </c>
      <c r="K57" s="124">
        <v>110</v>
      </c>
      <c r="L57" s="124">
        <v>274</v>
      </c>
      <c r="M57" s="135">
        <f>L57/K57*100</f>
        <v>249.09090909090907</v>
      </c>
      <c r="N57" s="139"/>
      <c r="O57" s="57"/>
    </row>
    <row r="58" spans="1:15" ht="33.75" customHeight="1" x14ac:dyDescent="0.25">
      <c r="A58" s="202">
        <v>27</v>
      </c>
      <c r="B58" s="122" t="s">
        <v>116</v>
      </c>
      <c r="C58" s="123" t="s">
        <v>103</v>
      </c>
      <c r="D58" s="135">
        <v>20</v>
      </c>
      <c r="E58" s="135">
        <v>24</v>
      </c>
      <c r="F58" s="135">
        <v>25</v>
      </c>
      <c r="G58" s="118">
        <v>25</v>
      </c>
      <c r="H58" s="118">
        <v>25</v>
      </c>
      <c r="I58" s="118">
        <v>25</v>
      </c>
      <c r="J58" s="118">
        <v>25</v>
      </c>
      <c r="K58" s="118">
        <v>25</v>
      </c>
      <c r="L58" s="118">
        <v>25</v>
      </c>
      <c r="M58" s="135"/>
      <c r="N58" s="139"/>
    </row>
    <row r="59" spans="1:15" ht="19.5" customHeight="1" x14ac:dyDescent="0.25">
      <c r="A59" s="202">
        <v>28</v>
      </c>
      <c r="B59" s="122" t="s">
        <v>160</v>
      </c>
      <c r="C59" s="123"/>
      <c r="D59" s="136"/>
      <c r="E59" s="136"/>
      <c r="F59" s="136"/>
      <c r="G59" s="56"/>
      <c r="H59" s="56"/>
      <c r="I59" s="56"/>
      <c r="J59" s="56"/>
      <c r="K59" s="118"/>
      <c r="L59" s="56"/>
      <c r="M59" s="136"/>
      <c r="N59" s="139"/>
    </row>
    <row r="60" spans="1:15" ht="15.75" x14ac:dyDescent="0.25">
      <c r="A60" s="203"/>
      <c r="B60" s="146" t="s">
        <v>161</v>
      </c>
      <c r="C60" s="123" t="s">
        <v>103</v>
      </c>
      <c r="D60" s="135">
        <v>100</v>
      </c>
      <c r="E60" s="135">
        <v>100</v>
      </c>
      <c r="F60" s="135">
        <v>100</v>
      </c>
      <c r="G60" s="56">
        <v>100</v>
      </c>
      <c r="H60" s="56">
        <v>100</v>
      </c>
      <c r="I60" s="56">
        <v>100</v>
      </c>
      <c r="J60" s="56">
        <v>100</v>
      </c>
      <c r="K60" s="56">
        <v>100</v>
      </c>
      <c r="L60" s="56">
        <v>100</v>
      </c>
      <c r="M60" s="135"/>
      <c r="N60" s="139"/>
    </row>
    <row r="61" spans="1:15" ht="15.75" x14ac:dyDescent="0.25">
      <c r="A61" s="203"/>
      <c r="B61" s="146" t="s">
        <v>162</v>
      </c>
      <c r="C61" s="123" t="s">
        <v>103</v>
      </c>
      <c r="D61" s="135">
        <v>98</v>
      </c>
      <c r="E61" s="135">
        <v>98</v>
      </c>
      <c r="F61" s="135">
        <v>98</v>
      </c>
      <c r="G61" s="56">
        <v>98</v>
      </c>
      <c r="H61" s="56">
        <v>99</v>
      </c>
      <c r="I61" s="56">
        <v>100</v>
      </c>
      <c r="J61" s="56">
        <v>100</v>
      </c>
      <c r="K61" s="56">
        <v>100</v>
      </c>
      <c r="L61" s="56">
        <v>100</v>
      </c>
      <c r="M61" s="135"/>
      <c r="N61" s="139"/>
    </row>
    <row r="62" spans="1:15" ht="15.75" x14ac:dyDescent="0.25">
      <c r="A62" s="202"/>
      <c r="B62" s="146" t="s">
        <v>163</v>
      </c>
      <c r="C62" s="123" t="s">
        <v>103</v>
      </c>
      <c r="D62" s="138">
        <v>100</v>
      </c>
      <c r="E62" s="138">
        <v>100</v>
      </c>
      <c r="F62" s="138">
        <v>100</v>
      </c>
      <c r="G62" s="56">
        <v>100</v>
      </c>
      <c r="H62" s="56">
        <v>100</v>
      </c>
      <c r="I62" s="56">
        <v>100</v>
      </c>
      <c r="J62" s="56">
        <v>100</v>
      </c>
      <c r="K62" s="56">
        <v>100</v>
      </c>
      <c r="L62" s="56">
        <v>100</v>
      </c>
      <c r="M62" s="135"/>
      <c r="N62" s="139"/>
    </row>
    <row r="63" spans="1:15" ht="15.75" x14ac:dyDescent="0.25">
      <c r="A63" s="202"/>
      <c r="B63" s="146" t="s">
        <v>164</v>
      </c>
      <c r="C63" s="123" t="s">
        <v>103</v>
      </c>
      <c r="D63" s="135">
        <v>75</v>
      </c>
      <c r="E63" s="135">
        <v>75</v>
      </c>
      <c r="F63" s="135">
        <v>75</v>
      </c>
      <c r="G63" s="56">
        <v>100</v>
      </c>
      <c r="H63" s="56">
        <v>100</v>
      </c>
      <c r="I63" s="56">
        <v>100</v>
      </c>
      <c r="J63" s="56">
        <v>100</v>
      </c>
      <c r="K63" s="56">
        <v>100</v>
      </c>
      <c r="L63" s="56">
        <v>100</v>
      </c>
      <c r="M63" s="135"/>
      <c r="N63" s="139"/>
    </row>
    <row r="64" spans="1:15" s="1" customFormat="1" ht="18" customHeight="1" x14ac:dyDescent="0.25">
      <c r="A64" s="144" t="s">
        <v>150</v>
      </c>
      <c r="B64" s="144"/>
      <c r="C64" s="144"/>
      <c r="D64" s="144"/>
      <c r="E64" s="144"/>
      <c r="F64" s="144"/>
      <c r="G64" s="126"/>
      <c r="H64" s="126"/>
      <c r="I64" s="126"/>
      <c r="J64" s="126"/>
      <c r="K64" s="126"/>
      <c r="L64" s="126"/>
      <c r="M64" s="144"/>
      <c r="N64" s="145"/>
      <c r="O64" s="57"/>
    </row>
    <row r="65" spans="1:15" s="1" customFormat="1" ht="16.5" customHeight="1" x14ac:dyDescent="0.25">
      <c r="A65" s="293" t="s">
        <v>142</v>
      </c>
      <c r="B65" s="294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5"/>
      <c r="O65" s="57"/>
    </row>
    <row r="66" spans="1:15" s="1" customFormat="1" ht="18" customHeight="1" x14ac:dyDescent="0.25">
      <c r="A66" s="144" t="s">
        <v>151</v>
      </c>
      <c r="B66" s="144"/>
      <c r="C66" s="144"/>
      <c r="D66" s="144"/>
      <c r="E66" s="144"/>
      <c r="F66" s="144"/>
      <c r="G66" s="126"/>
      <c r="H66" s="126"/>
      <c r="I66" s="126"/>
      <c r="J66" s="126"/>
      <c r="K66" s="126"/>
      <c r="L66" s="126"/>
      <c r="M66" s="144"/>
      <c r="N66" s="145"/>
      <c r="O66" s="57"/>
    </row>
    <row r="67" spans="1:15" ht="33.75" customHeight="1" x14ac:dyDescent="0.25">
      <c r="A67" s="148">
        <f>A59+1</f>
        <v>29</v>
      </c>
      <c r="B67" s="197" t="s">
        <v>156</v>
      </c>
      <c r="C67" s="123" t="s">
        <v>110</v>
      </c>
      <c r="D67" s="124"/>
      <c r="E67" s="124">
        <v>10</v>
      </c>
      <c r="F67" s="124">
        <v>14</v>
      </c>
      <c r="G67" s="124">
        <v>103</v>
      </c>
      <c r="H67" s="124">
        <v>39</v>
      </c>
      <c r="I67" s="124">
        <v>33</v>
      </c>
      <c r="J67" s="124">
        <v>61</v>
      </c>
      <c r="K67" s="124">
        <v>29</v>
      </c>
      <c r="L67" s="124">
        <v>40</v>
      </c>
      <c r="M67" s="135">
        <f>L67/K67*100</f>
        <v>137.93103448275863</v>
      </c>
      <c r="N67" s="137"/>
    </row>
    <row r="68" spans="1:15" ht="21" customHeight="1" x14ac:dyDescent="0.25">
      <c r="A68" s="148">
        <v>30</v>
      </c>
      <c r="B68" s="197" t="s">
        <v>117</v>
      </c>
      <c r="C68" s="204"/>
      <c r="D68" s="136"/>
      <c r="E68" s="136"/>
      <c r="F68" s="136"/>
      <c r="G68" s="56"/>
      <c r="H68" s="56"/>
      <c r="I68" s="56"/>
      <c r="J68" s="56"/>
      <c r="K68" s="56"/>
      <c r="L68" s="56"/>
      <c r="M68" s="135"/>
      <c r="N68" s="139"/>
    </row>
    <row r="69" spans="1:15" ht="15.75" x14ac:dyDescent="0.25">
      <c r="A69" s="148"/>
      <c r="B69" s="205" t="s">
        <v>118</v>
      </c>
      <c r="C69" s="123" t="s">
        <v>103</v>
      </c>
      <c r="D69" s="135">
        <v>97.7</v>
      </c>
      <c r="E69" s="135">
        <v>97.6</v>
      </c>
      <c r="F69" s="135">
        <v>97.6</v>
      </c>
      <c r="G69" s="56">
        <v>97.49839640795382</v>
      </c>
      <c r="H69" s="56">
        <v>97.467732022126611</v>
      </c>
      <c r="I69" s="56">
        <v>97.5</v>
      </c>
      <c r="J69" s="56">
        <v>96.8</v>
      </c>
      <c r="K69" s="135">
        <v>96.5</v>
      </c>
      <c r="L69" s="56">
        <v>96.8</v>
      </c>
      <c r="M69" s="135"/>
      <c r="N69" s="129"/>
    </row>
    <row r="70" spans="1:15" ht="15.75" x14ac:dyDescent="0.25">
      <c r="A70" s="148"/>
      <c r="B70" s="205" t="s">
        <v>119</v>
      </c>
      <c r="C70" s="123" t="s">
        <v>103</v>
      </c>
      <c r="D70" s="135">
        <v>97.5</v>
      </c>
      <c r="E70" s="135">
        <v>97.5</v>
      </c>
      <c r="F70" s="135">
        <v>97.5</v>
      </c>
      <c r="G70" s="56">
        <v>90.519693406159078</v>
      </c>
      <c r="H70" s="56">
        <v>97.489729240125499</v>
      </c>
      <c r="I70" s="56">
        <v>97.5</v>
      </c>
      <c r="J70" s="56">
        <v>97</v>
      </c>
      <c r="K70" s="135">
        <v>96.4</v>
      </c>
      <c r="L70" s="56">
        <v>96.8</v>
      </c>
      <c r="M70" s="135"/>
      <c r="N70" s="129"/>
    </row>
    <row r="71" spans="1:15" ht="15.75" x14ac:dyDescent="0.25">
      <c r="A71" s="148"/>
      <c r="B71" s="205" t="s">
        <v>120</v>
      </c>
      <c r="C71" s="123" t="s">
        <v>103</v>
      </c>
      <c r="D71" s="135">
        <v>91.3</v>
      </c>
      <c r="E71" s="135">
        <v>91.1</v>
      </c>
      <c r="F71" s="135">
        <v>90.9</v>
      </c>
      <c r="G71" s="56">
        <v>90.785338957244022</v>
      </c>
      <c r="H71" s="56">
        <v>90.737230291463135</v>
      </c>
      <c r="I71" s="56">
        <v>90.7</v>
      </c>
      <c r="J71" s="56">
        <v>91.6</v>
      </c>
      <c r="K71" s="135">
        <v>91.1</v>
      </c>
      <c r="L71" s="56">
        <v>91.3</v>
      </c>
      <c r="M71" s="135"/>
      <c r="N71" s="129"/>
    </row>
    <row r="72" spans="1:15" ht="15.75" x14ac:dyDescent="0.25">
      <c r="A72" s="148"/>
      <c r="B72" s="205" t="s">
        <v>121</v>
      </c>
      <c r="C72" s="123" t="s">
        <v>103</v>
      </c>
      <c r="D72" s="135">
        <v>97.1</v>
      </c>
      <c r="E72" s="135">
        <v>97.1</v>
      </c>
      <c r="F72" s="135">
        <v>97.1</v>
      </c>
      <c r="G72" s="56">
        <v>90.707589039853303</v>
      </c>
      <c r="H72" s="56">
        <v>97.037492317148107</v>
      </c>
      <c r="I72" s="56">
        <v>97</v>
      </c>
      <c r="J72" s="56">
        <v>96.5</v>
      </c>
      <c r="K72" s="135">
        <v>95.9</v>
      </c>
      <c r="L72" s="56">
        <v>96.4</v>
      </c>
      <c r="M72" s="135"/>
      <c r="N72" s="129"/>
    </row>
    <row r="73" spans="1:15" ht="15.75" x14ac:dyDescent="0.25">
      <c r="A73" s="148"/>
      <c r="B73" s="205" t="s">
        <v>122</v>
      </c>
      <c r="C73" s="123" t="s">
        <v>103</v>
      </c>
      <c r="D73" s="135">
        <v>21.6</v>
      </c>
      <c r="E73" s="135">
        <v>21.5</v>
      </c>
      <c r="F73" s="135">
        <v>21.5</v>
      </c>
      <c r="G73" s="56">
        <v>21.420102241141372</v>
      </c>
      <c r="H73" s="56">
        <v>21.385177756930741</v>
      </c>
      <c r="I73" s="56">
        <v>21.4</v>
      </c>
      <c r="J73" s="56">
        <v>19.600000000000001</v>
      </c>
      <c r="K73" s="135">
        <v>21.1</v>
      </c>
      <c r="L73" s="56">
        <v>19.5</v>
      </c>
      <c r="M73" s="135"/>
      <c r="N73" s="129"/>
    </row>
    <row r="74" spans="1:15" ht="15.75" x14ac:dyDescent="0.25">
      <c r="A74" s="148">
        <v>31</v>
      </c>
      <c r="B74" s="122" t="s">
        <v>125</v>
      </c>
      <c r="C74" s="123" t="s">
        <v>126</v>
      </c>
      <c r="D74" s="206">
        <v>0.12</v>
      </c>
      <c r="E74" s="206">
        <v>0.09</v>
      </c>
      <c r="F74" s="206">
        <v>0.06</v>
      </c>
      <c r="G74" s="140">
        <v>7.0000000000000007E-2</v>
      </c>
      <c r="H74" s="140">
        <v>0.05</v>
      </c>
      <c r="I74" s="140">
        <v>0.11</v>
      </c>
      <c r="J74" s="140">
        <v>0.11</v>
      </c>
      <c r="K74" s="140">
        <v>0.13</v>
      </c>
      <c r="L74" s="140">
        <v>0.16</v>
      </c>
      <c r="M74" s="135">
        <f>L74/K74*100</f>
        <v>123.07692307692308</v>
      </c>
      <c r="N74" s="207"/>
    </row>
    <row r="75" spans="1:15" s="1" customFormat="1" ht="15.75" x14ac:dyDescent="0.25">
      <c r="A75" s="144" t="s">
        <v>152</v>
      </c>
      <c r="B75" s="144"/>
      <c r="C75" s="144"/>
      <c r="D75" s="144"/>
      <c r="E75" s="144"/>
      <c r="F75" s="144"/>
      <c r="G75" s="126"/>
      <c r="H75" s="126"/>
      <c r="I75" s="126"/>
      <c r="J75" s="126"/>
      <c r="K75" s="126"/>
      <c r="L75" s="126"/>
      <c r="M75" s="144"/>
      <c r="N75" s="145"/>
      <c r="O75" s="57"/>
    </row>
    <row r="76" spans="1:15" ht="50.25" customHeight="1" x14ac:dyDescent="0.25">
      <c r="A76" s="148">
        <v>32</v>
      </c>
      <c r="B76" s="122" t="s">
        <v>127</v>
      </c>
      <c r="C76" s="123" t="s">
        <v>103</v>
      </c>
      <c r="D76" s="135">
        <v>84.5</v>
      </c>
      <c r="E76" s="135">
        <v>86.4</v>
      </c>
      <c r="F76" s="135">
        <v>87.3</v>
      </c>
      <c r="G76" s="56">
        <v>84.28</v>
      </c>
      <c r="H76" s="56">
        <v>85</v>
      </c>
      <c r="I76" s="56">
        <v>85</v>
      </c>
      <c r="J76" s="56">
        <v>86</v>
      </c>
      <c r="K76" s="56">
        <v>90</v>
      </c>
      <c r="L76" s="56">
        <v>85</v>
      </c>
      <c r="M76" s="135"/>
      <c r="N76" s="142"/>
    </row>
    <row r="77" spans="1:15" s="1" customFormat="1" ht="18.75" customHeight="1" x14ac:dyDescent="0.25">
      <c r="A77" s="144" t="s">
        <v>153</v>
      </c>
      <c r="B77" s="144"/>
      <c r="C77" s="144"/>
      <c r="D77" s="144"/>
      <c r="E77" s="144"/>
      <c r="F77" s="144"/>
      <c r="G77" s="126"/>
      <c r="H77" s="126"/>
      <c r="I77" s="126"/>
      <c r="J77" s="126"/>
      <c r="K77" s="126"/>
      <c r="L77" s="126"/>
      <c r="M77" s="144"/>
      <c r="N77" s="145"/>
      <c r="O77" s="57"/>
    </row>
    <row r="78" spans="1:15" ht="33" customHeight="1" x14ac:dyDescent="0.25">
      <c r="A78" s="148">
        <v>33</v>
      </c>
      <c r="B78" s="208" t="s">
        <v>440</v>
      </c>
      <c r="C78" s="123" t="s">
        <v>110</v>
      </c>
      <c r="D78" s="124">
        <v>24</v>
      </c>
      <c r="E78" s="124">
        <v>52</v>
      </c>
      <c r="F78" s="124">
        <v>85</v>
      </c>
      <c r="G78" s="124">
        <v>92</v>
      </c>
      <c r="H78" s="124">
        <v>96</v>
      </c>
      <c r="I78" s="124">
        <v>99</v>
      </c>
      <c r="J78" s="124">
        <v>105</v>
      </c>
      <c r="K78" s="124">
        <v>162</v>
      </c>
      <c r="L78" s="124">
        <v>129</v>
      </c>
      <c r="M78" s="128">
        <f>IF(K78=0,"-",L78/K78*100)</f>
        <v>79.629629629629633</v>
      </c>
      <c r="N78" s="137"/>
    </row>
    <row r="79" spans="1:15" s="1" customFormat="1" ht="18" customHeight="1" x14ac:dyDescent="0.25">
      <c r="A79" s="144" t="s">
        <v>143</v>
      </c>
      <c r="B79" s="144"/>
      <c r="C79" s="144"/>
      <c r="D79" s="144"/>
      <c r="E79" s="144"/>
      <c r="F79" s="144"/>
      <c r="G79" s="126"/>
      <c r="H79" s="126"/>
      <c r="I79" s="126"/>
      <c r="J79" s="126"/>
      <c r="K79" s="126"/>
      <c r="L79" s="126"/>
      <c r="M79" s="144"/>
      <c r="N79" s="145"/>
      <c r="O79" s="57"/>
    </row>
    <row r="80" spans="1:15" ht="18" customHeight="1" x14ac:dyDescent="0.25">
      <c r="A80" s="144" t="s">
        <v>154</v>
      </c>
      <c r="B80" s="144"/>
      <c r="C80" s="144"/>
      <c r="D80" s="144"/>
      <c r="E80" s="144"/>
      <c r="F80" s="144"/>
      <c r="G80" s="126"/>
      <c r="H80" s="126"/>
      <c r="I80" s="126"/>
      <c r="J80" s="126"/>
      <c r="K80" s="126"/>
      <c r="L80" s="126"/>
      <c r="M80" s="144"/>
      <c r="N80" s="145"/>
    </row>
    <row r="81" spans="1:15" ht="33" customHeight="1" x14ac:dyDescent="0.25">
      <c r="A81" s="148">
        <v>34</v>
      </c>
      <c r="B81" s="209" t="s">
        <v>133</v>
      </c>
      <c r="C81" s="123" t="s">
        <v>103</v>
      </c>
      <c r="D81" s="128">
        <v>0</v>
      </c>
      <c r="E81" s="128">
        <v>0</v>
      </c>
      <c r="F81" s="128">
        <v>25</v>
      </c>
      <c r="G81" s="118">
        <v>75</v>
      </c>
      <c r="H81" s="118">
        <v>100</v>
      </c>
      <c r="I81" s="118">
        <v>100</v>
      </c>
      <c r="J81" s="118">
        <v>100</v>
      </c>
      <c r="K81" s="118">
        <v>100</v>
      </c>
      <c r="L81" s="118">
        <v>100</v>
      </c>
      <c r="M81" s="135"/>
      <c r="N81" s="139"/>
    </row>
    <row r="82" spans="1:15" ht="33" customHeight="1" x14ac:dyDescent="0.25">
      <c r="A82" s="148">
        <f>A81+1</f>
        <v>35</v>
      </c>
      <c r="B82" s="209" t="s">
        <v>165</v>
      </c>
      <c r="C82" s="123" t="s">
        <v>103</v>
      </c>
      <c r="D82" s="123"/>
      <c r="E82" s="123"/>
      <c r="F82" s="123"/>
      <c r="G82" s="118"/>
      <c r="H82" s="118"/>
      <c r="I82" s="118"/>
      <c r="J82" s="118"/>
      <c r="K82" s="118"/>
      <c r="L82" s="118"/>
      <c r="M82" s="123"/>
      <c r="N82" s="139"/>
    </row>
    <row r="83" spans="1:15" ht="15.75" x14ac:dyDescent="0.25">
      <c r="A83" s="202"/>
      <c r="B83" s="146" t="s">
        <v>161</v>
      </c>
      <c r="C83" s="123" t="s">
        <v>103</v>
      </c>
      <c r="D83" s="135">
        <v>100</v>
      </c>
      <c r="E83" s="135">
        <v>100</v>
      </c>
      <c r="F83" s="135">
        <v>100</v>
      </c>
      <c r="G83" s="56">
        <v>100</v>
      </c>
      <c r="H83" s="56">
        <v>100</v>
      </c>
      <c r="I83" s="118">
        <v>100</v>
      </c>
      <c r="J83" s="118">
        <v>100</v>
      </c>
      <c r="K83" s="118">
        <v>100</v>
      </c>
      <c r="L83" s="118">
        <v>100</v>
      </c>
      <c r="M83" s="135"/>
      <c r="N83" s="139"/>
    </row>
    <row r="84" spans="1:15" ht="15.75" x14ac:dyDescent="0.25">
      <c r="A84" s="202"/>
      <c r="B84" s="146" t="s">
        <v>469</v>
      </c>
      <c r="C84" s="123" t="s">
        <v>103</v>
      </c>
      <c r="D84" s="128">
        <v>0</v>
      </c>
      <c r="E84" s="128">
        <v>0</v>
      </c>
      <c r="F84" s="128">
        <v>0</v>
      </c>
      <c r="G84" s="56">
        <v>0</v>
      </c>
      <c r="H84" s="56">
        <v>100</v>
      </c>
      <c r="I84" s="118">
        <v>100</v>
      </c>
      <c r="J84" s="118">
        <v>100</v>
      </c>
      <c r="K84" s="118">
        <v>62.5</v>
      </c>
      <c r="L84" s="118">
        <v>100</v>
      </c>
      <c r="M84" s="135"/>
      <c r="N84" s="139"/>
    </row>
    <row r="85" spans="1:15" ht="15.75" x14ac:dyDescent="0.25">
      <c r="A85" s="202"/>
      <c r="B85" s="146" t="s">
        <v>470</v>
      </c>
      <c r="C85" s="123" t="s">
        <v>103</v>
      </c>
      <c r="D85" s="138">
        <v>100</v>
      </c>
      <c r="E85" s="138">
        <v>100</v>
      </c>
      <c r="F85" s="138">
        <v>100</v>
      </c>
      <c r="G85" s="56">
        <v>100</v>
      </c>
      <c r="H85" s="56">
        <v>100</v>
      </c>
      <c r="I85" s="118">
        <v>100</v>
      </c>
      <c r="J85" s="118">
        <v>100</v>
      </c>
      <c r="K85" s="118">
        <v>100</v>
      </c>
      <c r="L85" s="118">
        <v>100</v>
      </c>
      <c r="M85" s="135"/>
      <c r="N85" s="139"/>
    </row>
    <row r="86" spans="1:15" ht="15.75" x14ac:dyDescent="0.25">
      <c r="A86" s="202"/>
      <c r="B86" s="146" t="s">
        <v>471</v>
      </c>
      <c r="C86" s="123" t="s">
        <v>103</v>
      </c>
      <c r="D86" s="135">
        <v>75</v>
      </c>
      <c r="E86" s="135">
        <v>75</v>
      </c>
      <c r="F86" s="135">
        <v>87.5</v>
      </c>
      <c r="G86" s="56">
        <v>95</v>
      </c>
      <c r="H86" s="56">
        <v>100</v>
      </c>
      <c r="I86" s="118">
        <v>100</v>
      </c>
      <c r="J86" s="118">
        <v>100</v>
      </c>
      <c r="K86" s="118">
        <v>100</v>
      </c>
      <c r="L86" s="118">
        <v>100</v>
      </c>
      <c r="M86" s="135"/>
      <c r="N86" s="139"/>
    </row>
    <row r="87" spans="1:15" ht="33.75" customHeight="1" x14ac:dyDescent="0.25">
      <c r="A87" s="148">
        <v>36</v>
      </c>
      <c r="B87" s="209" t="s">
        <v>132</v>
      </c>
      <c r="C87" s="123" t="s">
        <v>103</v>
      </c>
      <c r="D87" s="128">
        <v>100</v>
      </c>
      <c r="E87" s="128">
        <v>100</v>
      </c>
      <c r="F87" s="128">
        <v>100</v>
      </c>
      <c r="G87" s="56">
        <v>100</v>
      </c>
      <c r="H87" s="56">
        <v>100</v>
      </c>
      <c r="I87" s="56">
        <v>100</v>
      </c>
      <c r="J87" s="56">
        <v>100</v>
      </c>
      <c r="K87" s="56">
        <v>100</v>
      </c>
      <c r="L87" s="56">
        <v>100</v>
      </c>
      <c r="M87" s="135"/>
      <c r="N87" s="139"/>
    </row>
    <row r="88" spans="1:15" ht="18" customHeight="1" x14ac:dyDescent="0.25">
      <c r="A88" s="144" t="s">
        <v>155</v>
      </c>
      <c r="B88" s="144"/>
      <c r="C88" s="144"/>
      <c r="D88" s="144"/>
      <c r="E88" s="144"/>
      <c r="F88" s="144"/>
      <c r="G88" s="126"/>
      <c r="H88" s="126"/>
      <c r="I88" s="126"/>
      <c r="J88" s="126"/>
      <c r="K88" s="126"/>
      <c r="L88" s="126"/>
      <c r="M88" s="144"/>
      <c r="N88" s="145"/>
    </row>
    <row r="89" spans="1:15" ht="34.5" customHeight="1" x14ac:dyDescent="0.25">
      <c r="A89" s="148">
        <v>37</v>
      </c>
      <c r="B89" s="122" t="s">
        <v>54</v>
      </c>
      <c r="C89" s="123" t="s">
        <v>103</v>
      </c>
      <c r="D89" s="136">
        <v>82.1</v>
      </c>
      <c r="E89" s="136">
        <v>82.3</v>
      </c>
      <c r="F89" s="136">
        <v>80.7</v>
      </c>
      <c r="G89" s="118">
        <v>79.2</v>
      </c>
      <c r="H89" s="118">
        <v>79.900000000000006</v>
      </c>
      <c r="I89" s="118">
        <v>78.5</v>
      </c>
      <c r="J89" s="118">
        <v>82</v>
      </c>
      <c r="K89" s="118">
        <v>82.5</v>
      </c>
      <c r="L89" s="118">
        <v>85</v>
      </c>
      <c r="M89" s="135"/>
      <c r="N89" s="137"/>
    </row>
    <row r="90" spans="1:15" ht="36.75" customHeight="1" x14ac:dyDescent="0.25">
      <c r="A90" s="148">
        <v>38</v>
      </c>
      <c r="B90" s="122" t="s">
        <v>55</v>
      </c>
      <c r="C90" s="123" t="s">
        <v>103</v>
      </c>
      <c r="D90" s="123">
        <v>1.1000000000000001</v>
      </c>
      <c r="E90" s="123">
        <v>1.8</v>
      </c>
      <c r="F90" s="123">
        <v>3.9</v>
      </c>
      <c r="G90" s="118">
        <v>14.5</v>
      </c>
      <c r="H90" s="118">
        <v>20.9</v>
      </c>
      <c r="I90" s="118">
        <v>23.4</v>
      </c>
      <c r="J90" s="118">
        <v>19.100000000000001</v>
      </c>
      <c r="K90" s="118">
        <v>25</v>
      </c>
      <c r="L90" s="118">
        <v>20.8</v>
      </c>
      <c r="M90" s="135"/>
      <c r="N90" s="147"/>
    </row>
    <row r="91" spans="1:15" s="1" customFormat="1" ht="17.25" customHeight="1" x14ac:dyDescent="0.25">
      <c r="A91" s="110" t="s">
        <v>432</v>
      </c>
      <c r="B91" s="110"/>
      <c r="C91" s="110"/>
      <c r="D91" s="110"/>
      <c r="E91" s="110"/>
      <c r="F91" s="110"/>
      <c r="G91" s="125"/>
      <c r="H91" s="125"/>
      <c r="I91" s="125"/>
      <c r="J91" s="125"/>
      <c r="K91" s="210"/>
      <c r="L91" s="125"/>
      <c r="M91" s="110"/>
      <c r="N91" s="117"/>
      <c r="O91" s="57"/>
    </row>
    <row r="92" spans="1:15" s="1" customFormat="1" ht="18" customHeight="1" x14ac:dyDescent="0.25">
      <c r="A92" s="110" t="s">
        <v>433</v>
      </c>
      <c r="B92" s="110"/>
      <c r="C92" s="110"/>
      <c r="D92" s="110"/>
      <c r="E92" s="110"/>
      <c r="F92" s="110"/>
      <c r="G92" s="125"/>
      <c r="H92" s="125"/>
      <c r="I92" s="125"/>
      <c r="J92" s="125"/>
      <c r="K92" s="210"/>
      <c r="L92" s="125"/>
      <c r="M92" s="110"/>
      <c r="N92" s="117"/>
      <c r="O92" s="57"/>
    </row>
    <row r="93" spans="1:15" s="1" customFormat="1" ht="49.5" customHeight="1" x14ac:dyDescent="0.25">
      <c r="A93" s="173">
        <v>39</v>
      </c>
      <c r="B93" s="122" t="s">
        <v>128</v>
      </c>
      <c r="C93" s="175" t="s">
        <v>103</v>
      </c>
      <c r="D93" s="175">
        <v>6.8</v>
      </c>
      <c r="E93" s="175">
        <v>6.8</v>
      </c>
      <c r="F93" s="175">
        <v>5.6</v>
      </c>
      <c r="G93" s="55">
        <v>5.5</v>
      </c>
      <c r="H93" s="55">
        <v>6.3328491011439985</v>
      </c>
      <c r="I93" s="118">
        <v>6.3</v>
      </c>
      <c r="J93" s="118">
        <v>6.7</v>
      </c>
      <c r="K93" s="118">
        <v>6.8</v>
      </c>
      <c r="L93" s="118">
        <v>5.2</v>
      </c>
      <c r="M93" s="135"/>
      <c r="N93" s="174"/>
      <c r="O93" s="57"/>
    </row>
    <row r="94" spans="1:15" s="1" customFormat="1" ht="48.75" customHeight="1" x14ac:dyDescent="0.25">
      <c r="A94" s="173">
        <v>40</v>
      </c>
      <c r="B94" s="122" t="s">
        <v>130</v>
      </c>
      <c r="C94" s="175" t="s">
        <v>103</v>
      </c>
      <c r="D94" s="28">
        <v>100</v>
      </c>
      <c r="E94" s="28">
        <v>100</v>
      </c>
      <c r="F94" s="28">
        <v>100</v>
      </c>
      <c r="G94" s="55">
        <v>100</v>
      </c>
      <c r="H94" s="55">
        <v>100</v>
      </c>
      <c r="I94" s="55">
        <v>100</v>
      </c>
      <c r="J94" s="55">
        <v>100</v>
      </c>
      <c r="K94" s="55">
        <v>100</v>
      </c>
      <c r="L94" s="55">
        <v>100</v>
      </c>
      <c r="M94" s="135"/>
      <c r="N94" s="105"/>
      <c r="O94" s="57"/>
    </row>
    <row r="95" spans="1:15" ht="48" customHeight="1" x14ac:dyDescent="0.25">
      <c r="A95" s="173">
        <v>41</v>
      </c>
      <c r="B95" s="122" t="s">
        <v>131</v>
      </c>
      <c r="C95" s="175" t="s">
        <v>103</v>
      </c>
      <c r="D95" s="53">
        <v>90</v>
      </c>
      <c r="E95" s="53">
        <v>90</v>
      </c>
      <c r="F95" s="53">
        <v>100</v>
      </c>
      <c r="G95" s="55">
        <v>100</v>
      </c>
      <c r="H95" s="55">
        <v>100</v>
      </c>
      <c r="I95" s="55">
        <v>100</v>
      </c>
      <c r="J95" s="55">
        <v>100</v>
      </c>
      <c r="K95" s="55">
        <v>94.5</v>
      </c>
      <c r="L95" s="55">
        <v>100</v>
      </c>
      <c r="M95" s="135"/>
      <c r="N95" s="134"/>
    </row>
    <row r="96" spans="1:15" ht="18" customHeight="1" x14ac:dyDescent="0.25">
      <c r="A96" s="110" t="s">
        <v>144</v>
      </c>
      <c r="B96" s="110"/>
      <c r="C96" s="110"/>
      <c r="D96" s="110"/>
      <c r="E96" s="110"/>
      <c r="F96" s="110"/>
      <c r="G96" s="125"/>
      <c r="H96" s="125"/>
      <c r="I96" s="126"/>
      <c r="J96" s="126"/>
      <c r="K96" s="126"/>
      <c r="L96" s="126"/>
      <c r="M96" s="144"/>
      <c r="N96" s="117"/>
    </row>
    <row r="97" spans="1:20" ht="35.25" customHeight="1" x14ac:dyDescent="0.25">
      <c r="A97" s="173">
        <f>A95+1</f>
        <v>42</v>
      </c>
      <c r="B97" s="113" t="s">
        <v>166</v>
      </c>
      <c r="C97" s="175" t="s">
        <v>103</v>
      </c>
      <c r="D97" s="128">
        <v>0</v>
      </c>
      <c r="E97" s="128">
        <v>0</v>
      </c>
      <c r="F97" s="128">
        <v>15.6</v>
      </c>
      <c r="G97" s="118">
        <v>30.7</v>
      </c>
      <c r="H97" s="118">
        <v>55.1</v>
      </c>
      <c r="I97" s="118">
        <v>67</v>
      </c>
      <c r="J97" s="118">
        <v>91.6</v>
      </c>
      <c r="K97" s="118">
        <v>80</v>
      </c>
      <c r="L97" s="118">
        <v>91.6</v>
      </c>
      <c r="M97" s="135"/>
      <c r="N97" s="142"/>
    </row>
    <row r="98" spans="1:20" ht="34.5" customHeight="1" x14ac:dyDescent="0.25">
      <c r="A98" s="173">
        <f>A97+1</f>
        <v>43</v>
      </c>
      <c r="B98" s="113" t="s">
        <v>157</v>
      </c>
      <c r="C98" s="175" t="s">
        <v>103</v>
      </c>
      <c r="D98" s="28">
        <v>0</v>
      </c>
      <c r="E98" s="28">
        <v>23</v>
      </c>
      <c r="F98" s="28">
        <v>28.6</v>
      </c>
      <c r="G98" s="55">
        <v>38.9</v>
      </c>
      <c r="H98" s="55">
        <v>51.6</v>
      </c>
      <c r="I98" s="118">
        <v>75</v>
      </c>
      <c r="J98" s="118">
        <v>75</v>
      </c>
      <c r="K98" s="118">
        <v>73</v>
      </c>
      <c r="L98" s="118">
        <v>52</v>
      </c>
      <c r="M98" s="135"/>
      <c r="N98" s="105"/>
    </row>
    <row r="99" spans="1:20" ht="18" customHeight="1" x14ac:dyDescent="0.25">
      <c r="A99" s="173">
        <f>A98+1</f>
        <v>44</v>
      </c>
      <c r="B99" s="113" t="s">
        <v>158</v>
      </c>
      <c r="C99" s="175" t="s">
        <v>103</v>
      </c>
      <c r="D99" s="28">
        <v>0.1</v>
      </c>
      <c r="E99" s="28">
        <v>1.7</v>
      </c>
      <c r="F99" s="28">
        <v>2.2999999999999998</v>
      </c>
      <c r="G99" s="55">
        <v>4.5999999999999996</v>
      </c>
      <c r="H99" s="55">
        <v>10.7</v>
      </c>
      <c r="I99" s="118">
        <v>16.899999999999999</v>
      </c>
      <c r="J99" s="118">
        <v>19.600000000000001</v>
      </c>
      <c r="K99" s="118">
        <v>61</v>
      </c>
      <c r="L99" s="118">
        <v>75.7</v>
      </c>
      <c r="M99" s="135"/>
      <c r="N99" s="105"/>
    </row>
    <row r="100" spans="1:20" x14ac:dyDescent="0.25">
      <c r="K100"/>
    </row>
    <row r="101" spans="1:20" ht="31.5" customHeight="1" x14ac:dyDescent="0.25">
      <c r="B101" s="44"/>
      <c r="K101"/>
    </row>
    <row r="102" spans="1:20" ht="15.75" x14ac:dyDescent="0.25">
      <c r="A102" s="32" t="s">
        <v>527</v>
      </c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</row>
    <row r="103" spans="1:20" ht="15.75" x14ac:dyDescent="0.25">
      <c r="A103" s="32" t="s">
        <v>564</v>
      </c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</row>
    <row r="104" spans="1:20" ht="15.75" x14ac:dyDescent="0.25">
      <c r="A104" s="32" t="s">
        <v>619</v>
      </c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</row>
    <row r="105" spans="1:20" ht="15.75" x14ac:dyDescent="0.25">
      <c r="A105" s="32" t="s">
        <v>529</v>
      </c>
      <c r="B105" s="32"/>
      <c r="C105" s="32"/>
      <c r="D105" s="32"/>
      <c r="E105" s="32"/>
      <c r="F105" s="32"/>
      <c r="G105" s="32"/>
      <c r="H105" s="32"/>
      <c r="I105" s="32"/>
      <c r="J105" s="32"/>
      <c r="K105" s="32" t="s">
        <v>530</v>
      </c>
      <c r="L105" s="32"/>
      <c r="M105" s="32"/>
      <c r="N105" s="32"/>
      <c r="O105" s="32"/>
      <c r="P105" s="32"/>
      <c r="Q105" s="32"/>
      <c r="R105" s="32"/>
      <c r="S105" s="32"/>
      <c r="T105" s="32"/>
    </row>
    <row r="106" spans="1:20" ht="15.75" x14ac:dyDescent="0.25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</row>
    <row r="107" spans="1:20" ht="15.75" x14ac:dyDescent="0.25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</row>
    <row r="108" spans="1:20" ht="15.75" x14ac:dyDescent="0.25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</row>
    <row r="109" spans="1:20" ht="15.75" x14ac:dyDescent="0.25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</row>
    <row r="110" spans="1:20" ht="15.75" x14ac:dyDescent="0.25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</row>
    <row r="111" spans="1:20" ht="15.75" x14ac:dyDescent="0.25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</row>
    <row r="112" spans="1:20" ht="15.75" x14ac:dyDescent="0.25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</row>
    <row r="113" spans="1:20" ht="15.75" x14ac:dyDescent="0.25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</row>
    <row r="114" spans="1:20" ht="15.75" x14ac:dyDescent="0.25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</row>
    <row r="115" spans="1:20" ht="15.75" x14ac:dyDescent="0.25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</row>
    <row r="116" spans="1:20" ht="15.75" x14ac:dyDescent="0.25"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</row>
    <row r="117" spans="1:20" ht="15.75" x14ac:dyDescent="0.25"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</row>
    <row r="118" spans="1:20" ht="15.75" x14ac:dyDescent="0.25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</row>
    <row r="119" spans="1:20" ht="15.75" x14ac:dyDescent="0.25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</row>
    <row r="120" spans="1:20" ht="15.75" x14ac:dyDescent="0.25">
      <c r="A120" s="31" t="s">
        <v>545</v>
      </c>
      <c r="B120" s="101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</row>
    <row r="121" spans="1:20" ht="15.75" x14ac:dyDescent="0.25">
      <c r="A121" s="260">
        <v>45481</v>
      </c>
      <c r="B121" s="260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</row>
    <row r="122" spans="1:20" ht="15.75" x14ac:dyDescent="0.25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</row>
    <row r="123" spans="1:20" ht="15.75" x14ac:dyDescent="0.25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</row>
    <row r="124" spans="1:20" ht="18.75" customHeight="1" x14ac:dyDescent="0.25">
      <c r="A124" s="261"/>
      <c r="B124" s="261"/>
      <c r="C124" s="261"/>
      <c r="D124" s="261"/>
      <c r="E124" s="261"/>
      <c r="F124" s="261"/>
      <c r="G124" s="261"/>
      <c r="H124" s="261"/>
      <c r="I124" s="261"/>
      <c r="J124" s="261"/>
      <c r="K124" s="261"/>
      <c r="L124" s="261"/>
      <c r="M124" s="261"/>
      <c r="N124" s="261"/>
      <c r="O124" s="261"/>
      <c r="P124" s="261"/>
      <c r="Q124" s="261"/>
      <c r="R124" s="261"/>
      <c r="S124" s="261"/>
      <c r="T124" s="261"/>
    </row>
    <row r="125" spans="1:20" ht="15.75" x14ac:dyDescent="0.25">
      <c r="A125" s="31"/>
      <c r="B125" s="101"/>
      <c r="C125" s="101"/>
      <c r="D125" s="101"/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</row>
    <row r="126" spans="1:20" x14ac:dyDescent="0.25">
      <c r="A126" s="296"/>
      <c r="B126" s="296"/>
      <c r="C126" s="18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8"/>
      <c r="O126" s="18"/>
      <c r="P126" s="92"/>
      <c r="Q126" s="18"/>
      <c r="R126" s="18"/>
      <c r="S126" s="18"/>
      <c r="T126" s="18"/>
    </row>
    <row r="127" spans="1:20" x14ac:dyDescent="0.25">
      <c r="B127" s="91"/>
      <c r="C127" s="33"/>
      <c r="D127" s="33"/>
      <c r="K127"/>
    </row>
    <row r="128" spans="1:20" x14ac:dyDescent="0.25">
      <c r="B128" s="33"/>
      <c r="C128" s="33"/>
      <c r="D128" s="33"/>
    </row>
    <row r="148" spans="1:1" x14ac:dyDescent="0.25">
      <c r="A148" s="213"/>
    </row>
    <row r="149" spans="1:1" x14ac:dyDescent="0.25">
      <c r="A149" s="213"/>
    </row>
    <row r="150" spans="1:1" x14ac:dyDescent="0.25">
      <c r="A150" s="213"/>
    </row>
    <row r="152" spans="1:1" x14ac:dyDescent="0.25">
      <c r="A152" s="214"/>
    </row>
    <row r="153" spans="1:1" x14ac:dyDescent="0.25">
      <c r="A153" s="214"/>
    </row>
    <row r="174" spans="1:1" ht="267.75" customHeight="1" x14ac:dyDescent="0.25"/>
    <row r="175" spans="1:1" x14ac:dyDescent="0.25">
      <c r="A175" s="213" t="s">
        <v>620</v>
      </c>
    </row>
    <row r="176" spans="1:1" x14ac:dyDescent="0.25">
      <c r="A176" s="213" t="s">
        <v>545</v>
      </c>
    </row>
    <row r="177" spans="1:2" x14ac:dyDescent="0.25">
      <c r="A177" s="289">
        <v>45481</v>
      </c>
      <c r="B177" s="289"/>
    </row>
  </sheetData>
  <autoFilter ref="A6:N99"/>
  <mergeCells count="21">
    <mergeCell ref="A177:B177"/>
    <mergeCell ref="A18:N18"/>
    <mergeCell ref="A65:N65"/>
    <mergeCell ref="H4:H6"/>
    <mergeCell ref="A20:N20"/>
    <mergeCell ref="A126:B126"/>
    <mergeCell ref="A124:T124"/>
    <mergeCell ref="A7:N7"/>
    <mergeCell ref="A121:B121"/>
    <mergeCell ref="I4:I6"/>
    <mergeCell ref="J4:J6"/>
    <mergeCell ref="A2:N2"/>
    <mergeCell ref="A4:A6"/>
    <mergeCell ref="B4:B6"/>
    <mergeCell ref="C4:C6"/>
    <mergeCell ref="D4:D6"/>
    <mergeCell ref="E4:E6"/>
    <mergeCell ref="F4:F6"/>
    <mergeCell ref="G4:G6"/>
    <mergeCell ref="K4:M5"/>
    <mergeCell ref="N4:N6"/>
  </mergeCells>
  <pageMargins left="0.78740157480314965" right="0.23622047244094491" top="0.78740157480314965" bottom="0.74803149606299213" header="0" footer="0.31496062992125984"/>
  <pageSetup paperSize="9" scale="48" firstPageNumber="128" fitToHeight="0" orientation="landscape" useFirstPageNumber="1" horizontalDpi="1200" verticalDpi="1200" r:id="rId1"/>
  <headerFooter>
    <oddFooter>&amp;R&amp;P</oddFooter>
  </headerFooter>
  <rowBreaks count="2" manualBreakCount="2">
    <brk id="37" max="19" man="1"/>
    <brk id="74" max="1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Финансирование (2)</vt:lpstr>
      <vt:lpstr>ЦО_Стратегия</vt:lpstr>
      <vt:lpstr>Динамика пок. Стратегии и Плана</vt:lpstr>
      <vt:lpstr>'Динамика пок. Стратегии и Плана'!Заголовки_для_печати</vt:lpstr>
      <vt:lpstr>'Финансирование (2)'!Заголовки_для_печати</vt:lpstr>
      <vt:lpstr>ЦО_Стратегия!Заголовки_для_печати</vt:lpstr>
      <vt:lpstr>'Динамика пок. Стратегии и Плана'!Область_печати</vt:lpstr>
      <vt:lpstr>'Финансирование (2)'!Область_печати</vt:lpstr>
      <vt:lpstr>ЦО_Стратегия!Область_печати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Пирогова Ирина Александровна</dc:creator>
  <cp:lastModifiedBy>Лузина Ирина Валериевна</cp:lastModifiedBy>
  <cp:lastPrinted>2024-07-10T05:53:22Z</cp:lastPrinted>
  <dcterms:created xsi:type="dcterms:W3CDTF">2018-03-29T09:00:05Z</dcterms:created>
  <dcterms:modified xsi:type="dcterms:W3CDTF">2024-07-10T07:46:30Z</dcterms:modified>
</cp:coreProperties>
</file>