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'Лист1'!$A$1:$Q$29</definedName>
  </definedNames>
  <calcPr fullCalcOnLoad="1"/>
</workbook>
</file>

<file path=xl/sharedStrings.xml><?xml version="1.0" encoding="utf-8"?>
<sst xmlns="http://schemas.openxmlformats.org/spreadsheetml/2006/main" count="95" uniqueCount="71">
  <si>
    <t>№ п/п</t>
  </si>
  <si>
    <t xml:space="preserve">Коды функциональной классификации расходов </t>
  </si>
  <si>
    <t>Целевая статья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</si>
  <si>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</si>
  <si>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</si>
  <si>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</si>
  <si>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</si>
  <si>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</si>
  <si>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</si>
  <si>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</si>
  <si>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</si>
  <si>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</si>
  <si>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</si>
  <si>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</si>
  <si>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</si>
  <si>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</si>
  <si>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</si>
  <si>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</si>
  <si>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</si>
  <si>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</si>
  <si>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04100S5630</t>
  </si>
  <si>
    <t>3.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</si>
  <si>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</si>
  <si>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</si>
  <si>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</si>
  <si>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</si>
  <si>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</si>
  <si>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</si>
  <si>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5.</t>
  </si>
  <si>
    <t>5.1.</t>
  </si>
  <si>
    <t>1020089340</t>
  </si>
  <si>
    <t>6.</t>
  </si>
  <si>
    <t>6.1.</t>
  </si>
  <si>
    <t>Капитальный ремонт объектов физической культуры</t>
  </si>
  <si>
    <t>1101</t>
  </si>
  <si>
    <t>Капитальный ремонт объектов дополнительного образования детей</t>
  </si>
  <si>
    <t>6.2.</t>
  </si>
  <si>
    <t>6.3.</t>
  </si>
  <si>
    <t>Исполнено</t>
  </si>
  <si>
    <t>% исполнения</t>
  </si>
  <si>
    <t xml:space="preserve">Объем бюджетных ассигнований </t>
  </si>
  <si>
    <t>Объем бюджетных ассигнований</t>
  </si>
  <si>
    <t>Приложение № 7</t>
  </si>
  <si>
    <t xml:space="preserve">к решению Совета депутатов </t>
  </si>
  <si>
    <t>ЗАТО г. Зеленогорск</t>
  </si>
  <si>
    <t>10200S5530</t>
  </si>
  <si>
    <t xml:space="preserve">Объем бюджетных ассигнований, направленных на капитальные ремонты в 2023 году 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</si>
  <si>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</t>
  </si>
  <si>
    <t>Капитальный ремонт водопроводной сети: на участках от 2ВК-4 до 2ВК-5; от 1ВК-4 до 1ВК-5; замена запорной арматуры в камере 1ВК-8</t>
  </si>
  <si>
    <t>Капитальный ремонт объектов дошкольного образования</t>
  </si>
  <si>
    <t>0701</t>
  </si>
  <si>
    <t>Капитальный ремонт здания МБДОУ д/с № 29</t>
  </si>
  <si>
    <t>10200S8400</t>
  </si>
  <si>
    <t>4.2.</t>
  </si>
  <si>
    <t>4.3.</t>
  </si>
  <si>
    <t>4.4.</t>
  </si>
  <si>
    <t>Проведение проверки достоверности определения сметной стоимости объекта капитального ремонта здания МБОУ "СОШ № 167"</t>
  </si>
  <si>
    <t xml:space="preserve">Приведение зданий и сооружений общеобразовательных организаций в соответствие с требованиями законодательства </t>
  </si>
  <si>
    <t>Проведение мероприятий по обеспечению антитеррористической защищенности объектов образования</t>
  </si>
  <si>
    <t>Капитальный ремонт трубопровода холодной воды, расположенного на территории МБОУ "СОШ № 167"</t>
  </si>
  <si>
    <t>14200S5590</t>
  </si>
  <si>
    <t>1020089270</t>
  </si>
  <si>
    <t>Капитальный ремонт в здании по пожарной подготовке, расположенном по адресу ул. Майское шоссе, д.12А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</si>
  <si>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Первомайская, д.10</t>
  </si>
  <si>
    <t>Капитальный ремонт кровли нежилого помещения МБУ СШОР "Старт"</t>
  </si>
  <si>
    <t>04100S4370</t>
  </si>
  <si>
    <t>0230080650</t>
  </si>
  <si>
    <t>1020089030</t>
  </si>
  <si>
    <t>0709</t>
  </si>
  <si>
    <t xml:space="preserve">от            №       </t>
  </si>
  <si>
    <t>Капитальный ремонт тротуара на территории МБУ ДО "ЦЭКиТ"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</si>
</sst>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16" fontId="6" fillId="0" borderId="13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39" zoomScaleNormal="39" zoomScaleSheetLayoutView="39" zoomScalePageLayoutView="50" workbookViewId="0" topLeftCell="A1">
      <selection activeCell="B25" sqref="B25"/>
    </sheetView>
  </sheetViews>
  <sheetFormatPr defaultColWidth="9.140625" defaultRowHeight="12.75"/>
  <cols>
    <col min="1" max="1" width="11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7" width="29.7109375" style="0" customWidth="1"/>
    <col min="8" max="8" width="22.421875" style="0" customWidth="1"/>
    <col min="9" max="9" width="29.28125" style="0" customWidth="1"/>
    <col min="10" max="10" width="21.7109375" style="0" customWidth="1"/>
    <col min="11" max="11" width="22.140625" style="0" customWidth="1"/>
    <col min="12" max="12" width="28.421875" style="0" customWidth="1"/>
    <col min="13" max="13" width="26.8515625" style="0" customWidth="1"/>
    <col min="14" max="14" width="21.57421875" style="0" customWidth="1"/>
    <col min="15" max="15" width="27.57421875" style="0" customWidth="1"/>
    <col min="16" max="16" width="27.7109375" style="0" customWidth="1"/>
    <col min="17" max="17" width="22.2812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9" t="s">
        <v>42</v>
      </c>
      <c r="P1" s="59"/>
      <c r="Q1" s="59"/>
    </row>
    <row r="2" spans="1:17" ht="3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9" t="s">
        <v>43</v>
      </c>
      <c r="P2" s="59"/>
      <c r="Q2" s="59"/>
    </row>
    <row r="3" spans="1:17" ht="30">
      <c r="A3" s="16"/>
      <c r="B3" s="19"/>
      <c r="C3" s="17"/>
      <c r="D3" s="17"/>
      <c r="E3" s="17"/>
      <c r="F3" s="17"/>
      <c r="G3" s="17"/>
      <c r="H3" s="17"/>
      <c r="I3" s="16"/>
      <c r="J3" s="16"/>
      <c r="K3" s="16"/>
      <c r="L3" s="16"/>
      <c r="M3" s="16"/>
      <c r="N3" s="16"/>
      <c r="O3" s="59" t="s">
        <v>44</v>
      </c>
      <c r="P3" s="59"/>
      <c r="Q3" s="59"/>
    </row>
    <row r="4" spans="1:17" ht="3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9" t="s">
        <v>69</v>
      </c>
      <c r="P4" s="59"/>
      <c r="Q4" s="59"/>
    </row>
    <row r="5" spans="1:17" ht="3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3"/>
      <c r="P5" s="33"/>
      <c r="Q5" s="33"/>
    </row>
    <row r="6" spans="1:17" ht="57.75" customHeight="1">
      <c r="A6" s="62" t="s">
        <v>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30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16"/>
      <c r="M7" s="16"/>
      <c r="N7" s="16"/>
      <c r="O7" s="16"/>
      <c r="P7" s="16"/>
      <c r="Q7" s="16"/>
    </row>
    <row r="8" spans="1:17" ht="45" customHeight="1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6"/>
      <c r="M8" s="16"/>
      <c r="N8" s="16"/>
      <c r="O8" s="16"/>
      <c r="P8" s="60" t="s">
        <v>18</v>
      </c>
      <c r="Q8" s="60"/>
    </row>
    <row r="9" spans="1:17" ht="123" customHeight="1">
      <c r="A9" s="57" t="s">
        <v>0</v>
      </c>
      <c r="B9" s="57" t="s">
        <v>9</v>
      </c>
      <c r="C9" s="50" t="s">
        <v>1</v>
      </c>
      <c r="D9" s="51"/>
      <c r="E9" s="52"/>
      <c r="F9" s="55" t="s">
        <v>40</v>
      </c>
      <c r="G9" s="55" t="s">
        <v>38</v>
      </c>
      <c r="H9" s="55" t="s">
        <v>39</v>
      </c>
      <c r="I9" s="50" t="s">
        <v>4</v>
      </c>
      <c r="J9" s="51"/>
      <c r="K9" s="52"/>
      <c r="L9" s="50" t="s">
        <v>5</v>
      </c>
      <c r="M9" s="51"/>
      <c r="N9" s="52"/>
      <c r="O9" s="50" t="s">
        <v>6</v>
      </c>
      <c r="P9" s="51"/>
      <c r="Q9" s="52"/>
    </row>
    <row r="10" spans="1:17" ht="177" customHeight="1">
      <c r="A10" s="58"/>
      <c r="B10" s="58"/>
      <c r="C10" s="40" t="s">
        <v>14</v>
      </c>
      <c r="D10" s="50" t="s">
        <v>2</v>
      </c>
      <c r="E10" s="52"/>
      <c r="F10" s="56"/>
      <c r="G10" s="56"/>
      <c r="H10" s="56"/>
      <c r="I10" s="40" t="s">
        <v>41</v>
      </c>
      <c r="J10" s="40" t="s">
        <v>38</v>
      </c>
      <c r="K10" s="40" t="s">
        <v>39</v>
      </c>
      <c r="L10" s="40" t="s">
        <v>41</v>
      </c>
      <c r="M10" s="40" t="s">
        <v>38</v>
      </c>
      <c r="N10" s="40" t="s">
        <v>39</v>
      </c>
      <c r="O10" s="40" t="s">
        <v>41</v>
      </c>
      <c r="P10" s="40" t="s">
        <v>38</v>
      </c>
      <c r="Q10" s="40" t="s">
        <v>39</v>
      </c>
    </row>
    <row r="11" spans="1:17" ht="36.75" customHeight="1">
      <c r="A11" s="21" t="s">
        <v>7</v>
      </c>
      <c r="B11" s="2" t="s">
        <v>10</v>
      </c>
      <c r="C11" s="3" t="s">
        <v>11</v>
      </c>
      <c r="D11" s="53" t="s">
        <v>19</v>
      </c>
      <c r="E11" s="54"/>
      <c r="F11" s="22">
        <f aca="true" t="shared" si="0" ref="F11:G14">I11+L11+O11</f>
        <v>2711876.62</v>
      </c>
      <c r="G11" s="22">
        <f t="shared" si="0"/>
        <v>2711876.62</v>
      </c>
      <c r="H11" s="22">
        <f aca="true" t="shared" si="1" ref="H11:H29">ROUND(G11/F11*100,2)</f>
        <v>100</v>
      </c>
      <c r="I11" s="26">
        <f aca="true" t="shared" si="2" ref="I11:P11">I12</f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v>0</v>
      </c>
      <c r="O11" s="26">
        <f t="shared" si="2"/>
        <v>2711876.62</v>
      </c>
      <c r="P11" s="26">
        <f t="shared" si="2"/>
        <v>2711876.62</v>
      </c>
      <c r="Q11" s="26">
        <f aca="true" t="shared" si="3" ref="Q11:Q29">ROUND(P11/O11*100,2)</f>
        <v>100</v>
      </c>
    </row>
    <row r="12" spans="1:17" ht="117.75" customHeight="1">
      <c r="A12" s="21" t="s">
        <v>12</v>
      </c>
      <c r="B12" s="18" t="s">
        <v>47</v>
      </c>
      <c r="C12" s="3" t="s">
        <v>11</v>
      </c>
      <c r="D12" s="53" t="s">
        <v>15</v>
      </c>
      <c r="E12" s="54"/>
      <c r="F12" s="23">
        <f t="shared" si="0"/>
        <v>2711876.62</v>
      </c>
      <c r="G12" s="23">
        <f t="shared" si="0"/>
        <v>2711876.62</v>
      </c>
      <c r="H12" s="23">
        <f t="shared" si="1"/>
        <v>100</v>
      </c>
      <c r="I12" s="27">
        <v>0</v>
      </c>
      <c r="J12" s="27">
        <v>0</v>
      </c>
      <c r="K12" s="23">
        <v>0</v>
      </c>
      <c r="L12" s="27">
        <v>0</v>
      </c>
      <c r="M12" s="27">
        <v>0</v>
      </c>
      <c r="N12" s="28">
        <v>0</v>
      </c>
      <c r="O12" s="27">
        <v>2711876.62</v>
      </c>
      <c r="P12" s="27">
        <v>2711876.62</v>
      </c>
      <c r="Q12" s="28">
        <f t="shared" si="3"/>
        <v>100</v>
      </c>
    </row>
    <row r="13" spans="1:17" ht="39.75" customHeight="1">
      <c r="A13" s="21" t="s">
        <v>8</v>
      </c>
      <c r="B13" s="2" t="s">
        <v>25</v>
      </c>
      <c r="C13" s="3" t="s">
        <v>26</v>
      </c>
      <c r="D13" s="53" t="s">
        <v>19</v>
      </c>
      <c r="E13" s="54"/>
      <c r="F13" s="22">
        <f t="shared" si="0"/>
        <v>4102763.74</v>
      </c>
      <c r="G13" s="22">
        <f t="shared" si="0"/>
        <v>4102763.74</v>
      </c>
      <c r="H13" s="22">
        <f t="shared" si="1"/>
        <v>100</v>
      </c>
      <c r="I13" s="35">
        <f aca="true" t="shared" si="4" ref="I13:P13">I14</f>
        <v>0</v>
      </c>
      <c r="J13" s="35">
        <f t="shared" si="4"/>
        <v>0</v>
      </c>
      <c r="K13" s="35">
        <f t="shared" si="4"/>
        <v>0</v>
      </c>
      <c r="L13" s="35">
        <f t="shared" si="4"/>
        <v>4061000</v>
      </c>
      <c r="M13" s="35">
        <f t="shared" si="4"/>
        <v>4061000</v>
      </c>
      <c r="N13" s="26">
        <f>ROUND(M13/L13*100,2)</f>
        <v>100</v>
      </c>
      <c r="O13" s="35">
        <f t="shared" si="4"/>
        <v>41763.74</v>
      </c>
      <c r="P13" s="35">
        <f t="shared" si="4"/>
        <v>41763.74</v>
      </c>
      <c r="Q13" s="26">
        <f t="shared" si="3"/>
        <v>100</v>
      </c>
    </row>
    <row r="14" spans="1:17" ht="74.25" customHeight="1">
      <c r="A14" s="21" t="s">
        <v>13</v>
      </c>
      <c r="B14" s="18" t="s">
        <v>48</v>
      </c>
      <c r="C14" s="3" t="s">
        <v>26</v>
      </c>
      <c r="D14" s="31" t="s">
        <v>27</v>
      </c>
      <c r="E14" s="32"/>
      <c r="F14" s="23">
        <f t="shared" si="0"/>
        <v>4102763.74</v>
      </c>
      <c r="G14" s="23">
        <f t="shared" si="0"/>
        <v>4102763.74</v>
      </c>
      <c r="H14" s="23">
        <f t="shared" si="1"/>
        <v>100</v>
      </c>
      <c r="I14" s="27">
        <v>0</v>
      </c>
      <c r="J14" s="27">
        <v>0</v>
      </c>
      <c r="K14" s="23">
        <v>0</v>
      </c>
      <c r="L14" s="27">
        <v>4061000</v>
      </c>
      <c r="M14" s="27">
        <v>4061000</v>
      </c>
      <c r="N14" s="28">
        <f>ROUND(M14/L14*100,2)</f>
        <v>100</v>
      </c>
      <c r="O14" s="27">
        <v>41763.74</v>
      </c>
      <c r="P14" s="27">
        <v>41763.74</v>
      </c>
      <c r="Q14" s="28">
        <f t="shared" si="3"/>
        <v>100</v>
      </c>
    </row>
    <row r="15" spans="1:17" ht="45" customHeight="1">
      <c r="A15" s="21" t="s">
        <v>21</v>
      </c>
      <c r="B15" s="44" t="s">
        <v>49</v>
      </c>
      <c r="C15" s="49" t="s">
        <v>50</v>
      </c>
      <c r="D15" s="48" t="s">
        <v>19</v>
      </c>
      <c r="E15" s="45"/>
      <c r="F15" s="46">
        <f>SUM(F16)</f>
        <v>4800048.79</v>
      </c>
      <c r="G15" s="46">
        <f>SUM(G16)</f>
        <v>4799109.59</v>
      </c>
      <c r="H15" s="46">
        <f t="shared" si="1"/>
        <v>99.98</v>
      </c>
      <c r="I15" s="47">
        <f>SUM(I16)</f>
        <v>0</v>
      </c>
      <c r="J15" s="47">
        <f>SUM(J16)</f>
        <v>0</v>
      </c>
      <c r="K15" s="46">
        <v>0</v>
      </c>
      <c r="L15" s="47">
        <f>SUM(L16)</f>
        <v>4750000</v>
      </c>
      <c r="M15" s="47">
        <f>SUM(M16)</f>
        <v>4749070.6</v>
      </c>
      <c r="N15" s="46">
        <f>ROUND(M15/L15*100,2)</f>
        <v>99.98</v>
      </c>
      <c r="O15" s="47">
        <f>SUM(O16)</f>
        <v>50048.79</v>
      </c>
      <c r="P15" s="47">
        <f>SUM(P16)</f>
        <v>50038.99</v>
      </c>
      <c r="Q15" s="46">
        <f t="shared" si="3"/>
        <v>99.98</v>
      </c>
    </row>
    <row r="16" spans="1:17" ht="48" customHeight="1">
      <c r="A16" s="21" t="s">
        <v>22</v>
      </c>
      <c r="B16" s="18" t="s">
        <v>51</v>
      </c>
      <c r="C16" s="3" t="s">
        <v>50</v>
      </c>
      <c r="D16" s="31" t="s">
        <v>52</v>
      </c>
      <c r="E16" s="32"/>
      <c r="F16" s="23">
        <f>SUM(I16+L16+O16)</f>
        <v>4800048.79</v>
      </c>
      <c r="G16" s="23">
        <f>SUM(J16+M16+P16)</f>
        <v>4799109.59</v>
      </c>
      <c r="H16" s="22">
        <f t="shared" si="1"/>
        <v>99.98</v>
      </c>
      <c r="I16" s="27">
        <v>0</v>
      </c>
      <c r="J16" s="27">
        <v>0</v>
      </c>
      <c r="K16" s="22">
        <v>0</v>
      </c>
      <c r="L16" s="27">
        <v>4750000</v>
      </c>
      <c r="M16" s="27">
        <v>4749070.6</v>
      </c>
      <c r="N16" s="23">
        <f>ROUND(M16/L16*100,2)</f>
        <v>99.98</v>
      </c>
      <c r="O16" s="27">
        <v>50048.79</v>
      </c>
      <c r="P16" s="27">
        <v>50038.99</v>
      </c>
      <c r="Q16" s="23">
        <f t="shared" si="3"/>
        <v>99.98</v>
      </c>
    </row>
    <row r="17" spans="1:17" ht="42.75" customHeight="1">
      <c r="A17" s="24" t="s">
        <v>23</v>
      </c>
      <c r="B17" s="25" t="s">
        <v>16</v>
      </c>
      <c r="C17" s="3" t="s">
        <v>17</v>
      </c>
      <c r="D17" s="53" t="s">
        <v>19</v>
      </c>
      <c r="E17" s="54"/>
      <c r="F17" s="22">
        <f>F18+F19+F20+F21</f>
        <v>3917330.73</v>
      </c>
      <c r="G17" s="22">
        <f>G18+G19+G20+G21</f>
        <v>3852318.0399999996</v>
      </c>
      <c r="H17" s="22">
        <f t="shared" si="1"/>
        <v>98.34</v>
      </c>
      <c r="I17" s="26">
        <f>I18+I19+I20+I21</f>
        <v>0</v>
      </c>
      <c r="J17" s="26">
        <f>J18+J19+J20+J21</f>
        <v>0</v>
      </c>
      <c r="K17" s="26">
        <v>0</v>
      </c>
      <c r="L17" s="26">
        <f>L18+L19+L20+L21</f>
        <v>3137154</v>
      </c>
      <c r="M17" s="26">
        <f>M18+M19+M20+M21</f>
        <v>3072162.76</v>
      </c>
      <c r="N17" s="26">
        <f>ROUND(M17/L17*100,2)</f>
        <v>97.93</v>
      </c>
      <c r="O17" s="26">
        <f>O18+O19+O20+O21</f>
        <v>780176.73</v>
      </c>
      <c r="P17" s="26">
        <f>P18+P19+P20+P21</f>
        <v>780155.28</v>
      </c>
      <c r="Q17" s="26">
        <f t="shared" si="3"/>
        <v>100</v>
      </c>
    </row>
    <row r="18" spans="1:17" ht="84" customHeight="1">
      <c r="A18" s="42" t="s">
        <v>24</v>
      </c>
      <c r="B18" s="43" t="s">
        <v>56</v>
      </c>
      <c r="C18" s="3" t="s">
        <v>17</v>
      </c>
      <c r="D18" s="37" t="s">
        <v>30</v>
      </c>
      <c r="E18" s="38"/>
      <c r="F18" s="23">
        <f>I18+L18+O18</f>
        <v>137082.73</v>
      </c>
      <c r="G18" s="23">
        <f aca="true" t="shared" si="5" ref="G18:G27">J18+M18+P18</f>
        <v>137082.73</v>
      </c>
      <c r="H18" s="23">
        <f t="shared" si="1"/>
        <v>100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137082.73</v>
      </c>
      <c r="P18" s="28">
        <v>137082.73</v>
      </c>
      <c r="Q18" s="23">
        <f t="shared" si="3"/>
        <v>100</v>
      </c>
    </row>
    <row r="19" spans="1:17" ht="75" customHeight="1">
      <c r="A19" s="41" t="s">
        <v>53</v>
      </c>
      <c r="B19" s="34" t="s">
        <v>57</v>
      </c>
      <c r="C19" s="3" t="s">
        <v>17</v>
      </c>
      <c r="D19" s="37" t="s">
        <v>20</v>
      </c>
      <c r="E19" s="38"/>
      <c r="F19" s="23">
        <f aca="true" t="shared" si="6" ref="F19:F27">I19+L19+O19</f>
        <v>2874448</v>
      </c>
      <c r="G19" s="23">
        <f t="shared" si="5"/>
        <v>2857076.51</v>
      </c>
      <c r="H19" s="23">
        <f t="shared" si="1"/>
        <v>99.4</v>
      </c>
      <c r="I19" s="28">
        <v>0</v>
      </c>
      <c r="J19" s="28">
        <v>0</v>
      </c>
      <c r="K19" s="23">
        <v>0</v>
      </c>
      <c r="L19" s="28">
        <v>2845694</v>
      </c>
      <c r="M19" s="28">
        <v>2828343.96</v>
      </c>
      <c r="N19" s="28">
        <f>ROUND(M19/L19*100,2)</f>
        <v>99.39</v>
      </c>
      <c r="O19" s="28">
        <v>28754</v>
      </c>
      <c r="P19" s="28">
        <v>28732.55</v>
      </c>
      <c r="Q19" s="28">
        <f t="shared" si="3"/>
        <v>99.93</v>
      </c>
    </row>
    <row r="20" spans="1:17" ht="69" customHeight="1">
      <c r="A20" s="41" t="s">
        <v>54</v>
      </c>
      <c r="B20" s="34" t="s">
        <v>58</v>
      </c>
      <c r="C20" s="3" t="s">
        <v>17</v>
      </c>
      <c r="D20" s="37" t="s">
        <v>60</v>
      </c>
      <c r="E20" s="38"/>
      <c r="F20" s="23">
        <f t="shared" si="6"/>
        <v>306800</v>
      </c>
      <c r="G20" s="23">
        <f t="shared" si="5"/>
        <v>259158.8</v>
      </c>
      <c r="H20" s="23">
        <f t="shared" si="1"/>
        <v>84.47</v>
      </c>
      <c r="I20" s="28">
        <v>0</v>
      </c>
      <c r="J20" s="28">
        <v>0</v>
      </c>
      <c r="K20" s="23">
        <v>0</v>
      </c>
      <c r="L20" s="28">
        <v>291460</v>
      </c>
      <c r="M20" s="28">
        <v>243818.8</v>
      </c>
      <c r="N20" s="28">
        <f>ROUND(M20/L20*100,2)</f>
        <v>83.65</v>
      </c>
      <c r="O20" s="28">
        <v>15340</v>
      </c>
      <c r="P20" s="28">
        <v>15340</v>
      </c>
      <c r="Q20" s="28">
        <f t="shared" si="3"/>
        <v>100</v>
      </c>
    </row>
    <row r="21" spans="1:17" ht="60" customHeight="1">
      <c r="A21" s="41" t="s">
        <v>55</v>
      </c>
      <c r="B21" s="34" t="s">
        <v>59</v>
      </c>
      <c r="C21" s="3" t="s">
        <v>17</v>
      </c>
      <c r="D21" s="37" t="s">
        <v>61</v>
      </c>
      <c r="E21" s="38"/>
      <c r="F21" s="23">
        <f t="shared" si="6"/>
        <v>599000</v>
      </c>
      <c r="G21" s="23">
        <f t="shared" si="5"/>
        <v>599000</v>
      </c>
      <c r="H21" s="23">
        <f t="shared" si="1"/>
        <v>100</v>
      </c>
      <c r="I21" s="28">
        <v>0</v>
      </c>
      <c r="J21" s="28">
        <v>0</v>
      </c>
      <c r="K21" s="23">
        <v>0</v>
      </c>
      <c r="L21" s="28">
        <v>0</v>
      </c>
      <c r="M21" s="28">
        <v>0</v>
      </c>
      <c r="N21" s="28">
        <v>0</v>
      </c>
      <c r="O21" s="28">
        <v>599000</v>
      </c>
      <c r="P21" s="28">
        <v>599000</v>
      </c>
      <c r="Q21" s="28">
        <f t="shared" si="3"/>
        <v>100</v>
      </c>
    </row>
    <row r="22" spans="1:17" ht="60" customHeight="1">
      <c r="A22" s="41" t="s">
        <v>28</v>
      </c>
      <c r="B22" s="25" t="s">
        <v>35</v>
      </c>
      <c r="C22" s="3" t="s">
        <v>68</v>
      </c>
      <c r="D22" s="53" t="s">
        <v>19</v>
      </c>
      <c r="E22" s="54"/>
      <c r="F22" s="22">
        <f>I22+L22+O22</f>
        <v>1508400</v>
      </c>
      <c r="G22" s="22">
        <f>J22+M22+P22</f>
        <v>1508150</v>
      </c>
      <c r="H22" s="22">
        <f t="shared" si="1"/>
        <v>99.98</v>
      </c>
      <c r="I22" s="26">
        <f>I23</f>
        <v>0</v>
      </c>
      <c r="J22" s="26">
        <f>J23</f>
        <v>0</v>
      </c>
      <c r="K22" s="22">
        <v>0</v>
      </c>
      <c r="L22" s="26">
        <f>L23</f>
        <v>1357500</v>
      </c>
      <c r="M22" s="26">
        <f>M23</f>
        <v>1357250</v>
      </c>
      <c r="N22" s="26">
        <f>ROUND(M22/L22*100,2)</f>
        <v>99.98</v>
      </c>
      <c r="O22" s="26">
        <f>O23</f>
        <v>150900</v>
      </c>
      <c r="P22" s="26">
        <f>P23</f>
        <v>150900</v>
      </c>
      <c r="Q22" s="26">
        <f t="shared" si="3"/>
        <v>100</v>
      </c>
    </row>
    <row r="23" spans="1:17" ht="57" customHeight="1">
      <c r="A23" s="41" t="s">
        <v>29</v>
      </c>
      <c r="B23" s="34" t="s">
        <v>70</v>
      </c>
      <c r="C23" s="3" t="s">
        <v>68</v>
      </c>
      <c r="D23" s="37" t="s">
        <v>45</v>
      </c>
      <c r="E23" s="38"/>
      <c r="F23" s="23">
        <f>SUM(I23+L23+O23)</f>
        <v>1508400</v>
      </c>
      <c r="G23" s="23">
        <f t="shared" si="5"/>
        <v>1508150</v>
      </c>
      <c r="H23" s="23">
        <f t="shared" si="1"/>
        <v>99.98</v>
      </c>
      <c r="I23" s="28">
        <v>0</v>
      </c>
      <c r="J23" s="28">
        <v>0</v>
      </c>
      <c r="K23" s="23">
        <v>0</v>
      </c>
      <c r="L23" s="28">
        <v>1357500</v>
      </c>
      <c r="M23" s="28">
        <v>1357250</v>
      </c>
      <c r="N23" s="28">
        <f>ROUND(M23/L23*100,2)</f>
        <v>99.98</v>
      </c>
      <c r="O23" s="28">
        <v>150900</v>
      </c>
      <c r="P23" s="28">
        <v>150900</v>
      </c>
      <c r="Q23" s="28">
        <f t="shared" si="3"/>
        <v>100</v>
      </c>
    </row>
    <row r="24" spans="1:17" ht="48" customHeight="1">
      <c r="A24" s="41" t="s">
        <v>31</v>
      </c>
      <c r="B24" s="39" t="s">
        <v>33</v>
      </c>
      <c r="C24" s="3" t="s">
        <v>34</v>
      </c>
      <c r="D24" s="53" t="s">
        <v>19</v>
      </c>
      <c r="E24" s="54"/>
      <c r="F24" s="22">
        <f>I24+L24+O24</f>
        <v>11151122</v>
      </c>
      <c r="G24" s="22">
        <f t="shared" si="5"/>
        <v>10359548</v>
      </c>
      <c r="H24" s="22">
        <f t="shared" si="1"/>
        <v>92.9</v>
      </c>
      <c r="I24" s="22">
        <v>0</v>
      </c>
      <c r="J24" s="26">
        <f>J25+J26+J27</f>
        <v>0</v>
      </c>
      <c r="K24" s="26">
        <f>K25+K26+K27</f>
        <v>0</v>
      </c>
      <c r="L24" s="26">
        <f>L25+L26+L27</f>
        <v>9821769.6</v>
      </c>
      <c r="M24" s="26">
        <f>M25+M26+M27</f>
        <v>9821769.6</v>
      </c>
      <c r="N24" s="26">
        <f>ROUND(M24/L24*100,2)</f>
        <v>100</v>
      </c>
      <c r="O24" s="26">
        <f>O25+O26+O27</f>
        <v>1329352.4</v>
      </c>
      <c r="P24" s="26">
        <f>P25+P26+P27</f>
        <v>537778.4</v>
      </c>
      <c r="Q24" s="26">
        <f t="shared" si="3"/>
        <v>40.45</v>
      </c>
    </row>
    <row r="25" spans="1:17" ht="73.5" customHeight="1">
      <c r="A25" s="41" t="s">
        <v>32</v>
      </c>
      <c r="B25" s="34" t="s">
        <v>62</v>
      </c>
      <c r="C25" s="3" t="s">
        <v>34</v>
      </c>
      <c r="D25" s="31" t="s">
        <v>65</v>
      </c>
      <c r="E25" s="32"/>
      <c r="F25" s="23">
        <f t="shared" si="6"/>
        <v>9962364</v>
      </c>
      <c r="G25" s="23">
        <f t="shared" si="5"/>
        <v>9962364</v>
      </c>
      <c r="H25" s="23">
        <f t="shared" si="1"/>
        <v>100</v>
      </c>
      <c r="I25" s="28">
        <v>0</v>
      </c>
      <c r="J25" s="28">
        <v>0</v>
      </c>
      <c r="K25" s="23">
        <v>0</v>
      </c>
      <c r="L25" s="28">
        <v>9821769.6</v>
      </c>
      <c r="M25" s="28">
        <v>9821769.6</v>
      </c>
      <c r="N25" s="28">
        <f>ROUND(M25/L25*100,2)</f>
        <v>100</v>
      </c>
      <c r="O25" s="28">
        <v>140594.4</v>
      </c>
      <c r="P25" s="28">
        <v>140594.4</v>
      </c>
      <c r="Q25" s="28">
        <f t="shared" si="3"/>
        <v>100</v>
      </c>
    </row>
    <row r="26" spans="1:17" ht="96.75" customHeight="1">
      <c r="A26" s="41" t="s">
        <v>36</v>
      </c>
      <c r="B26" s="34" t="s">
        <v>63</v>
      </c>
      <c r="C26" s="3" t="s">
        <v>34</v>
      </c>
      <c r="D26" s="31" t="s">
        <v>66</v>
      </c>
      <c r="E26" s="32"/>
      <c r="F26" s="23">
        <f t="shared" si="6"/>
        <v>397184</v>
      </c>
      <c r="G26" s="23">
        <f t="shared" si="5"/>
        <v>397184</v>
      </c>
      <c r="H26" s="23">
        <f t="shared" si="1"/>
        <v>100</v>
      </c>
      <c r="I26" s="28">
        <v>0</v>
      </c>
      <c r="J26" s="28">
        <v>0</v>
      </c>
      <c r="K26" s="23">
        <v>0</v>
      </c>
      <c r="L26" s="28">
        <v>0</v>
      </c>
      <c r="M26" s="28">
        <v>0</v>
      </c>
      <c r="N26" s="28">
        <v>0</v>
      </c>
      <c r="O26" s="28">
        <v>397184</v>
      </c>
      <c r="P26" s="28">
        <v>397184</v>
      </c>
      <c r="Q26" s="28">
        <f t="shared" si="3"/>
        <v>100</v>
      </c>
    </row>
    <row r="27" spans="1:17" ht="60" customHeight="1">
      <c r="A27" s="41" t="s">
        <v>37</v>
      </c>
      <c r="B27" s="34" t="s">
        <v>64</v>
      </c>
      <c r="C27" s="3" t="s">
        <v>34</v>
      </c>
      <c r="D27" s="31" t="s">
        <v>67</v>
      </c>
      <c r="E27" s="32"/>
      <c r="F27" s="23">
        <f t="shared" si="6"/>
        <v>791574</v>
      </c>
      <c r="G27" s="23">
        <f t="shared" si="5"/>
        <v>0</v>
      </c>
      <c r="H27" s="23">
        <f t="shared" si="1"/>
        <v>0</v>
      </c>
      <c r="I27" s="28">
        <v>0</v>
      </c>
      <c r="J27" s="28">
        <v>0</v>
      </c>
      <c r="K27" s="23">
        <v>0</v>
      </c>
      <c r="L27" s="28">
        <v>0</v>
      </c>
      <c r="M27" s="28">
        <v>0</v>
      </c>
      <c r="N27" s="28">
        <v>0</v>
      </c>
      <c r="O27" s="28">
        <v>791574</v>
      </c>
      <c r="P27" s="28">
        <v>0</v>
      </c>
      <c r="Q27" s="28">
        <f t="shared" si="3"/>
        <v>0</v>
      </c>
    </row>
    <row r="28" spans="1:17" ht="48" customHeight="1" hidden="1">
      <c r="A28" s="36"/>
      <c r="B28" s="34"/>
      <c r="C28" s="3"/>
      <c r="D28" s="37"/>
      <c r="E28" s="38"/>
      <c r="F28" s="23"/>
      <c r="G28" s="23"/>
      <c r="H28" s="23"/>
      <c r="I28" s="28"/>
      <c r="J28" s="28"/>
      <c r="K28" s="23"/>
      <c r="L28" s="23"/>
      <c r="M28" s="23"/>
      <c r="N28" s="26"/>
      <c r="O28" s="23"/>
      <c r="P28" s="23"/>
      <c r="Q28" s="26"/>
    </row>
    <row r="29" spans="1:17" ht="40.5" customHeight="1">
      <c r="A29" s="14"/>
      <c r="B29" s="4" t="s">
        <v>3</v>
      </c>
      <c r="C29" s="5"/>
      <c r="D29" s="63"/>
      <c r="E29" s="64"/>
      <c r="F29" s="22">
        <f>F11+F13+F15+F17+F22+F24</f>
        <v>28191541.880000003</v>
      </c>
      <c r="G29" s="22">
        <f>G11+G13+G15+G17+G22+G24</f>
        <v>27333765.99</v>
      </c>
      <c r="H29" s="22">
        <f t="shared" si="1"/>
        <v>96.96</v>
      </c>
      <c r="I29" s="22">
        <f>I11+I13+I17+I22+I24</f>
        <v>0</v>
      </c>
      <c r="J29" s="22">
        <f>J11+J13+J17+J22+J24</f>
        <v>0</v>
      </c>
      <c r="K29" s="22">
        <v>0</v>
      </c>
      <c r="L29" s="22">
        <f>L11+L13+L17+L22+L24+L15</f>
        <v>23127423.6</v>
      </c>
      <c r="M29" s="22">
        <f>M11+M13+M17+M22+M24+M15</f>
        <v>23061252.96</v>
      </c>
      <c r="N29" s="26">
        <f>ROUND(M29/L29*100,2)</f>
        <v>99.71</v>
      </c>
      <c r="O29" s="22">
        <f>O11+O13+O17+O22+O24+O15</f>
        <v>5064118.28</v>
      </c>
      <c r="P29" s="22">
        <f>P11+P13+P17+P22+P24+P15</f>
        <v>4272513.030000001</v>
      </c>
      <c r="Q29" s="26">
        <f t="shared" si="3"/>
        <v>84.37</v>
      </c>
    </row>
    <row r="30" spans="1:17" ht="27">
      <c r="A30" s="15"/>
      <c r="B30" s="6"/>
      <c r="C30" s="7"/>
      <c r="D30" s="7"/>
      <c r="E30" s="7"/>
      <c r="F30" s="29"/>
      <c r="G30" s="29"/>
      <c r="H30" s="29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27">
      <c r="A31" s="15"/>
      <c r="B31" s="6"/>
      <c r="C31" s="7"/>
      <c r="D31" s="7"/>
      <c r="E31" s="7"/>
      <c r="F31" s="20"/>
      <c r="G31" s="20"/>
      <c r="H31" s="20"/>
      <c r="I31" s="9"/>
      <c r="J31" s="9"/>
      <c r="K31" s="10"/>
      <c r="L31" s="9"/>
      <c r="M31" s="9"/>
      <c r="N31" s="9"/>
      <c r="O31" s="9"/>
      <c r="P31" s="9"/>
      <c r="Q31" s="9"/>
    </row>
    <row r="32" spans="1:17" ht="27">
      <c r="A32" s="15"/>
      <c r="B32" s="6"/>
      <c r="C32" s="7"/>
      <c r="D32" s="7"/>
      <c r="E32" s="7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  <c r="Q32" s="10"/>
    </row>
    <row r="33" spans="2:17" ht="27"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/>
    </row>
  </sheetData>
  <sheetProtection/>
  <mergeCells count="24">
    <mergeCell ref="D13:E13"/>
    <mergeCell ref="D29:E29"/>
    <mergeCell ref="L9:N9"/>
    <mergeCell ref="C9:E9"/>
    <mergeCell ref="F9:F10"/>
    <mergeCell ref="H9:H10"/>
    <mergeCell ref="D11:E11"/>
    <mergeCell ref="D24:E24"/>
    <mergeCell ref="D17:E17"/>
    <mergeCell ref="D22:E22"/>
    <mergeCell ref="O1:Q1"/>
    <mergeCell ref="O2:Q2"/>
    <mergeCell ref="O3:Q3"/>
    <mergeCell ref="O4:Q4"/>
    <mergeCell ref="P8:Q8"/>
    <mergeCell ref="A7:K7"/>
    <mergeCell ref="A6:Q6"/>
    <mergeCell ref="O9:Q9"/>
    <mergeCell ref="D12:E12"/>
    <mergeCell ref="D10:E10"/>
    <mergeCell ref="I9:K9"/>
    <mergeCell ref="G9:G10"/>
    <mergeCell ref="A9:A10"/>
    <mergeCell ref="B9:B10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fitToHeight="0" horizontalDpi="600" verticalDpi="600" orientation="landscape" paperSize="9" scale="27" r:id="rId1"/>
  <headerFooter differentFirst="1" alignWithMargins="0">
    <oddFooter>&amp;C&amp;P</oddFoot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2024-03-29T08:39:25Z</cp:lastPrinted>
  <dcterms:created xsi:type="dcterms:W3CDTF">1996-10-08T23:32:33Z</dcterms:created>
  <dcterms:modified xsi:type="dcterms:W3CDTF">2024-04-11T10:55:59Z</dcterms:modified>
  <cp:category/>
  <cp:version/>
  <cp:contentType/>
  <cp:contentStatus/>
</cp:coreProperties>
</file>