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1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доходов'!$W$348</definedName>
    <definedName name="_xlnm.Print_Titles" localSheetId="0">'Роспись доходов'!$9:$10</definedName>
    <definedName name="_xlnm.Print_Area" localSheetId="0">'Роспись доходов'!$C$1:$W$349</definedName>
  </definedNames>
  <calcPr calcId="152511"/>
</workbook>
</file>

<file path=xl/calcChain.xml><?xml version="1.0" encoding="utf-8"?>
<calcChain xmlns="http://schemas.openxmlformats.org/spreadsheetml/2006/main">
  <c r="V52" i="1" l="1"/>
  <c r="V14" i="1"/>
  <c r="V287" i="1"/>
  <c r="W310" i="1"/>
  <c r="W311" i="1"/>
  <c r="W276" i="1"/>
  <c r="W277" i="1"/>
  <c r="W278" i="1"/>
  <c r="W279" i="1"/>
  <c r="W280" i="1"/>
  <c r="W281" i="1"/>
  <c r="W254" i="1"/>
  <c r="V212" i="1"/>
  <c r="U212" i="1"/>
  <c r="V218" i="1"/>
  <c r="U218" i="1"/>
  <c r="V214" i="1"/>
  <c r="U214" i="1"/>
  <c r="U287" i="1"/>
  <c r="V310" i="1"/>
  <c r="U310" i="1"/>
  <c r="U253" i="1" l="1"/>
  <c r="U14" i="1" l="1"/>
  <c r="W346" i="1" l="1"/>
  <c r="W347" i="1"/>
  <c r="W348" i="1"/>
  <c r="V335" i="1"/>
  <c r="U335" i="1"/>
  <c r="V336" i="1"/>
  <c r="U336" i="1"/>
  <c r="V322" i="1"/>
  <c r="V253" i="1"/>
  <c r="V252" i="1" s="1"/>
  <c r="V248" i="1"/>
  <c r="V244" i="1"/>
  <c r="V242" i="1"/>
  <c r="W191" i="1"/>
  <c r="W94" i="1"/>
  <c r="W88" i="1"/>
  <c r="W89" i="1"/>
  <c r="W40" i="1"/>
  <c r="W26" i="1"/>
  <c r="W27" i="1"/>
  <c r="W19" i="1"/>
  <c r="W18" i="1"/>
  <c r="U340" i="1" l="1"/>
  <c r="V341" i="1"/>
  <c r="V340" i="1" s="1"/>
  <c r="U341" i="1"/>
  <c r="W342" i="1"/>
  <c r="W343" i="1"/>
  <c r="V332" i="1"/>
  <c r="V331" i="1"/>
  <c r="U332" i="1"/>
  <c r="U331" i="1" s="1"/>
  <c r="W333" i="1"/>
  <c r="U289" i="1"/>
  <c r="U322" i="1"/>
  <c r="W328" i="1"/>
  <c r="W324" i="1"/>
  <c r="V315" i="1"/>
  <c r="U315" i="1"/>
  <c r="W341" i="1" l="1"/>
  <c r="W315" i="1"/>
  <c r="W332" i="1"/>
  <c r="W331" i="1"/>
  <c r="W209" i="1"/>
  <c r="W207" i="1"/>
  <c r="V198" i="1"/>
  <c r="U198" i="1"/>
  <c r="W187" i="1"/>
  <c r="W142" i="1" l="1"/>
  <c r="W143" i="1"/>
  <c r="V141" i="1"/>
  <c r="U141" i="1"/>
  <c r="U140" i="1" s="1"/>
  <c r="V131" i="1"/>
  <c r="U131" i="1"/>
  <c r="U130" i="1" s="1"/>
  <c r="U52" i="1"/>
  <c r="V30" i="1"/>
  <c r="W37" i="1"/>
  <c r="V33" i="1"/>
  <c r="V36" i="1"/>
  <c r="V39" i="1"/>
  <c r="U39" i="1"/>
  <c r="U36" i="1"/>
  <c r="U35" i="1" s="1"/>
  <c r="U33" i="1"/>
  <c r="W39" i="1" l="1"/>
  <c r="W141" i="1"/>
  <c r="V130" i="1"/>
  <c r="W33" i="1"/>
  <c r="W327" i="1"/>
  <c r="W326" i="1"/>
  <c r="W283" i="1"/>
  <c r="W269" i="1"/>
  <c r="W245" i="1" l="1"/>
  <c r="V197" i="1"/>
  <c r="U197" i="1"/>
  <c r="V140" i="1"/>
  <c r="W140" i="1" s="1"/>
  <c r="V117" i="1"/>
  <c r="U117" i="1"/>
  <c r="V86" i="1"/>
  <c r="U86" i="1"/>
  <c r="W330" i="1"/>
  <c r="W286" i="1"/>
  <c r="W266" i="1"/>
  <c r="W267" i="1"/>
  <c r="W268" i="1"/>
  <c r="W264" i="1"/>
  <c r="W258" i="1"/>
  <c r="W259" i="1"/>
  <c r="W260" i="1"/>
  <c r="W261" i="1"/>
  <c r="W262" i="1"/>
  <c r="W263" i="1"/>
  <c r="W256" i="1"/>
  <c r="W255" i="1"/>
  <c r="V151" i="1"/>
  <c r="V150" i="1" s="1"/>
  <c r="U151" i="1"/>
  <c r="U150" i="1" s="1"/>
  <c r="W151" i="1" l="1"/>
  <c r="V339" i="1"/>
  <c r="U339" i="1" l="1"/>
  <c r="U338" i="1" s="1"/>
  <c r="W340" i="1"/>
  <c r="V338" i="1"/>
  <c r="V210" i="1"/>
  <c r="V208" i="1" s="1"/>
  <c r="U210" i="1"/>
  <c r="U208" i="1" s="1"/>
  <c r="W208" i="1" s="1"/>
  <c r="W163" i="1"/>
  <c r="W165" i="1"/>
  <c r="W167" i="1"/>
  <c r="W169" i="1"/>
  <c r="W171" i="1"/>
  <c r="W152" i="1"/>
  <c r="W107" i="1"/>
  <c r="W316" i="1"/>
  <c r="W284" i="1"/>
  <c r="W339" i="1" l="1"/>
  <c r="W338" i="1"/>
  <c r="V20" i="1"/>
  <c r="U20" i="1"/>
  <c r="U62" i="1"/>
  <c r="V166" i="1" l="1"/>
  <c r="U166" i="1"/>
  <c r="V93" i="1"/>
  <c r="U93" i="1"/>
  <c r="U92" i="1" s="1"/>
  <c r="V92" i="1" l="1"/>
  <c r="W92" i="1" s="1"/>
  <c r="W93" i="1"/>
  <c r="W166" i="1"/>
  <c r="U213" i="1"/>
  <c r="U102" i="1"/>
  <c r="V49" i="1" l="1"/>
  <c r="U49" i="1"/>
  <c r="V321" i="1"/>
  <c r="V314" i="1" s="1"/>
  <c r="W323" i="1"/>
  <c r="W282" i="1"/>
  <c r="W274" i="1"/>
  <c r="W271" i="1"/>
  <c r="W139" i="1" l="1"/>
  <c r="U334" i="1"/>
  <c r="W325" i="1"/>
  <c r="W302" i="1"/>
  <c r="W303" i="1"/>
  <c r="W298" i="1"/>
  <c r="W273" i="1"/>
  <c r="W272" i="1"/>
  <c r="W251" i="1"/>
  <c r="V250" i="1"/>
  <c r="V106" i="1"/>
  <c r="U106" i="1"/>
  <c r="V57" i="1"/>
  <c r="U57" i="1"/>
  <c r="U250" i="1"/>
  <c r="W106" i="1" l="1"/>
  <c r="W250" i="1"/>
  <c r="V334" i="1"/>
  <c r="W15" i="1"/>
  <c r="W21" i="1"/>
  <c r="W23" i="1"/>
  <c r="W25" i="1"/>
  <c r="W31" i="1"/>
  <c r="W34" i="1"/>
  <c r="W36" i="1"/>
  <c r="W44" i="1"/>
  <c r="W47" i="1"/>
  <c r="W61" i="1"/>
  <c r="W63" i="1"/>
  <c r="W66" i="1"/>
  <c r="W69" i="1"/>
  <c r="W71" i="1"/>
  <c r="W74" i="1"/>
  <c r="W78" i="1"/>
  <c r="W82" i="1"/>
  <c r="W84" i="1"/>
  <c r="W87" i="1"/>
  <c r="W91" i="1"/>
  <c r="W97" i="1"/>
  <c r="W99" i="1"/>
  <c r="W105" i="1"/>
  <c r="W111" i="1"/>
  <c r="W113" i="1"/>
  <c r="W119" i="1"/>
  <c r="W127" i="1"/>
  <c r="W128" i="1"/>
  <c r="W129" i="1"/>
  <c r="W148" i="1"/>
  <c r="W149" i="1"/>
  <c r="W153" i="1"/>
  <c r="W156" i="1"/>
  <c r="W157" i="1"/>
  <c r="W159" i="1"/>
  <c r="W173" i="1"/>
  <c r="W176" i="1"/>
  <c r="W178" i="1"/>
  <c r="W181" i="1"/>
  <c r="W182" i="1"/>
  <c r="W184" i="1"/>
  <c r="W190" i="1"/>
  <c r="W193" i="1"/>
  <c r="W211" i="1"/>
  <c r="W224" i="1"/>
  <c r="W226" i="1"/>
  <c r="W228" i="1"/>
  <c r="W231" i="1"/>
  <c r="W232" i="1"/>
  <c r="W235" i="1"/>
  <c r="W237" i="1"/>
  <c r="W238" i="1"/>
  <c r="W239" i="1"/>
  <c r="W241" i="1"/>
  <c r="W243" i="1"/>
  <c r="W247" i="1"/>
  <c r="W249" i="1"/>
  <c r="W257" i="1"/>
  <c r="W265" i="1"/>
  <c r="W270" i="1"/>
  <c r="W275" i="1"/>
  <c r="W285" i="1"/>
  <c r="W290" i="1"/>
  <c r="W291" i="1"/>
  <c r="W292" i="1"/>
  <c r="W293" i="1"/>
  <c r="W294" i="1"/>
  <c r="W295" i="1"/>
  <c r="W296" i="1"/>
  <c r="W297" i="1"/>
  <c r="W299" i="1"/>
  <c r="W300" i="1"/>
  <c r="W301" i="1"/>
  <c r="W304" i="1"/>
  <c r="W305" i="1"/>
  <c r="W306" i="1"/>
  <c r="W307" i="1"/>
  <c r="W309" i="1"/>
  <c r="W313" i="1"/>
  <c r="W318" i="1"/>
  <c r="W320" i="1"/>
  <c r="W329" i="1"/>
  <c r="V289" i="1"/>
  <c r="V288" i="1" s="1"/>
  <c r="V202" i="1"/>
  <c r="U202" i="1"/>
  <c r="U206" i="1"/>
  <c r="V206" i="1"/>
  <c r="V195" i="1"/>
  <c r="W206" i="1" l="1"/>
  <c r="V201" i="1"/>
  <c r="U201" i="1"/>
  <c r="V213" i="1"/>
  <c r="V234" i="1"/>
  <c r="V230" i="1"/>
  <c r="V229" i="1" s="1"/>
  <c r="V227" i="1" s="1"/>
  <c r="V189" i="1"/>
  <c r="V186" i="1"/>
  <c r="U186" i="1"/>
  <c r="V183" i="1"/>
  <c r="V180" i="1"/>
  <c r="V175" i="1"/>
  <c r="V172" i="1"/>
  <c r="V170" i="1"/>
  <c r="V164" i="1"/>
  <c r="U164" i="1"/>
  <c r="V162" i="1"/>
  <c r="U162" i="1"/>
  <c r="V155" i="1"/>
  <c r="V154" i="1" s="1"/>
  <c r="V160" i="1"/>
  <c r="V158" i="1"/>
  <c r="V147" i="1"/>
  <c r="V46" i="1"/>
  <c r="U46" i="1"/>
  <c r="V43" i="1"/>
  <c r="U43" i="1"/>
  <c r="V345" i="1"/>
  <c r="U345" i="1"/>
  <c r="U344" i="1" s="1"/>
  <c r="V319" i="1"/>
  <c r="V317" i="1"/>
  <c r="U321" i="1"/>
  <c r="U319" i="1"/>
  <c r="U317" i="1"/>
  <c r="V308" i="1"/>
  <c r="V312" i="1"/>
  <c r="U312" i="1"/>
  <c r="U308" i="1"/>
  <c r="U248" i="1"/>
  <c r="V246" i="1"/>
  <c r="V233" i="1" s="1"/>
  <c r="V240" i="1"/>
  <c r="V236" i="1"/>
  <c r="U246" i="1"/>
  <c r="U244" i="1"/>
  <c r="U242" i="1"/>
  <c r="U240" i="1"/>
  <c r="U236" i="1"/>
  <c r="U234" i="1"/>
  <c r="U230" i="1"/>
  <c r="U227" i="1"/>
  <c r="U225" i="1"/>
  <c r="U223" i="1"/>
  <c r="U189" i="1"/>
  <c r="U188" i="1" s="1"/>
  <c r="U195" i="1"/>
  <c r="U183" i="1"/>
  <c r="U180" i="1"/>
  <c r="U179" i="1" s="1"/>
  <c r="U175" i="1"/>
  <c r="U174" i="1" s="1"/>
  <c r="U172" i="1"/>
  <c r="U170" i="1"/>
  <c r="V168" i="1"/>
  <c r="U168" i="1"/>
  <c r="U160" i="1"/>
  <c r="U158" i="1"/>
  <c r="U155" i="1"/>
  <c r="U154" i="1" s="1"/>
  <c r="U147" i="1"/>
  <c r="V138" i="1"/>
  <c r="U138" i="1"/>
  <c r="U137" i="1" s="1"/>
  <c r="V126" i="1"/>
  <c r="U126" i="1"/>
  <c r="U125" i="1" s="1"/>
  <c r="V121" i="1"/>
  <c r="U121" i="1"/>
  <c r="U120" i="1" s="1"/>
  <c r="V115" i="1"/>
  <c r="U115" i="1"/>
  <c r="V112" i="1"/>
  <c r="V110" i="1"/>
  <c r="U112" i="1"/>
  <c r="U110" i="1"/>
  <c r="V102" i="1"/>
  <c r="U101" i="1"/>
  <c r="U100" i="1" s="1"/>
  <c r="V98" i="1"/>
  <c r="U98" i="1"/>
  <c r="V96" i="1"/>
  <c r="U96" i="1"/>
  <c r="U95" i="1" s="1"/>
  <c r="V90" i="1"/>
  <c r="U90" i="1"/>
  <c r="V83" i="1"/>
  <c r="V81" i="1"/>
  <c r="U85" i="1"/>
  <c r="U83" i="1"/>
  <c r="U81" i="1"/>
  <c r="V77" i="1"/>
  <c r="U77" i="1"/>
  <c r="U76" i="1" s="1"/>
  <c r="U75" i="1" s="1"/>
  <c r="V73" i="1"/>
  <c r="U73" i="1"/>
  <c r="V70" i="1"/>
  <c r="U70" i="1"/>
  <c r="V68" i="1"/>
  <c r="U68" i="1"/>
  <c r="V65" i="1"/>
  <c r="U65" i="1"/>
  <c r="V62" i="1"/>
  <c r="V60" i="1"/>
  <c r="U60" i="1"/>
  <c r="V38" i="1"/>
  <c r="U38" i="1"/>
  <c r="V35" i="1"/>
  <c r="V32" i="1"/>
  <c r="U32" i="1"/>
  <c r="U30" i="1"/>
  <c r="W30" i="1" s="1"/>
  <c r="V13" i="1"/>
  <c r="U13" i="1"/>
  <c r="W186" i="1" l="1"/>
  <c r="V344" i="1"/>
  <c r="W344" i="1" s="1"/>
  <c r="W345" i="1"/>
  <c r="U314" i="1"/>
  <c r="V194" i="1"/>
  <c r="W162" i="1"/>
  <c r="W168" i="1"/>
  <c r="W164" i="1"/>
  <c r="W170" i="1"/>
  <c r="W242" i="1"/>
  <c r="W248" i="1"/>
  <c r="W236" i="1"/>
  <c r="W81" i="1"/>
  <c r="U42" i="1"/>
  <c r="V42" i="1"/>
  <c r="W35" i="1"/>
  <c r="W65" i="1"/>
  <c r="W70" i="1"/>
  <c r="W90" i="1"/>
  <c r="W112" i="1"/>
  <c r="W117" i="1"/>
  <c r="W60" i="1"/>
  <c r="U72" i="1"/>
  <c r="W83" i="1"/>
  <c r="W240" i="1"/>
  <c r="W43" i="1"/>
  <c r="V76" i="1"/>
  <c r="W77" i="1"/>
  <c r="V95" i="1"/>
  <c r="W95" i="1" s="1"/>
  <c r="W96" i="1"/>
  <c r="V101" i="1"/>
  <c r="V100" i="1" s="1"/>
  <c r="W102" i="1"/>
  <c r="V125" i="1"/>
  <c r="W125" i="1" s="1"/>
  <c r="W126" i="1"/>
  <c r="V174" i="1"/>
  <c r="W174" i="1" s="1"/>
  <c r="W175" i="1"/>
  <c r="V225" i="1"/>
  <c r="W225" i="1" s="1"/>
  <c r="W227" i="1"/>
  <c r="W154" i="1"/>
  <c r="W244" i="1"/>
  <c r="W312" i="1"/>
  <c r="W150" i="1"/>
  <c r="W155" i="1"/>
  <c r="V179" i="1"/>
  <c r="W179" i="1" s="1"/>
  <c r="W180" i="1"/>
  <c r="W189" i="1"/>
  <c r="W20" i="1"/>
  <c r="W32" i="1"/>
  <c r="W38" i="1"/>
  <c r="W62" i="1"/>
  <c r="W68" i="1"/>
  <c r="W73" i="1"/>
  <c r="V85" i="1"/>
  <c r="W85" i="1" s="1"/>
  <c r="W86" i="1"/>
  <c r="W98" i="1"/>
  <c r="V120" i="1"/>
  <c r="W138" i="1"/>
  <c r="V188" i="1"/>
  <c r="W246" i="1"/>
  <c r="W308" i="1"/>
  <c r="W317" i="1"/>
  <c r="W46" i="1"/>
  <c r="W158" i="1"/>
  <c r="W183" i="1"/>
  <c r="W13" i="1"/>
  <c r="W14" i="1"/>
  <c r="U194" i="1"/>
  <c r="W234" i="1"/>
  <c r="W321" i="1"/>
  <c r="W322" i="1"/>
  <c r="W110" i="1"/>
  <c r="W319" i="1"/>
  <c r="V146" i="1"/>
  <c r="W147" i="1"/>
  <c r="W172" i="1"/>
  <c r="W210" i="1"/>
  <c r="U288" i="1"/>
  <c r="W288" i="1" s="1"/>
  <c r="W289" i="1"/>
  <c r="U252" i="1"/>
  <c r="W252" i="1" s="1"/>
  <c r="W253" i="1"/>
  <c r="U229" i="1"/>
  <c r="W229" i="1" s="1"/>
  <c r="W230" i="1"/>
  <c r="U124" i="1"/>
  <c r="U123" i="1" s="1"/>
  <c r="U185" i="1"/>
  <c r="V223" i="1"/>
  <c r="V222" i="1" s="1"/>
  <c r="V137" i="1"/>
  <c r="W137" i="1" s="1"/>
  <c r="U146" i="1"/>
  <c r="U145" i="1" s="1"/>
  <c r="V114" i="1"/>
  <c r="U12" i="1"/>
  <c r="U29" i="1"/>
  <c r="U28" i="1" s="1"/>
  <c r="U67" i="1"/>
  <c r="U64" i="1" s="1"/>
  <c r="V29" i="1"/>
  <c r="V67" i="1"/>
  <c r="U80" i="1"/>
  <c r="U79" i="1" s="1"/>
  <c r="U114" i="1"/>
  <c r="U109" i="1" s="1"/>
  <c r="V221" i="1" l="1"/>
  <c r="V220" i="1" s="1"/>
  <c r="W194" i="1"/>
  <c r="V145" i="1"/>
  <c r="W145" i="1" s="1"/>
  <c r="U41" i="1"/>
  <c r="U144" i="1"/>
  <c r="U222" i="1"/>
  <c r="V124" i="1"/>
  <c r="W124" i="1" s="1"/>
  <c r="V80" i="1"/>
  <c r="V79" i="1" s="1"/>
  <c r="V12" i="1"/>
  <c r="W12" i="1" s="1"/>
  <c r="W314" i="1"/>
  <c r="V64" i="1"/>
  <c r="W64" i="1" s="1"/>
  <c r="W67" i="1"/>
  <c r="W42" i="1"/>
  <c r="U233" i="1"/>
  <c r="V185" i="1"/>
  <c r="W185" i="1" s="1"/>
  <c r="W188" i="1"/>
  <c r="W146" i="1"/>
  <c r="W223" i="1"/>
  <c r="V28" i="1"/>
  <c r="W28" i="1" s="1"/>
  <c r="W29" i="1"/>
  <c r="V109" i="1"/>
  <c r="W100" i="1"/>
  <c r="W101" i="1"/>
  <c r="V75" i="1"/>
  <c r="V72" i="1" s="1"/>
  <c r="W76" i="1"/>
  <c r="W287" i="1"/>
  <c r="V41" i="1"/>
  <c r="U108" i="1"/>
  <c r="V123" i="1" l="1"/>
  <c r="W123" i="1" s="1"/>
  <c r="W233" i="1"/>
  <c r="U221" i="1"/>
  <c r="U220" i="1" s="1"/>
  <c r="V144" i="1"/>
  <c r="W144" i="1" s="1"/>
  <c r="W80" i="1"/>
  <c r="W79" i="1"/>
  <c r="W75" i="1"/>
  <c r="W72" i="1"/>
  <c r="W41" i="1"/>
  <c r="V108" i="1"/>
  <c r="W222" i="1"/>
  <c r="U11" i="1"/>
  <c r="W220" i="1" l="1"/>
  <c r="W221" i="1"/>
  <c r="V11" i="1"/>
  <c r="V349" i="1" s="1"/>
  <c r="U349" i="1"/>
  <c r="W349" i="1" l="1"/>
  <c r="W11" i="1"/>
</calcChain>
</file>

<file path=xl/sharedStrings.xml><?xml version="1.0" encoding="utf-8"?>
<sst xmlns="http://schemas.openxmlformats.org/spreadsheetml/2006/main" count="1091" uniqueCount="606">
  <si>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</si>
  <si>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</si>
  <si>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</si>
  <si>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</si>
  <si>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</si>
  <si>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</si>
  <si>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</si>
  <si>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</si>
  <si>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</si>
  <si>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</si>
  <si>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</si>
  <si>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</si>
  <si>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</si>
  <si>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</si>
  <si>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10101014020000110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</si>
  <si>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</si>
  <si>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</si>
  <si>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</si>
  <si>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</si>
  <si>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</si>
  <si>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</si>
  <si>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</si>
  <si>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</si>
  <si>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</si>
  <si>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</si>
  <si>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</si>
  <si>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</si>
  <si>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</si>
  <si>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</si>
  <si>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</si>
  <si>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</si>
  <si>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</si>
  <si>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</si>
  <si>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</si>
  <si>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</si>
  <si>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</si>
  <si>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</si>
  <si>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</si>
  <si>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</si>
  <si>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</si>
  <si>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</si>
  <si>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</si>
  <si>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</si>
  <si>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</si>
  <si>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</si>
  <si>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</si>
  <si>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</si>
  <si>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</si>
  <si>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</si>
  <si>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</si>
  <si>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</si>
  <si>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</si>
  <si>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</si>
  <si>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</si>
  <si>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</si>
  <si>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</si>
  <si>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</si>
  <si>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</si>
  <si>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</si>
  <si>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</si>
  <si>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</si>
  <si>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</si>
  <si>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</si>
  <si>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</si>
  <si>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</si>
  <si>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</si>
  <si>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</si>
  <si>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</si>
  <si>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</si>
  <si>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</si>
  <si>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</si>
  <si>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</si>
  <si>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</si>
  <si>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</si>
  <si>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</si>
  <si>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</si>
  <si>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</si>
  <si>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</si>
  <si>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</si>
  <si>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</si>
  <si>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</si>
  <si>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</si>
  <si>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</si>
  <si>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</si>
  <si>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</si>
  <si>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</si>
  <si>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</si>
  <si>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</si>
  <si>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</si>
  <si>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</si>
  <si>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</si>
  <si>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</si>
  <si>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</si>
  <si>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</si>
  <si>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</si>
  <si>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</si>
  <si>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</si>
  <si>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</si>
  <si>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</si>
  <si>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</si>
  <si>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</si>
  <si>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</si>
  <si>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</si>
  <si>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</si>
  <si>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</si>
  <si>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</si>
  <si>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</si>
  <si>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</si>
  <si>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</si>
  <si>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</si>
  <si>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</si>
  <si>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</si>
  <si>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</si>
  <si>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</si>
  <si>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</si>
  <si>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</si>
  <si>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</si>
  <si>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</si>
  <si>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</si>
  <si>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</si>
  <si>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</si>
  <si>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</si>
  <si>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</si>
  <si>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</si>
  <si>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</si>
  <si>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</si>
  <si>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</si>
  <si>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</si>
  <si>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</si>
  <si>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</si>
  <si>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</si>
  <si>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</si>
  <si>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</si>
  <si>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</si>
  <si>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</si>
  <si>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</si>
  <si>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</si>
  <si>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</si>
  <si>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</si>
  <si>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</si>
  <si>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</si>
  <si>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</si>
  <si>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</si>
  <si>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</si>
  <si>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</si>
  <si>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</si>
  <si>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</si>
  <si>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</si>
  <si>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</si>
  <si>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</si>
  <si>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</si>
  <si>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</si>
  <si>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</si>
  <si>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</si>
  <si>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</si>
  <si>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</si>
  <si>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</si>
  <si>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</si>
  <si>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</si>
  <si>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</si>
  <si>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</si>
  <si>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</si>
  <si>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</si>
  <si>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</si>
  <si>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</si>
  <si>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</si>
  <si>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</si>
  <si>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</si>
  <si>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</si>
  <si>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</si>
  <si>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</si>
  <si>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</si>
  <si>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</si>
  <si>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</si>
  <si>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</si>
  <si>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</si>
  <si>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</si>
  <si>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</si>
  <si>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</si>
  <si>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</si>
  <si>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</si>
  <si>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</si>
  <si>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</si>
  <si>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</si>
  <si>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</si>
  <si>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</si>
  <si>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</si>
  <si>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</si>
  <si>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</si>
  <si>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</si>
  <si>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</si>
  <si>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</si>
  <si>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</si>
  <si>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</si>
  <si>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</si>
  <si>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</si>
  <si>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</si>
  <si>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</si>
  <si>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</si>
  <si>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</si>
  <si>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</si>
  <si>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</si>
  <si>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</si>
  <si>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</si>
  <si>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</si>
  <si>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</si>
  <si>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</si>
  <si>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</si>
  <si>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</si>
  <si>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</si>
  <si>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</si>
  <si>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</si>
  <si>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</si>
  <si>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</si>
  <si>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</si>
  <si>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</si>
  <si>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</si>
  <si>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</si>
  <si>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</si>
  <si>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</si>
  <si>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</si>
  <si>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</si>
  <si>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</si>
  <si>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</si>
  <si>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</si>
  <si>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</si>
  <si>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</si>
  <si>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</si>
  <si>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</si>
  <si>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</si>
  <si>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</si>
  <si>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</si>
  <si>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</si>
  <si>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</si>
  <si>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</si>
  <si>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</si>
  <si>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</si>
  <si>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</si>
  <si>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</si>
  <si>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</si>
  <si>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</si>
  <si>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</si>
  <si>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</si>
  <si>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</si>
  <si>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</si>
  <si>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</si>
  <si>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</si>
  <si>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</si>
  <si>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</si>
  <si>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</si>
  <si>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</si>
  <si>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</si>
  <si>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</si>
  <si>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</si>
  <si>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</si>
  <si>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</si>
  <si>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</si>
  <si>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</si>
  <si>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</si>
  <si>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</si>
  <si>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</si>
  <si>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</si>
  <si>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</si>
  <si>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</si>
  <si>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</si>
  <si>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</si>
  <si>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</si>
  <si>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20219999042724150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</si>
  <si>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</si>
  <si>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</si>
  <si>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</si>
  <si>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</si>
  <si>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</si>
  <si>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</si>
  <si>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</si>
  <si>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</si>
  <si>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</si>
  <si>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</si>
  <si>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</si>
  <si>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</si>
  <si>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</si>
  <si>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</si>
  <si>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</si>
  <si>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</si>
  <si>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</si>
  <si>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</si>
  <si>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</si>
  <si>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</si>
  <si>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</si>
  <si>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</si>
  <si>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</si>
  <si>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</si>
  <si>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</si>
  <si>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</si>
  <si>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</si>
  <si>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</si>
  <si>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</si>
  <si>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</si>
  <si>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</si>
  <si>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</si>
  <si>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</si>
  <si>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</si>
  <si>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</si>
  <si>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</si>
  <si>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</si>
  <si>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</si>
  <si>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</si>
  <si>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</si>
  <si>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</si>
  <si>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</si>
  <si>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</si>
  <si>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</si>
  <si>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</si>
  <si>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</si>
  <si>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</si>
  <si>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</si>
  <si>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</si>
  <si>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</si>
  <si>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</si>
  <si>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</si>
  <si>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</si>
  <si>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</si>
  <si>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</si>
  <si>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</si>
  <si>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</si>
  <si>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</si>
  <si>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</si>
  <si>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</si>
  <si>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</si>
  <si>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</si>
  <si>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</si>
  <si>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</si>
  <si>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</si>
  <si>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</si>
  <si>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</si>
  <si>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</si>
  <si>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</si>
  <si>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</si>
  <si>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</si>
  <si>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</si>
  <si>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</si>
  <si>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</si>
  <si>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</si>
  <si>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</si>
  <si>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</si>
  <si>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</si>
  <si>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</si>
  <si>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</si>
  <si>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</si>
  <si>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</si>
  <si>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</si>
  <si>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</si>
  <si>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</si>
  <si>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</si>
  <si>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</si>
  <si>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</si>
  <si>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</si>
  <si>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</si>
  <si>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</si>
  <si>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</si>
  <si>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</si>
  <si>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</si>
  <si>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</si>
  <si>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</si>
  <si>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</si>
  <si>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</si>
  <si>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</si>
  <si>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</si>
  <si>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</si>
  <si>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</si>
  <si>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</si>
  <si>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</si>
  <si>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</si>
  <si>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</si>
  <si>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</si>
  <si>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</si>
  <si>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</si>
  <si>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</si>
  <si>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</si>
  <si>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</si>
  <si>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</si>
  <si>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</si>
  <si>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</si>
  <si>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</si>
  <si>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</si>
  <si>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</si>
  <si>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</si>
  <si>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</si>
  <si>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</si>
  <si>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</si>
  <si>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</si>
  <si>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</si>
  <si>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</si>
  <si>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</si>
  <si>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</si>
  <si>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</si>
  <si>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</si>
  <si>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</si>
  <si>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</si>
  <si>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</si>
  <si>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</si>
  <si>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</si>
  <si>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</si>
  <si>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</si>
  <si>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</si>
  <si>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</si>
  <si>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</si>
  <si>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</si>
  <si>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</si>
  <si>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</si>
  <si>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</si>
  <si>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</si>
  <si>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</si>
  <si>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</si>
  <si>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</si>
  <si>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</si>
  <si>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</si>
  <si>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</si>
  <si>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</si>
  <si>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</si>
  <si>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</si>
  <si>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</si>
  <si>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</si>
  <si>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</si>
  <si>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</si>
  <si>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</si>
  <si>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</si>
  <si>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</si>
  <si>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</si>
  <si>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</si>
  <si>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</si>
  <si>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</si>
  <si>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</si>
  <si>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</si>
  <si>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</si>
  <si>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</si>
  <si>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</si>
  <si>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</si>
  <si>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</si>
  <si>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</si>
  <si>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</si>
  <si>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</si>
  <si>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</si>
  <si>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</si>
  <si>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</si>
  <si>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</si>
  <si>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</si>
  <si>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</si>
  <si>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</si>
  <si>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</si>
  <si>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</si>
  <si>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</si>
  <si>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</si>
  <si>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</si>
  <si>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</si>
  <si>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</si>
  <si>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</si>
  <si>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</si>
  <si>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</si>
  <si>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</si>
  <si>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</si>
  <si>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</si>
  <si>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</si>
  <si>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</si>
  <si>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</si>
  <si>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</si>
  <si>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</si>
  <si>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</si>
  <si>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</si>
  <si>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</si>
  <si>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</si>
  <si>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</si>
  <si>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</si>
  <si>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</si>
  <si>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</si>
  <si>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</si>
  <si>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</si>
  <si>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</si>
  <si>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</si>
  <si>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</si>
  <si>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</si>
  <si>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</si>
  <si>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</si>
  <si>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</si>
  <si>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</si>
  <si>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</si>
  <si>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</si>
  <si>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</si>
  <si>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</si>
  <si>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</si>
  <si>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</si>
  <si>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</si>
  <si>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</si>
  <si>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</si>
  <si>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</si>
  <si>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</si>
  <si>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</si>
  <si>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</si>
  <si>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</si>
  <si>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</si>
  <si>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</si>
  <si>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</si>
  <si>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</si>
  <si>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</si>
  <si>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</si>
  <si>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</si>
  <si>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</si>
  <si>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</si>
  <si>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</si>
  <si>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</si>
  <si>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</si>
  <si>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</si>
  <si>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</si>
  <si>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</si>
  <si>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</si>
  <si>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</si>
  <si>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</si>
  <si>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</si>
  <si>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</si>
  <si>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</si>
  <si>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</si>
  <si>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</si>
  <si>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t>019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</si>
  <si>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</si>
  <si>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</si>
  <si>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075</t>
  </si>
  <si>
    <t>20229999047661150</t>
  </si>
  <si>
    <t>Субсидии бюджетам муниципальных образований на реализацию инвестиционных проектов субъектами малого и среднего предпринимательства в приоритетных отраслях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</si>
  <si>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</si>
  <si>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</si>
  <si>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подпрограммы «Обращение с отходами» государственной программы Красноярского края «Охрана окружающей среды, воспроизводство природных ресурсов»</t>
  </si>
  <si>
    <t>11302994040000130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</si>
  <si>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</si>
  <si>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</si>
  <si>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</si>
  <si>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</si>
  <si>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</si>
  <si>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11204040040000120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</si>
  <si>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</si>
  <si>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</si>
  <si>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</si>
  <si>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11607010040000140</t>
  </si>
  <si>
    <t>11610030040000140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</si>
  <si>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</si>
  <si>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</si>
  <si>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</si>
  <si>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20249999041033150</t>
  </si>
  <si>
    <t>Иные межбюджетные трансферты бюджетам муниципальных образований на финансовое обеспечение расходов на увеличение размеров оплаты труда работников муниципальных учреждений культуры, подведомственных муниципальным органам управления в области культуры, по министерству финансов Красноярского края в рамках непрограммных расходов отдельных органов исполнительной власти</t>
  </si>
  <si>
    <t>05</t>
  </si>
  <si>
    <t>2049999047687150</t>
  </si>
  <si>
    <t>Иные межбюджетные трансферты бюджетам муниципальных образований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ыв рамкках непрограммных расходов отдельных органов исполнительной власти</t>
  </si>
  <si>
    <t>20400000000000000</t>
  </si>
  <si>
    <t>20404000040000150</t>
  </si>
  <si>
    <t>20404099040000150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</si>
  <si>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</si>
  <si>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</si>
  <si>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Прочие безвозмездные поступления от негосударственных организаций в бюджеты городских округов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</si>
  <si>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</si>
  <si>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возвратаорганизациями остатков субсидий прошлых лет</t>
  </si>
  <si>
    <t>Приложение № 1</t>
  </si>
  <si>
    <t>к постановлению Администрации</t>
  </si>
  <si>
    <t>Дотации бюджетам муниципальных образований края на частичную компенсацию расходов на повышение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</si>
  <si>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</si>
  <si>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</si>
  <si>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</si>
  <si>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20229999041060150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</si>
  <si>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</si>
  <si>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</si>
  <si>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 и туризма»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</si>
  <si>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</si>
  <si>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 xml:space="preserve"> 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</si>
  <si>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</si>
  <si>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</si>
  <si>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02229999047583150</t>
  </si>
  <si>
    <t>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</si>
  <si>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</si>
  <si>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</si>
  <si>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комплекса процессных мероприятий «Обеспечение отдыха иоздоровления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</si>
  <si>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</si>
  <si>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</si>
  <si>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</si>
  <si>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окружающей среды, природных комплексов и объектов, сохранение биологического разнообразия» государственной программы Красноярского края «Охрана окружающей среды, воспроизводство природных ресурсов»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</si>
  <si>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</si>
  <si>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</si>
  <si>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</si>
  <si>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</si>
  <si>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</si>
  <si>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</si>
  <si>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</si>
  <si>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</si>
  <si>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</si>
  <si>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</si>
  <si>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</si>
  <si>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</si>
  <si>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</si>
  <si>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</si>
  <si>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</si>
  <si>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</si>
  <si>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</si>
  <si>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</si>
  <si>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11705000000000180</t>
  </si>
  <si>
    <t>Прочие неналоговые доходы</t>
  </si>
  <si>
    <t>11705040040000180</t>
  </si>
  <si>
    <t>Прочие неналоговые доходы бюджетов городских округов</t>
  </si>
  <si>
    <t xml:space="preserve"> за  первый квартал 2024 год</t>
  </si>
  <si>
    <t>от 15.04.2024   №  93-п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</si>
</sst>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0"/>
  <sheetViews>
    <sheetView showGridLines="0" tabSelected="1" view="pageBreakPreview" zoomScale="82" zoomScaleNormal="100" zoomScaleSheetLayoutView="82" workbookViewId="0">
      <selection activeCell="C5" sqref="C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65" t="s">
        <v>559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15.75" customHeight="1" x14ac:dyDescent="0.25">
      <c r="A2" s="8"/>
      <c r="B2" s="8"/>
      <c r="C2" s="65" t="s">
        <v>560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15.75" customHeight="1" x14ac:dyDescent="0.25">
      <c r="A3" s="8"/>
      <c r="B3" s="8"/>
      <c r="C3" s="65" t="s">
        <v>420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15.75" customHeight="1" x14ac:dyDescent="0.25">
      <c r="A4" s="8"/>
      <c r="B4" s="8"/>
      <c r="C4" s="65" t="s">
        <v>605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474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604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68" t="s">
        <v>376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1:23" ht="17.100000000000001" customHeight="1" x14ac:dyDescent="0.25">
      <c r="A9" s="1"/>
      <c r="B9" s="59" t="s">
        <v>0</v>
      </c>
      <c r="C9" s="60" t="s">
        <v>419</v>
      </c>
      <c r="D9" s="60" t="s">
        <v>1</v>
      </c>
      <c r="E9" s="60" t="s">
        <v>2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13"/>
      <c r="Q9" s="13"/>
      <c r="R9" s="13"/>
      <c r="S9" s="13"/>
      <c r="T9" s="13"/>
      <c r="U9" s="63" t="s">
        <v>373</v>
      </c>
      <c r="V9" s="63" t="s">
        <v>374</v>
      </c>
      <c r="W9" s="63" t="s">
        <v>375</v>
      </c>
    </row>
    <row r="10" spans="1:23" ht="30.6" customHeight="1" x14ac:dyDescent="0.25">
      <c r="A10" s="1"/>
      <c r="B10" s="59"/>
      <c r="C10" s="62"/>
      <c r="D10" s="62"/>
      <c r="E10" s="61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3"/>
      <c r="Q10" s="13"/>
      <c r="R10" s="13"/>
      <c r="S10" s="13"/>
      <c r="T10" s="13"/>
      <c r="U10" s="64"/>
      <c r="V10" s="64"/>
      <c r="W10" s="64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SUM(U12+U28+U41+U64+U72+U79+U108+U123+U137+U144+U212)</f>
        <v>918246500</v>
      </c>
      <c r="V11" s="16">
        <f>SUM(V12+V28+V41+V64+V72+V79+V108+V123+V137+V144+V212)</f>
        <v>179261804.99999997</v>
      </c>
      <c r="W11" s="16">
        <f>ROUND(V11/U11*100,2)</f>
        <v>19.52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U13+U20</f>
        <v>646704300</v>
      </c>
      <c r="V12" s="16">
        <f>V13+V20</f>
        <v>126356885.20999998</v>
      </c>
      <c r="W12" s="16">
        <f t="shared" ref="W12:W88" si="0">ROUND(V12/U12*100,2)</f>
        <v>19.54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U14+U18+U19</f>
        <v>179340100</v>
      </c>
      <c r="V13" s="16">
        <f>V14+V18+V19</f>
        <v>39748798.989999995</v>
      </c>
      <c r="W13" s="16">
        <f t="shared" si="0"/>
        <v>22.16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SUM(U15)</f>
        <v>17489200</v>
      </c>
      <c r="V14" s="16">
        <f>SUM(V15+V16+V17)</f>
        <v>4639412.5</v>
      </c>
      <c r="W14" s="16">
        <f t="shared" si="0"/>
        <v>26.53</v>
      </c>
    </row>
    <row r="15" spans="1:23" ht="108.6" customHeight="1" x14ac:dyDescent="0.25">
      <c r="A15" s="3"/>
      <c r="B15" s="6"/>
      <c r="C15" s="17" t="s">
        <v>6</v>
      </c>
      <c r="D15" s="17" t="s">
        <v>13</v>
      </c>
      <c r="E15" s="18" t="s">
        <v>532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17489200</v>
      </c>
      <c r="V15" s="19">
        <v>4608961</v>
      </c>
      <c r="W15" s="19">
        <f t="shared" si="0"/>
        <v>26.35</v>
      </c>
    </row>
    <row r="16" spans="1:23" ht="66.599999999999994" customHeight="1" x14ac:dyDescent="0.25">
      <c r="A16" s="3"/>
      <c r="B16" s="6"/>
      <c r="C16" s="17" t="s">
        <v>6</v>
      </c>
      <c r="D16" s="17" t="s">
        <v>14</v>
      </c>
      <c r="E16" s="18" t="s">
        <v>533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0</v>
      </c>
      <c r="V16" s="19">
        <v>39069.699999999997</v>
      </c>
      <c r="W16" s="19" t="s">
        <v>378</v>
      </c>
    </row>
    <row r="17" spans="1:23" ht="45" customHeight="1" x14ac:dyDescent="0.25">
      <c r="A17" s="3"/>
      <c r="B17" s="29"/>
      <c r="C17" s="17" t="s">
        <v>6</v>
      </c>
      <c r="D17" s="17" t="s">
        <v>518</v>
      </c>
      <c r="E17" s="18" t="s">
        <v>519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-8618.2000000000007</v>
      </c>
      <c r="W17" s="19" t="s">
        <v>378</v>
      </c>
    </row>
    <row r="18" spans="1:23" ht="106.8" customHeight="1" x14ac:dyDescent="0.25">
      <c r="A18" s="3"/>
      <c r="B18" s="29"/>
      <c r="C18" s="17" t="s">
        <v>6</v>
      </c>
      <c r="D18" s="17" t="s">
        <v>495</v>
      </c>
      <c r="E18" s="18" t="s">
        <v>494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94983300</v>
      </c>
      <c r="V18" s="19">
        <v>14572766.33</v>
      </c>
      <c r="W18" s="19">
        <f t="shared" si="0"/>
        <v>15.34</v>
      </c>
    </row>
    <row r="19" spans="1:23" ht="99" customHeight="1" x14ac:dyDescent="0.25">
      <c r="A19" s="3"/>
      <c r="B19" s="29"/>
      <c r="C19" s="17" t="s">
        <v>6</v>
      </c>
      <c r="D19" s="17" t="s">
        <v>497</v>
      </c>
      <c r="E19" s="18" t="s">
        <v>496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66867600</v>
      </c>
      <c r="V19" s="19">
        <v>20536620.16</v>
      </c>
      <c r="W19" s="19">
        <f t="shared" si="0"/>
        <v>30.71</v>
      </c>
    </row>
    <row r="20" spans="1:23" ht="19.2" customHeight="1" x14ac:dyDescent="0.25">
      <c r="A20" s="2"/>
      <c r="B20" s="5"/>
      <c r="C20" s="14" t="s">
        <v>6</v>
      </c>
      <c r="D20" s="14" t="s">
        <v>15</v>
      </c>
      <c r="E20" s="15" t="s">
        <v>16</v>
      </c>
      <c r="F20" s="14"/>
      <c r="G20" s="14"/>
      <c r="H20" s="14"/>
      <c r="I20" s="1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SUM(U21+U22+U23+U25+U26+U27)</f>
        <v>467364200</v>
      </c>
      <c r="V20" s="16">
        <f>SUM(V21+V22+V23+V25+V26+V27+V24)</f>
        <v>86608086.219999984</v>
      </c>
      <c r="W20" s="16">
        <f t="shared" si="0"/>
        <v>18.53</v>
      </c>
    </row>
    <row r="21" spans="1:23" ht="68.400000000000006" customHeight="1" x14ac:dyDescent="0.25">
      <c r="A21" s="3"/>
      <c r="B21" s="6"/>
      <c r="C21" s="17" t="s">
        <v>6</v>
      </c>
      <c r="D21" s="17" t="s">
        <v>17</v>
      </c>
      <c r="E21" s="20" t="s">
        <v>534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445964200</v>
      </c>
      <c r="V21" s="19">
        <v>86087809.079999998</v>
      </c>
      <c r="W21" s="19">
        <f t="shared" si="0"/>
        <v>19.3</v>
      </c>
    </row>
    <row r="22" spans="1:23" ht="75" customHeight="1" x14ac:dyDescent="0.25">
      <c r="A22" s="3"/>
      <c r="B22" s="6"/>
      <c r="C22" s="17" t="s">
        <v>6</v>
      </c>
      <c r="D22" s="17" t="s">
        <v>18</v>
      </c>
      <c r="E22" s="20" t="s">
        <v>19</v>
      </c>
      <c r="F22" s="17"/>
      <c r="G22" s="17"/>
      <c r="H22" s="17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1320300</v>
      </c>
      <c r="V22" s="19">
        <v>-366911.92</v>
      </c>
      <c r="W22" s="19" t="s">
        <v>378</v>
      </c>
    </row>
    <row r="23" spans="1:23" ht="34.799999999999997" customHeight="1" x14ac:dyDescent="0.25">
      <c r="A23" s="3"/>
      <c r="B23" s="6"/>
      <c r="C23" s="17" t="s">
        <v>6</v>
      </c>
      <c r="D23" s="17" t="s">
        <v>20</v>
      </c>
      <c r="E23" s="18" t="s">
        <v>21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3744100</v>
      </c>
      <c r="V23" s="19">
        <v>69011.320000000007</v>
      </c>
      <c r="W23" s="19">
        <f t="shared" si="0"/>
        <v>1.84</v>
      </c>
    </row>
    <row r="24" spans="1:23" ht="88.8" customHeight="1" x14ac:dyDescent="0.25">
      <c r="A24" s="3"/>
      <c r="B24" s="6"/>
      <c r="C24" s="17" t="s">
        <v>6</v>
      </c>
      <c r="D24" s="17" t="s">
        <v>523</v>
      </c>
      <c r="E24" s="18" t="s">
        <v>524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0</v>
      </c>
      <c r="V24" s="19">
        <v>90</v>
      </c>
      <c r="W24" s="19" t="s">
        <v>378</v>
      </c>
    </row>
    <row r="25" spans="1:23" ht="97.8" customHeight="1" x14ac:dyDescent="0.25">
      <c r="A25" s="3"/>
      <c r="B25" s="6"/>
      <c r="C25" s="17" t="s">
        <v>6</v>
      </c>
      <c r="D25" s="17" t="s">
        <v>22</v>
      </c>
      <c r="E25" s="18" t="s">
        <v>535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3595800</v>
      </c>
      <c r="V25" s="19">
        <v>126054.5</v>
      </c>
      <c r="W25" s="19">
        <f t="shared" si="0"/>
        <v>3.51</v>
      </c>
    </row>
    <row r="26" spans="1:23" ht="45.6" customHeight="1" x14ac:dyDescent="0.25">
      <c r="A26" s="3"/>
      <c r="B26" s="29"/>
      <c r="C26" s="17" t="s">
        <v>6</v>
      </c>
      <c r="D26" s="17" t="s">
        <v>499</v>
      </c>
      <c r="E26" s="18" t="s">
        <v>498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2451600</v>
      </c>
      <c r="V26" s="19">
        <v>461323.8</v>
      </c>
      <c r="W26" s="19">
        <f t="shared" si="0"/>
        <v>18.82</v>
      </c>
    </row>
    <row r="27" spans="1:23" ht="52.8" customHeight="1" x14ac:dyDescent="0.25">
      <c r="A27" s="3"/>
      <c r="B27" s="29"/>
      <c r="C27" s="17" t="s">
        <v>6</v>
      </c>
      <c r="D27" s="17" t="s">
        <v>500</v>
      </c>
      <c r="E27" s="18" t="s">
        <v>501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10288200</v>
      </c>
      <c r="V27" s="19">
        <v>230709.44</v>
      </c>
      <c r="W27" s="19">
        <f t="shared" si="0"/>
        <v>2.2400000000000002</v>
      </c>
    </row>
    <row r="28" spans="1:23" ht="34.200000000000003" customHeight="1" x14ac:dyDescent="0.25">
      <c r="A28" s="2"/>
      <c r="B28" s="5"/>
      <c r="C28" s="14" t="s">
        <v>6</v>
      </c>
      <c r="D28" s="14" t="s">
        <v>23</v>
      </c>
      <c r="E28" s="15" t="s">
        <v>24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64977600</v>
      </c>
      <c r="V28" s="16">
        <f>V29</f>
        <v>16524191.849999998</v>
      </c>
      <c r="W28" s="16">
        <f t="shared" si="0"/>
        <v>25.43</v>
      </c>
    </row>
    <row r="29" spans="1:23" ht="31.8" customHeight="1" x14ac:dyDescent="0.25">
      <c r="A29" s="2"/>
      <c r="B29" s="5"/>
      <c r="C29" s="14" t="s">
        <v>6</v>
      </c>
      <c r="D29" s="14" t="s">
        <v>25</v>
      </c>
      <c r="E29" s="15" t="s">
        <v>26</v>
      </c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f>SUM(U30+U32+U35+U38)</f>
        <v>64977600</v>
      </c>
      <c r="V29" s="16">
        <f>SUM(V30+V32+V35+V38)</f>
        <v>16524191.849999998</v>
      </c>
      <c r="W29" s="16">
        <f t="shared" si="0"/>
        <v>25.43</v>
      </c>
    </row>
    <row r="30" spans="1:23" ht="62.4" customHeight="1" x14ac:dyDescent="0.25">
      <c r="A30" s="2"/>
      <c r="B30" s="5"/>
      <c r="C30" s="14" t="s">
        <v>6</v>
      </c>
      <c r="D30" s="14" t="s">
        <v>27</v>
      </c>
      <c r="E30" s="15" t="s">
        <v>28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SUM(U31)</f>
        <v>33888500</v>
      </c>
      <c r="V30" s="16">
        <f t="shared" ref="V30" si="1">SUM(V31)</f>
        <v>8101533.5199999996</v>
      </c>
      <c r="W30" s="16">
        <f t="shared" si="0"/>
        <v>23.91</v>
      </c>
    </row>
    <row r="31" spans="1:23" ht="83.4" customHeight="1" x14ac:dyDescent="0.25">
      <c r="A31" s="3"/>
      <c r="B31" s="6"/>
      <c r="C31" s="17" t="s">
        <v>6</v>
      </c>
      <c r="D31" s="17" t="s">
        <v>29</v>
      </c>
      <c r="E31" s="20" t="s">
        <v>30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33888500</v>
      </c>
      <c r="V31" s="19">
        <v>8101533.5199999996</v>
      </c>
      <c r="W31" s="19">
        <f t="shared" si="0"/>
        <v>23.91</v>
      </c>
    </row>
    <row r="32" spans="1:23" ht="79.2" customHeight="1" x14ac:dyDescent="0.25">
      <c r="A32" s="2"/>
      <c r="B32" s="5"/>
      <c r="C32" s="14" t="s">
        <v>6</v>
      </c>
      <c r="D32" s="14" t="s">
        <v>31</v>
      </c>
      <c r="E32" s="21" t="s">
        <v>32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U34</f>
        <v>161500</v>
      </c>
      <c r="V32" s="16">
        <f>V34</f>
        <v>42624.05</v>
      </c>
      <c r="W32" s="16">
        <f t="shared" si="0"/>
        <v>26.39</v>
      </c>
    </row>
    <row r="33" spans="1:23" ht="106.2" customHeight="1" x14ac:dyDescent="0.25">
      <c r="A33" s="2"/>
      <c r="B33" s="30"/>
      <c r="C33" s="48" t="s">
        <v>3</v>
      </c>
      <c r="D33" s="48" t="s">
        <v>33</v>
      </c>
      <c r="E33" s="21" t="s">
        <v>34</v>
      </c>
      <c r="F33" s="48"/>
      <c r="G33" s="48"/>
      <c r="H33" s="48"/>
      <c r="I33" s="4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SUM(U34)</f>
        <v>161500</v>
      </c>
      <c r="V33" s="16">
        <f>SUM(V34)</f>
        <v>42624.05</v>
      </c>
      <c r="W33" s="16">
        <f t="shared" si="0"/>
        <v>26.39</v>
      </c>
    </row>
    <row r="34" spans="1:23" ht="91.2" customHeight="1" x14ac:dyDescent="0.25">
      <c r="A34" s="3"/>
      <c r="B34" s="6"/>
      <c r="C34" s="17" t="s">
        <v>6</v>
      </c>
      <c r="D34" s="17" t="s">
        <v>33</v>
      </c>
      <c r="E34" s="20" t="s">
        <v>34</v>
      </c>
      <c r="F34" s="17"/>
      <c r="G34" s="17"/>
      <c r="H34" s="17"/>
      <c r="I34" s="1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161500</v>
      </c>
      <c r="V34" s="19">
        <v>42624.05</v>
      </c>
      <c r="W34" s="19">
        <f t="shared" si="0"/>
        <v>26.39</v>
      </c>
    </row>
    <row r="35" spans="1:23" ht="66" customHeight="1" x14ac:dyDescent="0.25">
      <c r="A35" s="2"/>
      <c r="B35" s="5"/>
      <c r="C35" s="14" t="s">
        <v>6</v>
      </c>
      <c r="D35" s="14" t="s">
        <v>35</v>
      </c>
      <c r="E35" s="15" t="s">
        <v>36</v>
      </c>
      <c r="F35" s="14"/>
      <c r="G35" s="14"/>
      <c r="H35" s="14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f>U36</f>
        <v>35138600</v>
      </c>
      <c r="V35" s="16">
        <f>V36</f>
        <v>9240173.8699999992</v>
      </c>
      <c r="W35" s="16">
        <f t="shared" si="0"/>
        <v>26.3</v>
      </c>
    </row>
    <row r="36" spans="1:23" ht="93.6" customHeight="1" x14ac:dyDescent="0.25">
      <c r="A36" s="3"/>
      <c r="B36" s="6"/>
      <c r="C36" s="17" t="s">
        <v>6</v>
      </c>
      <c r="D36" s="48" t="s">
        <v>37</v>
      </c>
      <c r="E36" s="21" t="s">
        <v>38</v>
      </c>
      <c r="F36" s="48"/>
      <c r="G36" s="48"/>
      <c r="H36" s="48"/>
      <c r="I36" s="4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SUM(U37)</f>
        <v>35138600</v>
      </c>
      <c r="V36" s="16">
        <f>SUM(V37)</f>
        <v>9240173.8699999992</v>
      </c>
      <c r="W36" s="16">
        <f t="shared" si="0"/>
        <v>26.3</v>
      </c>
    </row>
    <row r="37" spans="1:23" ht="82.8" customHeight="1" x14ac:dyDescent="0.25">
      <c r="A37" s="3"/>
      <c r="B37" s="29"/>
      <c r="C37" s="17" t="s">
        <v>6</v>
      </c>
      <c r="D37" s="17" t="s">
        <v>37</v>
      </c>
      <c r="E37" s="20" t="s">
        <v>38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35138600</v>
      </c>
      <c r="V37" s="19">
        <v>9240173.8699999992</v>
      </c>
      <c r="W37" s="19">
        <f t="shared" si="0"/>
        <v>26.3</v>
      </c>
    </row>
    <row r="38" spans="1:23" ht="57" customHeight="1" x14ac:dyDescent="0.25">
      <c r="A38" s="2"/>
      <c r="B38" s="5"/>
      <c r="C38" s="14" t="s">
        <v>6</v>
      </c>
      <c r="D38" s="14" t="s">
        <v>39</v>
      </c>
      <c r="E38" s="15" t="s">
        <v>40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-4211000</v>
      </c>
      <c r="V38" s="16">
        <f>V39</f>
        <v>-860139.59</v>
      </c>
      <c r="W38" s="16">
        <f t="shared" si="0"/>
        <v>20.43</v>
      </c>
    </row>
    <row r="39" spans="1:23" ht="79.2" hidden="1" customHeight="1" x14ac:dyDescent="0.25">
      <c r="A39" s="3"/>
      <c r="B39" s="6"/>
      <c r="C39" s="48" t="s">
        <v>3</v>
      </c>
      <c r="D39" s="48" t="s">
        <v>41</v>
      </c>
      <c r="E39" s="21" t="s">
        <v>42</v>
      </c>
      <c r="F39" s="48"/>
      <c r="G39" s="48"/>
      <c r="H39" s="48"/>
      <c r="I39" s="4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f>SUM(U40)</f>
        <v>-4211000</v>
      </c>
      <c r="V39" s="16">
        <f t="shared" ref="V39" si="2">SUM(V40)</f>
        <v>-860139.59</v>
      </c>
      <c r="W39" s="16">
        <f t="shared" si="0"/>
        <v>20.43</v>
      </c>
    </row>
    <row r="40" spans="1:23" ht="79.2" customHeight="1" x14ac:dyDescent="0.25">
      <c r="A40" s="3"/>
      <c r="B40" s="29"/>
      <c r="C40" s="17" t="s">
        <v>6</v>
      </c>
      <c r="D40" s="17" t="s">
        <v>41</v>
      </c>
      <c r="E40" s="20" t="s">
        <v>42</v>
      </c>
      <c r="F40" s="17"/>
      <c r="G40" s="17"/>
      <c r="H40" s="17"/>
      <c r="I40" s="1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-4211000</v>
      </c>
      <c r="V40" s="19">
        <v>-860139.59</v>
      </c>
      <c r="W40" s="19">
        <f t="shared" si="0"/>
        <v>20.43</v>
      </c>
    </row>
    <row r="41" spans="1:23" ht="23.4" customHeight="1" x14ac:dyDescent="0.25">
      <c r="A41" s="2"/>
      <c r="B41" s="5"/>
      <c r="C41" s="14" t="s">
        <v>6</v>
      </c>
      <c r="D41" s="14" t="s">
        <v>43</v>
      </c>
      <c r="E41" s="15" t="s">
        <v>44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SUM(U42+U60+U62+U52)</f>
        <v>117129500</v>
      </c>
      <c r="V41" s="16">
        <f>SUM(V42+V60+V62+V52)</f>
        <v>15712793.450000001</v>
      </c>
      <c r="W41" s="16">
        <f t="shared" si="0"/>
        <v>13.41</v>
      </c>
    </row>
    <row r="42" spans="1:23" ht="25.2" customHeight="1" x14ac:dyDescent="0.25">
      <c r="A42" s="2"/>
      <c r="B42" s="5"/>
      <c r="C42" s="14" t="s">
        <v>6</v>
      </c>
      <c r="D42" s="14" t="s">
        <v>45</v>
      </c>
      <c r="E42" s="15" t="s">
        <v>46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SUM(U43+U46+U49)</f>
        <v>100051800</v>
      </c>
      <c r="V42" s="16">
        <f>SUM(V43+V46+V49)</f>
        <v>8192888.9199999999</v>
      </c>
      <c r="W42" s="16">
        <f t="shared" si="0"/>
        <v>8.19</v>
      </c>
    </row>
    <row r="43" spans="1:23" ht="33" customHeight="1" x14ac:dyDescent="0.25">
      <c r="A43" s="2"/>
      <c r="B43" s="5"/>
      <c r="C43" s="14" t="s">
        <v>6</v>
      </c>
      <c r="D43" s="14" t="s">
        <v>47</v>
      </c>
      <c r="E43" s="15" t="s">
        <v>48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U44+U45</f>
        <v>64271800</v>
      </c>
      <c r="V43" s="16">
        <f>V44+V45</f>
        <v>3799089.87</v>
      </c>
      <c r="W43" s="16">
        <f t="shared" si="0"/>
        <v>5.91</v>
      </c>
    </row>
    <row r="44" spans="1:23" ht="30" customHeight="1" x14ac:dyDescent="0.25">
      <c r="A44" s="3"/>
      <c r="B44" s="6"/>
      <c r="C44" s="17" t="s">
        <v>6</v>
      </c>
      <c r="D44" s="17" t="s">
        <v>49</v>
      </c>
      <c r="E44" s="18" t="s">
        <v>48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64271800</v>
      </c>
      <c r="V44" s="19">
        <v>3799089.87</v>
      </c>
      <c r="W44" s="19">
        <f t="shared" si="0"/>
        <v>5.91</v>
      </c>
    </row>
    <row r="45" spans="1:23" ht="39" hidden="1" customHeight="1" x14ac:dyDescent="0.25">
      <c r="A45" s="3"/>
      <c r="B45" s="29"/>
      <c r="C45" s="17" t="s">
        <v>6</v>
      </c>
      <c r="D45" s="17" t="s">
        <v>377</v>
      </c>
      <c r="E45" s="18" t="s">
        <v>421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 t="s">
        <v>378</v>
      </c>
    </row>
    <row r="46" spans="1:23" ht="30" customHeight="1" x14ac:dyDescent="0.25">
      <c r="A46" s="2"/>
      <c r="B46" s="5"/>
      <c r="C46" s="14" t="s">
        <v>6</v>
      </c>
      <c r="D46" s="14" t="s">
        <v>50</v>
      </c>
      <c r="E46" s="15" t="s">
        <v>51</v>
      </c>
      <c r="F46" s="14"/>
      <c r="G46" s="14"/>
      <c r="H46" s="14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f>U47+U48</f>
        <v>35780000</v>
      </c>
      <c r="V46" s="16">
        <f>V47+V48</f>
        <v>4393799.05</v>
      </c>
      <c r="W46" s="16">
        <f t="shared" si="0"/>
        <v>12.28</v>
      </c>
    </row>
    <row r="47" spans="1:23" ht="46.8" customHeight="1" x14ac:dyDescent="0.25">
      <c r="A47" s="3"/>
      <c r="B47" s="6"/>
      <c r="C47" s="17" t="s">
        <v>6</v>
      </c>
      <c r="D47" s="17" t="s">
        <v>52</v>
      </c>
      <c r="E47" s="18" t="s">
        <v>53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35780000</v>
      </c>
      <c r="V47" s="19">
        <v>4393799.05</v>
      </c>
      <c r="W47" s="19">
        <f t="shared" si="0"/>
        <v>12.28</v>
      </c>
    </row>
    <row r="48" spans="1:23" ht="0.6" hidden="1" customHeight="1" x14ac:dyDescent="0.25">
      <c r="A48" s="3"/>
      <c r="B48" s="29"/>
      <c r="C48" s="17" t="s">
        <v>6</v>
      </c>
      <c r="D48" s="17" t="s">
        <v>379</v>
      </c>
      <c r="E48" s="18" t="s">
        <v>380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6" t="s">
        <v>378</v>
      </c>
    </row>
    <row r="49" spans="1:23" ht="1.2" hidden="1" customHeight="1" x14ac:dyDescent="0.25">
      <c r="A49" s="3"/>
      <c r="B49" s="29"/>
      <c r="C49" s="35" t="s">
        <v>6</v>
      </c>
      <c r="D49" s="35" t="s">
        <v>467</v>
      </c>
      <c r="E49" s="36" t="s">
        <v>468</v>
      </c>
      <c r="F49" s="35"/>
      <c r="G49" s="35"/>
      <c r="H49" s="35"/>
      <c r="I49" s="3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SUM(U50:U51)</f>
        <v>0</v>
      </c>
      <c r="V49" s="16">
        <f>SUM(V50:V51)</f>
        <v>0</v>
      </c>
      <c r="W49" s="19" t="s">
        <v>378</v>
      </c>
    </row>
    <row r="50" spans="1:23" ht="45.6" hidden="1" customHeight="1" x14ac:dyDescent="0.25">
      <c r="A50" s="3"/>
      <c r="B50" s="29"/>
      <c r="C50" s="17" t="s">
        <v>6</v>
      </c>
      <c r="D50" s="17" t="s">
        <v>469</v>
      </c>
      <c r="E50" s="18" t="s">
        <v>471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 t="s">
        <v>378</v>
      </c>
    </row>
    <row r="51" spans="1:23" ht="45.6" hidden="1" customHeight="1" x14ac:dyDescent="0.25">
      <c r="A51" s="3"/>
      <c r="B51" s="29"/>
      <c r="C51" s="17" t="s">
        <v>6</v>
      </c>
      <c r="D51" s="17" t="s">
        <v>470</v>
      </c>
      <c r="E51" s="18" t="s">
        <v>472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 t="s">
        <v>378</v>
      </c>
    </row>
    <row r="52" spans="1:23" ht="31.8" customHeight="1" x14ac:dyDescent="0.25">
      <c r="A52" s="3"/>
      <c r="B52" s="29"/>
      <c r="C52" s="23" t="s">
        <v>6</v>
      </c>
      <c r="D52" s="23" t="s">
        <v>381</v>
      </c>
      <c r="E52" s="24" t="s">
        <v>382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SUM(U53:U55)</f>
        <v>0</v>
      </c>
      <c r="V52" s="16">
        <f>SUM(V53+V59)</f>
        <v>2755.4</v>
      </c>
      <c r="W52" s="16" t="s">
        <v>378</v>
      </c>
    </row>
    <row r="53" spans="1:23" ht="46.2" customHeight="1" x14ac:dyDescent="0.25">
      <c r="A53" s="3"/>
      <c r="B53" s="29"/>
      <c r="C53" s="17" t="s">
        <v>6</v>
      </c>
      <c r="D53" s="17" t="s">
        <v>383</v>
      </c>
      <c r="E53" s="18" t="s">
        <v>384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41">
        <v>0</v>
      </c>
      <c r="V53" s="19">
        <v>1949</v>
      </c>
      <c r="W53" s="19" t="s">
        <v>378</v>
      </c>
    </row>
    <row r="54" spans="1:23" ht="24.6" hidden="1" customHeight="1" x14ac:dyDescent="0.25">
      <c r="A54" s="3"/>
      <c r="B54" s="29"/>
      <c r="C54" s="17" t="s">
        <v>6</v>
      </c>
      <c r="D54" s="17" t="s">
        <v>385</v>
      </c>
      <c r="E54" s="18" t="s">
        <v>386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6" t="s">
        <v>378</v>
      </c>
    </row>
    <row r="55" spans="1:23" ht="23.4" hidden="1" customHeight="1" x14ac:dyDescent="0.25">
      <c r="A55" s="3"/>
      <c r="B55" s="29"/>
      <c r="C55" s="17" t="s">
        <v>6</v>
      </c>
      <c r="D55" s="17" t="s">
        <v>387</v>
      </c>
      <c r="E55" s="18" t="s">
        <v>390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6" t="s">
        <v>378</v>
      </c>
    </row>
    <row r="56" spans="1:23" ht="27" hidden="1" customHeight="1" x14ac:dyDescent="0.25">
      <c r="A56" s="3"/>
      <c r="B56" s="29"/>
      <c r="C56" s="17" t="s">
        <v>6</v>
      </c>
      <c r="D56" s="17" t="s">
        <v>449</v>
      </c>
      <c r="E56" s="18" t="s">
        <v>390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6" t="s">
        <v>378</v>
      </c>
    </row>
    <row r="57" spans="1:23" ht="21" hidden="1" customHeight="1" x14ac:dyDescent="0.25">
      <c r="A57" s="3"/>
      <c r="B57" s="29"/>
      <c r="C57" s="23" t="s">
        <v>6</v>
      </c>
      <c r="D57" s="23" t="s">
        <v>388</v>
      </c>
      <c r="E57" s="24" t="s">
        <v>389</v>
      </c>
      <c r="F57" s="23"/>
      <c r="G57" s="23"/>
      <c r="H57" s="23"/>
      <c r="I57" s="2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SUM(U59+U58)</f>
        <v>0</v>
      </c>
      <c r="V57" s="16">
        <f>SUM(V59+V58)</f>
        <v>806.4</v>
      </c>
      <c r="W57" s="16" t="s">
        <v>378</v>
      </c>
    </row>
    <row r="58" spans="1:23" ht="29.4" hidden="1" customHeight="1" x14ac:dyDescent="0.25">
      <c r="A58" s="3"/>
      <c r="B58" s="29"/>
      <c r="C58" s="17" t="s">
        <v>6</v>
      </c>
      <c r="D58" s="17" t="s">
        <v>449</v>
      </c>
      <c r="E58" s="18" t="s">
        <v>450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 t="s">
        <v>378</v>
      </c>
    </row>
    <row r="59" spans="1:23" ht="44.4" customHeight="1" x14ac:dyDescent="0.25">
      <c r="A59" s="3"/>
      <c r="B59" s="29"/>
      <c r="C59" s="17" t="s">
        <v>6</v>
      </c>
      <c r="D59" s="17" t="s">
        <v>391</v>
      </c>
      <c r="E59" s="18" t="s">
        <v>392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0</v>
      </c>
      <c r="V59" s="19">
        <v>806.4</v>
      </c>
      <c r="W59" s="16" t="s">
        <v>378</v>
      </c>
    </row>
    <row r="60" spans="1:23" ht="21" customHeight="1" x14ac:dyDescent="0.25">
      <c r="A60" s="2"/>
      <c r="B60" s="5"/>
      <c r="C60" s="14" t="s">
        <v>6</v>
      </c>
      <c r="D60" s="14" t="s">
        <v>54</v>
      </c>
      <c r="E60" s="15" t="s">
        <v>55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205000</v>
      </c>
      <c r="V60" s="16">
        <f>V61</f>
        <v>153890</v>
      </c>
      <c r="W60" s="16">
        <f t="shared" si="0"/>
        <v>75.069999999999993</v>
      </c>
    </row>
    <row r="61" spans="1:23" ht="19.2" customHeight="1" x14ac:dyDescent="0.25">
      <c r="A61" s="3"/>
      <c r="B61" s="6"/>
      <c r="C61" s="17" t="s">
        <v>6</v>
      </c>
      <c r="D61" s="17" t="s">
        <v>56</v>
      </c>
      <c r="E61" s="18" t="s">
        <v>55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205000</v>
      </c>
      <c r="V61" s="19">
        <v>153890</v>
      </c>
      <c r="W61" s="19">
        <f t="shared" si="0"/>
        <v>75.069999999999993</v>
      </c>
    </row>
    <row r="62" spans="1:23" ht="22.2" customHeight="1" x14ac:dyDescent="0.25">
      <c r="A62" s="2"/>
      <c r="B62" s="5"/>
      <c r="C62" s="14" t="s">
        <v>6</v>
      </c>
      <c r="D62" s="14" t="s">
        <v>57</v>
      </c>
      <c r="E62" s="15" t="s">
        <v>58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16872700</v>
      </c>
      <c r="V62" s="16">
        <f>V63</f>
        <v>7363259.1299999999</v>
      </c>
      <c r="W62" s="16">
        <f t="shared" si="0"/>
        <v>43.64</v>
      </c>
    </row>
    <row r="63" spans="1:23" ht="27.6" x14ac:dyDescent="0.25">
      <c r="A63" s="3"/>
      <c r="B63" s="6"/>
      <c r="C63" s="17" t="s">
        <v>6</v>
      </c>
      <c r="D63" s="17" t="s">
        <v>59</v>
      </c>
      <c r="E63" s="18" t="s">
        <v>60</v>
      </c>
      <c r="F63" s="17"/>
      <c r="G63" s="17"/>
      <c r="H63" s="17"/>
      <c r="I63" s="17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16872700</v>
      </c>
      <c r="V63" s="19">
        <v>7363259.1299999999</v>
      </c>
      <c r="W63" s="19">
        <f t="shared" si="0"/>
        <v>43.64</v>
      </c>
    </row>
    <row r="64" spans="1:23" ht="23.4" customHeight="1" x14ac:dyDescent="0.25">
      <c r="A64" s="2"/>
      <c r="B64" s="5"/>
      <c r="C64" s="14" t="s">
        <v>6</v>
      </c>
      <c r="D64" s="14" t="s">
        <v>61</v>
      </c>
      <c r="E64" s="15" t="s">
        <v>62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SUM(U65+U67)</f>
        <v>28811800</v>
      </c>
      <c r="V64" s="16">
        <f>SUM(V65+V67)</f>
        <v>3438825.13</v>
      </c>
      <c r="W64" s="16">
        <f t="shared" si="0"/>
        <v>11.94</v>
      </c>
    </row>
    <row r="65" spans="1:23" ht="19.8" customHeight="1" x14ac:dyDescent="0.25">
      <c r="A65" s="2"/>
      <c r="B65" s="5"/>
      <c r="C65" s="14" t="s">
        <v>6</v>
      </c>
      <c r="D65" s="14" t="s">
        <v>63</v>
      </c>
      <c r="E65" s="15" t="s">
        <v>64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U66</f>
        <v>13178800</v>
      </c>
      <c r="V65" s="16">
        <f>V66</f>
        <v>1111886.25</v>
      </c>
      <c r="W65" s="16">
        <f t="shared" si="0"/>
        <v>8.44</v>
      </c>
    </row>
    <row r="66" spans="1:23" ht="27.6" x14ac:dyDescent="0.25">
      <c r="A66" s="3"/>
      <c r="B66" s="6"/>
      <c r="C66" s="17" t="s">
        <v>6</v>
      </c>
      <c r="D66" s="17" t="s">
        <v>65</v>
      </c>
      <c r="E66" s="18" t="s">
        <v>66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13178800</v>
      </c>
      <c r="V66" s="19">
        <v>1111886.25</v>
      </c>
      <c r="W66" s="19">
        <f t="shared" si="0"/>
        <v>8.44</v>
      </c>
    </row>
    <row r="67" spans="1:23" ht="19.8" customHeight="1" x14ac:dyDescent="0.25">
      <c r="A67" s="2"/>
      <c r="B67" s="5"/>
      <c r="C67" s="14" t="s">
        <v>6</v>
      </c>
      <c r="D67" s="14" t="s">
        <v>67</v>
      </c>
      <c r="E67" s="15" t="s">
        <v>68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SUM(U68+U70)</f>
        <v>15633000</v>
      </c>
      <c r="V67" s="16">
        <f>SUM(V68+V70)</f>
        <v>2326938.88</v>
      </c>
      <c r="W67" s="16">
        <f t="shared" si="0"/>
        <v>14.88</v>
      </c>
    </row>
    <row r="68" spans="1:23" ht="21" customHeight="1" x14ac:dyDescent="0.25">
      <c r="A68" s="2"/>
      <c r="B68" s="5"/>
      <c r="C68" s="14" t="s">
        <v>6</v>
      </c>
      <c r="D68" s="14" t="s">
        <v>69</v>
      </c>
      <c r="E68" s="15" t="s">
        <v>70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14301000</v>
      </c>
      <c r="V68" s="16">
        <f>V69</f>
        <v>2235671</v>
      </c>
      <c r="W68" s="16">
        <f t="shared" si="0"/>
        <v>15.63</v>
      </c>
    </row>
    <row r="69" spans="1:23" ht="27.6" x14ac:dyDescent="0.25">
      <c r="A69" s="3"/>
      <c r="B69" s="6"/>
      <c r="C69" s="17" t="s">
        <v>6</v>
      </c>
      <c r="D69" s="17" t="s">
        <v>71</v>
      </c>
      <c r="E69" s="18" t="s">
        <v>72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14301000</v>
      </c>
      <c r="V69" s="19">
        <v>2235671</v>
      </c>
      <c r="W69" s="19">
        <f t="shared" si="0"/>
        <v>15.63</v>
      </c>
    </row>
    <row r="70" spans="1:23" ht="15.6" x14ac:dyDescent="0.25">
      <c r="A70" s="2"/>
      <c r="B70" s="5"/>
      <c r="C70" s="14" t="s">
        <v>6</v>
      </c>
      <c r="D70" s="14" t="s">
        <v>73</v>
      </c>
      <c r="E70" s="15" t="s">
        <v>74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1332000</v>
      </c>
      <c r="V70" s="16">
        <f>V71</f>
        <v>91267.88</v>
      </c>
      <c r="W70" s="16">
        <f t="shared" si="0"/>
        <v>6.85</v>
      </c>
    </row>
    <row r="71" spans="1:23" ht="31.2" customHeight="1" x14ac:dyDescent="0.25">
      <c r="A71" s="3"/>
      <c r="B71" s="6"/>
      <c r="C71" s="17" t="s">
        <v>6</v>
      </c>
      <c r="D71" s="17" t="s">
        <v>75</v>
      </c>
      <c r="E71" s="18" t="s">
        <v>76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1332000</v>
      </c>
      <c r="V71" s="19">
        <v>91267.88</v>
      </c>
      <c r="W71" s="19">
        <f t="shared" si="0"/>
        <v>6.85</v>
      </c>
    </row>
    <row r="72" spans="1:23" ht="24.6" customHeight="1" x14ac:dyDescent="0.25">
      <c r="A72" s="2"/>
      <c r="B72" s="5"/>
      <c r="C72" s="14" t="s">
        <v>6</v>
      </c>
      <c r="D72" s="14" t="s">
        <v>77</v>
      </c>
      <c r="E72" s="15" t="s">
        <v>78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SUM(U73+U75)</f>
        <v>10192700</v>
      </c>
      <c r="V72" s="16">
        <f>SUM(V73+V75)</f>
        <v>2124184.86</v>
      </c>
      <c r="W72" s="16">
        <f t="shared" si="0"/>
        <v>20.84</v>
      </c>
    </row>
    <row r="73" spans="1:23" ht="37.200000000000003" customHeight="1" x14ac:dyDescent="0.25">
      <c r="A73" s="2"/>
      <c r="B73" s="5"/>
      <c r="C73" s="14" t="s">
        <v>6</v>
      </c>
      <c r="D73" s="14" t="s">
        <v>79</v>
      </c>
      <c r="E73" s="15" t="s">
        <v>80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10192700</v>
      </c>
      <c r="V73" s="16">
        <f>V74</f>
        <v>2124184.86</v>
      </c>
      <c r="W73" s="16">
        <f t="shared" si="0"/>
        <v>20.84</v>
      </c>
    </row>
    <row r="74" spans="1:23" ht="30.6" customHeight="1" x14ac:dyDescent="0.25">
      <c r="A74" s="3"/>
      <c r="B74" s="6"/>
      <c r="C74" s="17" t="s">
        <v>6</v>
      </c>
      <c r="D74" s="17" t="s">
        <v>81</v>
      </c>
      <c r="E74" s="18" t="s">
        <v>82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10192700</v>
      </c>
      <c r="V74" s="19">
        <v>2124184.86</v>
      </c>
      <c r="W74" s="19">
        <f t="shared" si="0"/>
        <v>20.84</v>
      </c>
    </row>
    <row r="75" spans="1:23" ht="36.6" hidden="1" customHeight="1" x14ac:dyDescent="0.25">
      <c r="A75" s="2"/>
      <c r="B75" s="5"/>
      <c r="C75" s="14" t="s">
        <v>83</v>
      </c>
      <c r="D75" s="14" t="s">
        <v>84</v>
      </c>
      <c r="E75" s="15" t="s">
        <v>85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46.8" hidden="1" customHeight="1" x14ac:dyDescent="0.25">
      <c r="A76" s="2"/>
      <c r="B76" s="5"/>
      <c r="C76" s="14" t="s">
        <v>83</v>
      </c>
      <c r="D76" s="14" t="s">
        <v>86</v>
      </c>
      <c r="E76" s="15" t="s">
        <v>87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60.6" hidden="1" customHeight="1" x14ac:dyDescent="0.25">
      <c r="A77" s="2"/>
      <c r="B77" s="5"/>
      <c r="C77" s="14" t="s">
        <v>83</v>
      </c>
      <c r="D77" s="14" t="s">
        <v>88</v>
      </c>
      <c r="E77" s="21" t="s">
        <v>89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SUM(U78)</f>
        <v>0</v>
      </c>
      <c r="V77" s="16">
        <f>SUM(V78)</f>
        <v>0</v>
      </c>
      <c r="W77" s="16" t="e">
        <f t="shared" si="0"/>
        <v>#DIV/0!</v>
      </c>
    </row>
    <row r="78" spans="1:23" ht="60.6" hidden="1" customHeight="1" x14ac:dyDescent="0.25">
      <c r="A78" s="3"/>
      <c r="B78" s="6"/>
      <c r="C78" s="17" t="s">
        <v>83</v>
      </c>
      <c r="D78" s="17" t="s">
        <v>90</v>
      </c>
      <c r="E78" s="20" t="s">
        <v>89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e">
        <f t="shared" si="0"/>
        <v>#DIV/0!</v>
      </c>
    </row>
    <row r="79" spans="1:23" ht="33" customHeight="1" x14ac:dyDescent="0.25">
      <c r="A79" s="2"/>
      <c r="B79" s="5"/>
      <c r="C79" s="14" t="s">
        <v>3</v>
      </c>
      <c r="D79" s="14" t="s">
        <v>91</v>
      </c>
      <c r="E79" s="15" t="s">
        <v>92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SUM(U80+U95+U98+U100+U92)</f>
        <v>28764700</v>
      </c>
      <c r="V79" s="16">
        <f>SUM(V80+V95+V98+V100+V92)</f>
        <v>8461017.129999999</v>
      </c>
      <c r="W79" s="16">
        <f t="shared" si="0"/>
        <v>29.41</v>
      </c>
    </row>
    <row r="80" spans="1:23" ht="73.8" customHeight="1" x14ac:dyDescent="0.25">
      <c r="A80" s="2"/>
      <c r="B80" s="5"/>
      <c r="C80" s="14" t="s">
        <v>3</v>
      </c>
      <c r="D80" s="14" t="s">
        <v>93</v>
      </c>
      <c r="E80" s="21" t="s">
        <v>94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SUM(U81+U83+U90+U85)</f>
        <v>23170100</v>
      </c>
      <c r="V80" s="16">
        <f>SUM(V81+V83+V90+V85)</f>
        <v>5072484.21</v>
      </c>
      <c r="W80" s="16">
        <f t="shared" si="0"/>
        <v>21.89</v>
      </c>
    </row>
    <row r="81" spans="1:23" ht="47.4" customHeight="1" x14ac:dyDescent="0.25">
      <c r="A81" s="2"/>
      <c r="B81" s="5"/>
      <c r="C81" s="14" t="s">
        <v>95</v>
      </c>
      <c r="D81" s="14" t="s">
        <v>96</v>
      </c>
      <c r="E81" s="15" t="s">
        <v>97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17805700</v>
      </c>
      <c r="V81" s="16">
        <f>V82</f>
        <v>3421938.66</v>
      </c>
      <c r="W81" s="16">
        <f t="shared" si="0"/>
        <v>19.22</v>
      </c>
    </row>
    <row r="82" spans="1:23" ht="55.2" x14ac:dyDescent="0.25">
      <c r="A82" s="3"/>
      <c r="B82" s="6"/>
      <c r="C82" s="17" t="s">
        <v>95</v>
      </c>
      <c r="D82" s="17" t="s">
        <v>98</v>
      </c>
      <c r="E82" s="20" t="s">
        <v>99</v>
      </c>
      <c r="F82" s="17"/>
      <c r="G82" s="17"/>
      <c r="H82" s="17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v>17805700</v>
      </c>
      <c r="V82" s="19">
        <v>3421938.66</v>
      </c>
      <c r="W82" s="19">
        <f t="shared" si="0"/>
        <v>19.22</v>
      </c>
    </row>
    <row r="83" spans="1:23" ht="57" customHeight="1" x14ac:dyDescent="0.25">
      <c r="A83" s="2"/>
      <c r="B83" s="5"/>
      <c r="C83" s="14" t="s">
        <v>95</v>
      </c>
      <c r="D83" s="14" t="s">
        <v>100</v>
      </c>
      <c r="E83" s="21" t="s">
        <v>101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1205400</v>
      </c>
      <c r="V83" s="16">
        <f>V84</f>
        <v>140823.46</v>
      </c>
      <c r="W83" s="16">
        <f t="shared" si="0"/>
        <v>11.68</v>
      </c>
    </row>
    <row r="84" spans="1:23" ht="55.2" x14ac:dyDescent="0.25">
      <c r="A84" s="3"/>
      <c r="B84" s="6"/>
      <c r="C84" s="17" t="s">
        <v>95</v>
      </c>
      <c r="D84" s="17" t="s">
        <v>102</v>
      </c>
      <c r="E84" s="18" t="s">
        <v>103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1205400</v>
      </c>
      <c r="V84" s="19">
        <v>140823.46</v>
      </c>
      <c r="W84" s="19">
        <f t="shared" si="0"/>
        <v>11.68</v>
      </c>
    </row>
    <row r="85" spans="1:23" ht="58.2" customHeight="1" x14ac:dyDescent="0.25">
      <c r="A85" s="2"/>
      <c r="B85" s="5"/>
      <c r="C85" s="14" t="s">
        <v>3</v>
      </c>
      <c r="D85" s="14" t="s">
        <v>104</v>
      </c>
      <c r="E85" s="21" t="s">
        <v>105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1337000</v>
      </c>
      <c r="V85" s="16">
        <f>V86</f>
        <v>152130.81</v>
      </c>
      <c r="W85" s="16">
        <f t="shared" si="0"/>
        <v>11.38</v>
      </c>
    </row>
    <row r="86" spans="1:23" ht="48.6" customHeight="1" x14ac:dyDescent="0.25">
      <c r="A86" s="2"/>
      <c r="B86" s="5"/>
      <c r="C86" s="14" t="s">
        <v>3</v>
      </c>
      <c r="D86" s="14" t="s">
        <v>106</v>
      </c>
      <c r="E86" s="15" t="s">
        <v>107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SUM(U87:U89)</f>
        <v>1337000</v>
      </c>
      <c r="V86" s="16">
        <f>SUM(V87:V89)</f>
        <v>152130.81</v>
      </c>
      <c r="W86" s="16">
        <f t="shared" si="0"/>
        <v>11.38</v>
      </c>
    </row>
    <row r="87" spans="1:23" ht="41.4" x14ac:dyDescent="0.25">
      <c r="A87" s="3"/>
      <c r="B87" s="6"/>
      <c r="C87" s="17" t="s">
        <v>83</v>
      </c>
      <c r="D87" s="17" t="s">
        <v>106</v>
      </c>
      <c r="E87" s="18" t="s">
        <v>107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1235300</v>
      </c>
      <c r="V87" s="19">
        <v>126713.82</v>
      </c>
      <c r="W87" s="19">
        <f t="shared" si="0"/>
        <v>10.26</v>
      </c>
    </row>
    <row r="88" spans="1:23" ht="41.4" hidden="1" x14ac:dyDescent="0.25">
      <c r="A88" s="3"/>
      <c r="B88" s="6"/>
      <c r="C88" s="17" t="s">
        <v>108</v>
      </c>
      <c r="D88" s="17" t="s">
        <v>106</v>
      </c>
      <c r="E88" s="18" t="s">
        <v>107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e">
        <f t="shared" si="0"/>
        <v>#DIV/0!</v>
      </c>
    </row>
    <row r="89" spans="1:23" ht="41.4" x14ac:dyDescent="0.25">
      <c r="A89" s="3"/>
      <c r="B89" s="29"/>
      <c r="C89" s="17" t="s">
        <v>108</v>
      </c>
      <c r="D89" s="17" t="s">
        <v>106</v>
      </c>
      <c r="E89" s="18" t="s">
        <v>107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101700</v>
      </c>
      <c r="V89" s="19">
        <v>25416.99</v>
      </c>
      <c r="W89" s="19">
        <f t="shared" ref="W89" si="3">ROUND(V89/U89*100,2)</f>
        <v>24.99</v>
      </c>
    </row>
    <row r="90" spans="1:23" ht="34.200000000000003" customHeight="1" x14ac:dyDescent="0.25">
      <c r="A90" s="2"/>
      <c r="B90" s="5"/>
      <c r="C90" s="14" t="s">
        <v>95</v>
      </c>
      <c r="D90" s="14" t="s">
        <v>109</v>
      </c>
      <c r="E90" s="15" t="s">
        <v>110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2822000</v>
      </c>
      <c r="V90" s="16">
        <f>V91</f>
        <v>1357591.28</v>
      </c>
      <c r="W90" s="16">
        <f t="shared" ref="W90:W159" si="4">ROUND(V90/U90*100,2)</f>
        <v>48.11</v>
      </c>
    </row>
    <row r="91" spans="1:23" ht="31.2" customHeight="1" x14ac:dyDescent="0.25">
      <c r="A91" s="3"/>
      <c r="B91" s="6"/>
      <c r="C91" s="17" t="s">
        <v>95</v>
      </c>
      <c r="D91" s="17" t="s">
        <v>111</v>
      </c>
      <c r="E91" s="18" t="s">
        <v>112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2822000</v>
      </c>
      <c r="V91" s="19">
        <v>1357591.28</v>
      </c>
      <c r="W91" s="19">
        <f t="shared" si="4"/>
        <v>48.11</v>
      </c>
    </row>
    <row r="92" spans="1:23" ht="36.6" customHeight="1" x14ac:dyDescent="0.25">
      <c r="A92" s="3"/>
      <c r="B92" s="29"/>
      <c r="C92" s="40" t="s">
        <v>95</v>
      </c>
      <c r="D92" s="40" t="s">
        <v>475</v>
      </c>
      <c r="E92" s="39" t="s">
        <v>477</v>
      </c>
      <c r="F92" s="40"/>
      <c r="G92" s="40"/>
      <c r="H92" s="40"/>
      <c r="I92" s="40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U93</f>
        <v>202900</v>
      </c>
      <c r="V92" s="16">
        <f>V93</f>
        <v>202845.49</v>
      </c>
      <c r="W92" s="16">
        <f t="shared" si="4"/>
        <v>99.97</v>
      </c>
    </row>
    <row r="93" spans="1:23" ht="42.6" customHeight="1" x14ac:dyDescent="0.25">
      <c r="A93" s="3"/>
      <c r="B93" s="29"/>
      <c r="C93" s="40" t="s">
        <v>95</v>
      </c>
      <c r="D93" s="40" t="s">
        <v>476</v>
      </c>
      <c r="E93" s="39" t="s">
        <v>478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202900</v>
      </c>
      <c r="V93" s="16">
        <f>V94</f>
        <v>202845.49</v>
      </c>
      <c r="W93" s="16">
        <f t="shared" si="4"/>
        <v>99.97</v>
      </c>
    </row>
    <row r="94" spans="1:23" ht="69.599999999999994" customHeight="1" x14ac:dyDescent="0.25">
      <c r="A94" s="3"/>
      <c r="B94" s="29"/>
      <c r="C94" s="17" t="s">
        <v>95</v>
      </c>
      <c r="D94" s="17" t="s">
        <v>479</v>
      </c>
      <c r="E94" s="18" t="s">
        <v>536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202900</v>
      </c>
      <c r="V94" s="19">
        <v>202845.49</v>
      </c>
      <c r="W94" s="19">
        <f t="shared" si="4"/>
        <v>99.97</v>
      </c>
    </row>
    <row r="95" spans="1:23" ht="21" customHeight="1" x14ac:dyDescent="0.25">
      <c r="A95" s="2"/>
      <c r="B95" s="5"/>
      <c r="C95" s="14" t="s">
        <v>95</v>
      </c>
      <c r="D95" s="14" t="s">
        <v>113</v>
      </c>
      <c r="E95" s="15" t="s">
        <v>114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91700</v>
      </c>
      <c r="V95" s="16">
        <f>V96</f>
        <v>83727.429999999993</v>
      </c>
      <c r="W95" s="16">
        <f t="shared" si="4"/>
        <v>91.31</v>
      </c>
    </row>
    <row r="96" spans="1:23" ht="41.4" x14ac:dyDescent="0.25">
      <c r="A96" s="2"/>
      <c r="B96" s="5"/>
      <c r="C96" s="14" t="s">
        <v>95</v>
      </c>
      <c r="D96" s="14" t="s">
        <v>115</v>
      </c>
      <c r="E96" s="15" t="s">
        <v>116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91700</v>
      </c>
      <c r="V96" s="16">
        <f>V97</f>
        <v>83727.429999999993</v>
      </c>
      <c r="W96" s="16">
        <f t="shared" si="4"/>
        <v>91.31</v>
      </c>
    </row>
    <row r="97" spans="1:23" ht="41.4" x14ac:dyDescent="0.25">
      <c r="A97" s="3"/>
      <c r="B97" s="6"/>
      <c r="C97" s="17" t="s">
        <v>95</v>
      </c>
      <c r="D97" s="17" t="s">
        <v>117</v>
      </c>
      <c r="E97" s="18" t="s">
        <v>118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91700</v>
      </c>
      <c r="V97" s="19">
        <v>83727.429999999993</v>
      </c>
      <c r="W97" s="19">
        <f t="shared" si="4"/>
        <v>91.31</v>
      </c>
    </row>
    <row r="98" spans="1:23" ht="76.2" customHeight="1" x14ac:dyDescent="0.25">
      <c r="A98" s="2"/>
      <c r="B98" s="5"/>
      <c r="C98" s="14" t="s">
        <v>95</v>
      </c>
      <c r="D98" s="14" t="s">
        <v>119</v>
      </c>
      <c r="E98" s="21" t="s">
        <v>120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1560000</v>
      </c>
      <c r="V98" s="16">
        <f>V99</f>
        <v>2035142</v>
      </c>
      <c r="W98" s="16">
        <f t="shared" si="4"/>
        <v>130.46</v>
      </c>
    </row>
    <row r="99" spans="1:23" ht="66.599999999999994" customHeight="1" x14ac:dyDescent="0.25">
      <c r="A99" s="3"/>
      <c r="B99" s="6"/>
      <c r="C99" s="17" t="s">
        <v>95</v>
      </c>
      <c r="D99" s="17" t="s">
        <v>121</v>
      </c>
      <c r="E99" s="20" t="s">
        <v>122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1560000</v>
      </c>
      <c r="V99" s="19">
        <v>2035142</v>
      </c>
      <c r="W99" s="19">
        <f t="shared" si="4"/>
        <v>130.46</v>
      </c>
    </row>
    <row r="100" spans="1:23" ht="58.8" customHeight="1" x14ac:dyDescent="0.25">
      <c r="A100" s="2"/>
      <c r="B100" s="5"/>
      <c r="C100" s="14" t="s">
        <v>3</v>
      </c>
      <c r="D100" s="14" t="s">
        <v>123</v>
      </c>
      <c r="E100" s="21" t="s">
        <v>124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U101+U106</f>
        <v>3740000</v>
      </c>
      <c r="V100" s="16">
        <f>V101+V106</f>
        <v>1066818</v>
      </c>
      <c r="W100" s="16">
        <f t="shared" si="4"/>
        <v>28.52</v>
      </c>
    </row>
    <row r="101" spans="1:23" ht="54.6" customHeight="1" x14ac:dyDescent="0.25">
      <c r="A101" s="2"/>
      <c r="B101" s="5"/>
      <c r="C101" s="14" t="s">
        <v>95</v>
      </c>
      <c r="D101" s="14" t="s">
        <v>125</v>
      </c>
      <c r="E101" s="21" t="s">
        <v>126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3240000</v>
      </c>
      <c r="V101" s="16">
        <f>V102</f>
        <v>880301.94</v>
      </c>
      <c r="W101" s="16">
        <f t="shared" si="4"/>
        <v>27.17</v>
      </c>
    </row>
    <row r="102" spans="1:23" ht="0.6" hidden="1" customHeight="1" x14ac:dyDescent="0.25">
      <c r="A102" s="2"/>
      <c r="B102" s="5"/>
      <c r="C102" s="46" t="s">
        <v>3</v>
      </c>
      <c r="D102" s="46" t="s">
        <v>127</v>
      </c>
      <c r="E102" s="45" t="s">
        <v>128</v>
      </c>
      <c r="F102" s="46"/>
      <c r="G102" s="46"/>
      <c r="H102" s="46"/>
      <c r="I102" s="4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SUM(U103:U105)</f>
        <v>3240000</v>
      </c>
      <c r="V102" s="16">
        <f>SUM(V103:V105)</f>
        <v>880301.94</v>
      </c>
      <c r="W102" s="16">
        <f t="shared" si="4"/>
        <v>27.17</v>
      </c>
    </row>
    <row r="103" spans="1:23" ht="0.6" hidden="1" customHeight="1" x14ac:dyDescent="0.25">
      <c r="A103" s="3"/>
      <c r="B103" s="6"/>
      <c r="C103" s="17" t="s">
        <v>108</v>
      </c>
      <c r="D103" s="17" t="s">
        <v>127</v>
      </c>
      <c r="E103" s="18" t="s">
        <v>128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378</v>
      </c>
    </row>
    <row r="104" spans="1:23" ht="60" hidden="1" customHeight="1" x14ac:dyDescent="0.25">
      <c r="A104" s="3"/>
      <c r="B104" s="6"/>
      <c r="C104" s="17" t="s">
        <v>108</v>
      </c>
      <c r="D104" s="17" t="s">
        <v>127</v>
      </c>
      <c r="E104" s="18" t="s">
        <v>128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0</v>
      </c>
      <c r="V104" s="19"/>
      <c r="W104" s="19" t="s">
        <v>378</v>
      </c>
    </row>
    <row r="105" spans="1:23" ht="56.4" customHeight="1" x14ac:dyDescent="0.25">
      <c r="A105" s="3"/>
      <c r="B105" s="6"/>
      <c r="C105" s="17" t="s">
        <v>95</v>
      </c>
      <c r="D105" s="17" t="s">
        <v>127</v>
      </c>
      <c r="E105" s="18" t="s">
        <v>128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3240000</v>
      </c>
      <c r="V105" s="19">
        <v>880301.94</v>
      </c>
      <c r="W105" s="19">
        <f t="shared" si="4"/>
        <v>27.17</v>
      </c>
    </row>
    <row r="106" spans="1:23" ht="76.8" customHeight="1" x14ac:dyDescent="0.25">
      <c r="A106" s="3"/>
      <c r="B106" s="29"/>
      <c r="C106" s="34" t="s">
        <v>108</v>
      </c>
      <c r="D106" s="34" t="s">
        <v>451</v>
      </c>
      <c r="E106" s="33" t="s">
        <v>453</v>
      </c>
      <c r="F106" s="34"/>
      <c r="G106" s="34"/>
      <c r="H106" s="34"/>
      <c r="I106" s="3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SUM(U107)</f>
        <v>500000</v>
      </c>
      <c r="V106" s="16">
        <f>SUM(V107)</f>
        <v>186516.06</v>
      </c>
      <c r="W106" s="16">
        <f t="shared" si="4"/>
        <v>37.299999999999997</v>
      </c>
    </row>
    <row r="107" spans="1:23" ht="72.599999999999994" customHeight="1" x14ac:dyDescent="0.25">
      <c r="A107" s="3"/>
      <c r="B107" s="29"/>
      <c r="C107" s="17" t="s">
        <v>108</v>
      </c>
      <c r="D107" s="17" t="s">
        <v>452</v>
      </c>
      <c r="E107" s="18" t="s">
        <v>454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500000</v>
      </c>
      <c r="V107" s="19">
        <v>186516.06</v>
      </c>
      <c r="W107" s="19">
        <f t="shared" si="4"/>
        <v>37.299999999999997</v>
      </c>
    </row>
    <row r="108" spans="1:23" ht="21" customHeight="1" x14ac:dyDescent="0.25">
      <c r="A108" s="2"/>
      <c r="B108" s="5"/>
      <c r="C108" s="14" t="s">
        <v>3</v>
      </c>
      <c r="D108" s="14" t="s">
        <v>129</v>
      </c>
      <c r="E108" s="15" t="s">
        <v>130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SUM(U109+U120)</f>
        <v>5955600</v>
      </c>
      <c r="V108" s="16">
        <f>SUM(V109+V120)</f>
        <v>-353064.88000000006</v>
      </c>
      <c r="W108" s="16" t="s">
        <v>378</v>
      </c>
    </row>
    <row r="109" spans="1:23" ht="26.4" customHeight="1" x14ac:dyDescent="0.25">
      <c r="A109" s="2"/>
      <c r="B109" s="5"/>
      <c r="C109" s="14" t="s">
        <v>131</v>
      </c>
      <c r="D109" s="14" t="s">
        <v>132</v>
      </c>
      <c r="E109" s="15" t="s">
        <v>133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SUM(U110+U112+U114)</f>
        <v>5955600</v>
      </c>
      <c r="V109" s="16">
        <f>SUM(V110+V112+V114)</f>
        <v>-434918.30000000005</v>
      </c>
      <c r="W109" s="16" t="s">
        <v>378</v>
      </c>
    </row>
    <row r="110" spans="1:23" ht="27.6" x14ac:dyDescent="0.25">
      <c r="A110" s="2"/>
      <c r="B110" s="5"/>
      <c r="C110" s="14" t="s">
        <v>131</v>
      </c>
      <c r="D110" s="14" t="s">
        <v>134</v>
      </c>
      <c r="E110" s="15" t="s">
        <v>135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1456900</v>
      </c>
      <c r="V110" s="16">
        <f>V111</f>
        <v>520895.25</v>
      </c>
      <c r="W110" s="16">
        <f t="shared" si="4"/>
        <v>35.75</v>
      </c>
    </row>
    <row r="111" spans="1:23" ht="45.6" customHeight="1" x14ac:dyDescent="0.25">
      <c r="A111" s="3"/>
      <c r="B111" s="6"/>
      <c r="C111" s="17" t="s">
        <v>131</v>
      </c>
      <c r="D111" s="17" t="s">
        <v>136</v>
      </c>
      <c r="E111" s="18" t="s">
        <v>137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1456900</v>
      </c>
      <c r="V111" s="19">
        <v>520895.25</v>
      </c>
      <c r="W111" s="19">
        <f t="shared" si="4"/>
        <v>35.75</v>
      </c>
    </row>
    <row r="112" spans="1:23" ht="21" customHeight="1" x14ac:dyDescent="0.25">
      <c r="A112" s="2"/>
      <c r="B112" s="5"/>
      <c r="C112" s="14" t="s">
        <v>131</v>
      </c>
      <c r="D112" s="14" t="s">
        <v>138</v>
      </c>
      <c r="E112" s="15" t="s">
        <v>139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U113</f>
        <v>457300</v>
      </c>
      <c r="V112" s="16">
        <f>V113</f>
        <v>201872.51</v>
      </c>
      <c r="W112" s="16">
        <f t="shared" si="4"/>
        <v>44.14</v>
      </c>
    </row>
    <row r="113" spans="1:23" ht="49.2" customHeight="1" x14ac:dyDescent="0.25">
      <c r="A113" s="3"/>
      <c r="B113" s="6"/>
      <c r="C113" s="17" t="s">
        <v>131</v>
      </c>
      <c r="D113" s="17" t="s">
        <v>140</v>
      </c>
      <c r="E113" s="18" t="s">
        <v>141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457300</v>
      </c>
      <c r="V113" s="19">
        <v>201872.51</v>
      </c>
      <c r="W113" s="19">
        <f t="shared" si="4"/>
        <v>44.14</v>
      </c>
    </row>
    <row r="114" spans="1:23" ht="18" customHeight="1" x14ac:dyDescent="0.25">
      <c r="A114" s="2"/>
      <c r="B114" s="5"/>
      <c r="C114" s="14" t="s">
        <v>131</v>
      </c>
      <c r="D114" s="14" t="s">
        <v>142</v>
      </c>
      <c r="E114" s="15" t="s">
        <v>143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SUM(U115+U117)</f>
        <v>4041400</v>
      </c>
      <c r="V114" s="16">
        <f>SUM(V115+V117)</f>
        <v>-1157686.06</v>
      </c>
      <c r="W114" s="16" t="s">
        <v>378</v>
      </c>
    </row>
    <row r="115" spans="1:23" ht="21" customHeight="1" x14ac:dyDescent="0.25">
      <c r="A115" s="2"/>
      <c r="B115" s="5"/>
      <c r="C115" s="14" t="s">
        <v>131</v>
      </c>
      <c r="D115" s="14" t="s">
        <v>144</v>
      </c>
      <c r="E115" s="15" t="s">
        <v>145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3994300</v>
      </c>
      <c r="V115" s="16">
        <f>V116</f>
        <v>-1169188.46</v>
      </c>
      <c r="W115" s="16" t="s">
        <v>378</v>
      </c>
    </row>
    <row r="116" spans="1:23" ht="41.4" x14ac:dyDescent="0.25">
      <c r="A116" s="3"/>
      <c r="B116" s="6"/>
      <c r="C116" s="17" t="s">
        <v>131</v>
      </c>
      <c r="D116" s="17" t="s">
        <v>146</v>
      </c>
      <c r="E116" s="18" t="s">
        <v>147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3994300</v>
      </c>
      <c r="V116" s="19">
        <v>-1169188.46</v>
      </c>
      <c r="W116" s="19" t="s">
        <v>378</v>
      </c>
    </row>
    <row r="117" spans="1:23" ht="19.8" customHeight="1" x14ac:dyDescent="0.25">
      <c r="A117" s="2"/>
      <c r="B117" s="5"/>
      <c r="C117" s="14" t="s">
        <v>131</v>
      </c>
      <c r="D117" s="14" t="s">
        <v>148</v>
      </c>
      <c r="E117" s="15" t="s">
        <v>149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U119+U118</f>
        <v>47100</v>
      </c>
      <c r="V117" s="16">
        <f>V119+V118</f>
        <v>11502.4</v>
      </c>
      <c r="W117" s="16">
        <f t="shared" si="4"/>
        <v>24.42</v>
      </c>
    </row>
    <row r="118" spans="1:23" ht="20.399999999999999" hidden="1" customHeight="1" x14ac:dyDescent="0.25">
      <c r="A118" s="2"/>
      <c r="B118" s="30"/>
      <c r="C118" s="17" t="s">
        <v>131</v>
      </c>
      <c r="D118" s="17" t="s">
        <v>520</v>
      </c>
      <c r="E118" s="18" t="s">
        <v>521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/>
      <c r="W118" s="19" t="s">
        <v>378</v>
      </c>
    </row>
    <row r="119" spans="1:23" ht="41.4" x14ac:dyDescent="0.25">
      <c r="A119" s="3"/>
      <c r="B119" s="6"/>
      <c r="C119" s="17" t="s">
        <v>131</v>
      </c>
      <c r="D119" s="17" t="s">
        <v>150</v>
      </c>
      <c r="E119" s="18" t="s">
        <v>151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47100</v>
      </c>
      <c r="V119" s="19">
        <v>11502.4</v>
      </c>
      <c r="W119" s="19">
        <f t="shared" si="4"/>
        <v>24.42</v>
      </c>
    </row>
    <row r="120" spans="1:23" ht="23.4" customHeight="1" x14ac:dyDescent="0.25">
      <c r="A120" s="2"/>
      <c r="B120" s="5"/>
      <c r="C120" s="14" t="s">
        <v>83</v>
      </c>
      <c r="D120" s="14" t="s">
        <v>152</v>
      </c>
      <c r="E120" s="15" t="s">
        <v>153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0</v>
      </c>
      <c r="V120" s="16">
        <f>V121</f>
        <v>81853.42</v>
      </c>
      <c r="W120" s="19" t="s">
        <v>378</v>
      </c>
    </row>
    <row r="121" spans="1:23" ht="36.6" customHeight="1" x14ac:dyDescent="0.25">
      <c r="A121" s="2"/>
      <c r="B121" s="5"/>
      <c r="C121" s="14" t="s">
        <v>83</v>
      </c>
      <c r="D121" s="14" t="s">
        <v>537</v>
      </c>
      <c r="E121" s="15" t="s">
        <v>154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0</v>
      </c>
      <c r="V121" s="16">
        <f>V122</f>
        <v>81853.42</v>
      </c>
      <c r="W121" s="19" t="s">
        <v>378</v>
      </c>
    </row>
    <row r="122" spans="1:23" ht="42.6" customHeight="1" x14ac:dyDescent="0.25">
      <c r="A122" s="3"/>
      <c r="B122" s="6"/>
      <c r="C122" s="17" t="s">
        <v>83</v>
      </c>
      <c r="D122" s="17" t="s">
        <v>155</v>
      </c>
      <c r="E122" s="18" t="s">
        <v>156</v>
      </c>
      <c r="F122" s="17"/>
      <c r="G122" s="17"/>
      <c r="H122" s="17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v>0</v>
      </c>
      <c r="V122" s="19">
        <v>81853.42</v>
      </c>
      <c r="W122" s="19" t="s">
        <v>378</v>
      </c>
    </row>
    <row r="123" spans="1:23" ht="27.6" x14ac:dyDescent="0.25">
      <c r="A123" s="2"/>
      <c r="B123" s="5"/>
      <c r="C123" s="14" t="s">
        <v>3</v>
      </c>
      <c r="D123" s="14" t="s">
        <v>157</v>
      </c>
      <c r="E123" s="15" t="s">
        <v>158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SUM(U124)</f>
        <v>1506100</v>
      </c>
      <c r="V123" s="16">
        <f>SUM(V124)</f>
        <v>613297.42999999993</v>
      </c>
      <c r="W123" s="16">
        <f t="shared" si="4"/>
        <v>40.72</v>
      </c>
    </row>
    <row r="124" spans="1:23" ht="21" customHeight="1" x14ac:dyDescent="0.25">
      <c r="A124" s="2"/>
      <c r="B124" s="5"/>
      <c r="C124" s="14" t="s">
        <v>3</v>
      </c>
      <c r="D124" s="14" t="s">
        <v>159</v>
      </c>
      <c r="E124" s="15" t="s">
        <v>160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SUM(U125+U130)</f>
        <v>1506100</v>
      </c>
      <c r="V124" s="16">
        <f>SUM(V125+V130)</f>
        <v>613297.42999999993</v>
      </c>
      <c r="W124" s="16">
        <f t="shared" si="4"/>
        <v>40.72</v>
      </c>
    </row>
    <row r="125" spans="1:23" ht="27.6" x14ac:dyDescent="0.25">
      <c r="A125" s="2"/>
      <c r="B125" s="5"/>
      <c r="C125" s="14" t="s">
        <v>3</v>
      </c>
      <c r="D125" s="14" t="s">
        <v>161</v>
      </c>
      <c r="E125" s="15" t="s">
        <v>162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U126</f>
        <v>1506100</v>
      </c>
      <c r="V125" s="16">
        <f>V126</f>
        <v>321933.99</v>
      </c>
      <c r="W125" s="16">
        <f t="shared" si="4"/>
        <v>21.38</v>
      </c>
    </row>
    <row r="126" spans="1:23" ht="27.6" x14ac:dyDescent="0.25">
      <c r="A126" s="2"/>
      <c r="B126" s="5"/>
      <c r="C126" s="14" t="s">
        <v>3</v>
      </c>
      <c r="D126" s="14" t="s">
        <v>163</v>
      </c>
      <c r="E126" s="15" t="s">
        <v>164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SUM(U127:U129)</f>
        <v>1506100</v>
      </c>
      <c r="V126" s="16">
        <f>SUM(V127:V129)</f>
        <v>321933.99</v>
      </c>
      <c r="W126" s="16">
        <f t="shared" si="4"/>
        <v>21.38</v>
      </c>
    </row>
    <row r="127" spans="1:23" ht="27.6" x14ac:dyDescent="0.25">
      <c r="A127" s="3"/>
      <c r="B127" s="6"/>
      <c r="C127" s="17" t="s">
        <v>83</v>
      </c>
      <c r="D127" s="17" t="s">
        <v>163</v>
      </c>
      <c r="E127" s="18" t="s">
        <v>164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313500</v>
      </c>
      <c r="V127" s="19">
        <v>75643.429999999993</v>
      </c>
      <c r="W127" s="19">
        <f t="shared" si="4"/>
        <v>24.13</v>
      </c>
    </row>
    <row r="128" spans="1:23" ht="27.6" x14ac:dyDescent="0.25">
      <c r="A128" s="3"/>
      <c r="B128" s="6"/>
      <c r="C128" s="17" t="s">
        <v>108</v>
      </c>
      <c r="D128" s="17" t="s">
        <v>163</v>
      </c>
      <c r="E128" s="18" t="s">
        <v>164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103800</v>
      </c>
      <c r="V128" s="19">
        <v>8450.34</v>
      </c>
      <c r="W128" s="19">
        <f t="shared" si="4"/>
        <v>8.14</v>
      </c>
    </row>
    <row r="129" spans="1:23" ht="27.6" x14ac:dyDescent="0.25">
      <c r="A129" s="3"/>
      <c r="B129" s="6"/>
      <c r="C129" s="17" t="s">
        <v>95</v>
      </c>
      <c r="D129" s="17" t="s">
        <v>163</v>
      </c>
      <c r="E129" s="18" t="s">
        <v>164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1088800</v>
      </c>
      <c r="V129" s="19">
        <v>237840.22</v>
      </c>
      <c r="W129" s="19">
        <f>ROUND(V129/U129*100,2)</f>
        <v>21.84</v>
      </c>
    </row>
    <row r="130" spans="1:23" ht="28.8" customHeight="1" x14ac:dyDescent="0.25">
      <c r="A130" s="3"/>
      <c r="B130" s="29"/>
      <c r="C130" s="23" t="s">
        <v>3</v>
      </c>
      <c r="D130" s="23" t="s">
        <v>393</v>
      </c>
      <c r="E130" s="24" t="s">
        <v>394</v>
      </c>
      <c r="F130" s="23"/>
      <c r="G130" s="23"/>
      <c r="H130" s="23"/>
      <c r="I130" s="2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SUM(U131)</f>
        <v>0</v>
      </c>
      <c r="V130" s="16">
        <f>SUM(V131)</f>
        <v>291363.44</v>
      </c>
      <c r="W130" s="16" t="s">
        <v>378</v>
      </c>
    </row>
    <row r="131" spans="1:23" ht="28.8" customHeight="1" x14ac:dyDescent="0.25">
      <c r="A131" s="3"/>
      <c r="B131" s="29"/>
      <c r="C131" s="48" t="s">
        <v>3</v>
      </c>
      <c r="D131" s="48" t="s">
        <v>531</v>
      </c>
      <c r="E131" s="47" t="s">
        <v>394</v>
      </c>
      <c r="F131" s="48"/>
      <c r="G131" s="48"/>
      <c r="H131" s="48"/>
      <c r="I131" s="48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SUM(U132:U136)</f>
        <v>0</v>
      </c>
      <c r="V131" s="16">
        <f>SUM(V132:V136)</f>
        <v>291363.44</v>
      </c>
      <c r="W131" s="16" t="s">
        <v>378</v>
      </c>
    </row>
    <row r="132" spans="1:23" ht="20.399999999999999" customHeight="1" x14ac:dyDescent="0.25">
      <c r="A132" s="3"/>
      <c r="B132" s="29"/>
      <c r="C132" s="17" t="s">
        <v>83</v>
      </c>
      <c r="D132" s="17" t="s">
        <v>531</v>
      </c>
      <c r="E132" s="18" t="s">
        <v>394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0</v>
      </c>
      <c r="V132" s="19">
        <v>226211.91</v>
      </c>
      <c r="W132" s="19" t="s">
        <v>378</v>
      </c>
    </row>
    <row r="133" spans="1:23" ht="20.399999999999999" customHeight="1" x14ac:dyDescent="0.25">
      <c r="A133" s="3"/>
      <c r="B133" s="29"/>
      <c r="C133" s="17" t="s">
        <v>509</v>
      </c>
      <c r="D133" s="17" t="s">
        <v>531</v>
      </c>
      <c r="E133" s="18" t="s">
        <v>394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0</v>
      </c>
      <c r="V133" s="19">
        <v>507.27</v>
      </c>
      <c r="W133" s="19" t="s">
        <v>378</v>
      </c>
    </row>
    <row r="134" spans="1:23" ht="21.6" customHeight="1" x14ac:dyDescent="0.25">
      <c r="A134" s="3"/>
      <c r="B134" s="29"/>
      <c r="C134" s="17" t="s">
        <v>108</v>
      </c>
      <c r="D134" s="17" t="s">
        <v>531</v>
      </c>
      <c r="E134" s="18" t="s">
        <v>394</v>
      </c>
      <c r="F134" s="17"/>
      <c r="G134" s="17"/>
      <c r="H134" s="17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v>0</v>
      </c>
      <c r="V134" s="19">
        <v>32531.47</v>
      </c>
      <c r="W134" s="19" t="s">
        <v>378</v>
      </c>
    </row>
    <row r="135" spans="1:23" ht="21.6" customHeight="1" x14ac:dyDescent="0.25">
      <c r="A135" s="3"/>
      <c r="B135" s="29"/>
      <c r="C135" s="17" t="s">
        <v>522</v>
      </c>
      <c r="D135" s="17" t="s">
        <v>531</v>
      </c>
      <c r="E135" s="18" t="s">
        <v>394</v>
      </c>
      <c r="F135" s="17"/>
      <c r="G135" s="17"/>
      <c r="H135" s="17"/>
      <c r="I135" s="17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>
        <v>0</v>
      </c>
      <c r="V135" s="19">
        <v>448.44</v>
      </c>
      <c r="W135" s="19" t="s">
        <v>378</v>
      </c>
    </row>
    <row r="136" spans="1:23" ht="23.4" customHeight="1" x14ac:dyDescent="0.25">
      <c r="A136" s="3"/>
      <c r="B136" s="29"/>
      <c r="C136" s="17" t="s">
        <v>95</v>
      </c>
      <c r="D136" s="17" t="s">
        <v>531</v>
      </c>
      <c r="E136" s="18" t="s">
        <v>394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0</v>
      </c>
      <c r="V136" s="19">
        <v>31664.35</v>
      </c>
      <c r="W136" s="19" t="s">
        <v>378</v>
      </c>
    </row>
    <row r="137" spans="1:23" ht="22.2" customHeight="1" x14ac:dyDescent="0.25">
      <c r="A137" s="2"/>
      <c r="B137" s="5"/>
      <c r="C137" s="14" t="s">
        <v>3</v>
      </c>
      <c r="D137" s="14" t="s">
        <v>165</v>
      </c>
      <c r="E137" s="15" t="s">
        <v>166</v>
      </c>
      <c r="F137" s="14"/>
      <c r="G137" s="14"/>
      <c r="H137" s="14"/>
      <c r="I137" s="14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>
        <f>SUM(U138+U140)</f>
        <v>11202100</v>
      </c>
      <c r="V137" s="16">
        <f>SUM(V138+V140)</f>
        <v>2731677.59</v>
      </c>
      <c r="W137" s="16">
        <f t="shared" si="4"/>
        <v>24.39</v>
      </c>
    </row>
    <row r="138" spans="1:23" ht="19.8" customHeight="1" x14ac:dyDescent="0.25">
      <c r="A138" s="2"/>
      <c r="B138" s="5"/>
      <c r="C138" s="14" t="s">
        <v>83</v>
      </c>
      <c r="D138" s="14" t="s">
        <v>167</v>
      </c>
      <c r="E138" s="15" t="s">
        <v>168</v>
      </c>
      <c r="F138" s="14"/>
      <c r="G138" s="14"/>
      <c r="H138" s="14"/>
      <c r="I138" s="14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U139</f>
        <v>9683800</v>
      </c>
      <c r="V138" s="16">
        <f>SUM(V139)</f>
        <v>2338543.09</v>
      </c>
      <c r="W138" s="16">
        <f t="shared" si="4"/>
        <v>24.15</v>
      </c>
    </row>
    <row r="139" spans="1:23" ht="22.2" customHeight="1" x14ac:dyDescent="0.25">
      <c r="A139" s="3"/>
      <c r="B139" s="6"/>
      <c r="C139" s="17" t="s">
        <v>83</v>
      </c>
      <c r="D139" s="17" t="s">
        <v>169</v>
      </c>
      <c r="E139" s="18" t="s">
        <v>170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9683800</v>
      </c>
      <c r="V139" s="19">
        <v>2338543.09</v>
      </c>
      <c r="W139" s="19">
        <f t="shared" si="4"/>
        <v>24.15</v>
      </c>
    </row>
    <row r="140" spans="1:23" ht="58.8" customHeight="1" x14ac:dyDescent="0.25">
      <c r="A140" s="3"/>
      <c r="B140" s="29"/>
      <c r="C140" s="23" t="s">
        <v>95</v>
      </c>
      <c r="D140" s="23" t="s">
        <v>395</v>
      </c>
      <c r="E140" s="24" t="s">
        <v>396</v>
      </c>
      <c r="F140" s="23"/>
      <c r="G140" s="23"/>
      <c r="H140" s="23"/>
      <c r="I140" s="23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>
        <f>SUM(U141)</f>
        <v>1518300</v>
      </c>
      <c r="V140" s="16">
        <f>SUM(V143+V142)</f>
        <v>393134.5</v>
      </c>
      <c r="W140" s="16">
        <f t="shared" si="4"/>
        <v>25.89</v>
      </c>
    </row>
    <row r="141" spans="1:23" ht="69" customHeight="1" x14ac:dyDescent="0.25">
      <c r="A141" s="3"/>
      <c r="B141" s="29"/>
      <c r="C141" s="48" t="s">
        <v>95</v>
      </c>
      <c r="D141" s="48" t="s">
        <v>538</v>
      </c>
      <c r="E141" s="47" t="s">
        <v>539</v>
      </c>
      <c r="F141" s="48"/>
      <c r="G141" s="48"/>
      <c r="H141" s="48"/>
      <c r="I141" s="48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>
        <f>SUM(U142:U143)</f>
        <v>1518300</v>
      </c>
      <c r="V141" s="16">
        <f>SUM(V142:V143)</f>
        <v>393134.5</v>
      </c>
      <c r="W141" s="16">
        <f t="shared" si="4"/>
        <v>25.89</v>
      </c>
    </row>
    <row r="142" spans="1:23" ht="63" hidden="1" customHeight="1" x14ac:dyDescent="0.25">
      <c r="A142" s="3"/>
      <c r="B142" s="29"/>
      <c r="C142" s="17" t="s">
        <v>473</v>
      </c>
      <c r="D142" s="17" t="s">
        <v>455</v>
      </c>
      <c r="E142" s="18" t="s">
        <v>456</v>
      </c>
      <c r="F142" s="17"/>
      <c r="G142" s="17"/>
      <c r="H142" s="17"/>
      <c r="I142" s="17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 t="e">
        <f t="shared" si="4"/>
        <v>#DIV/0!</v>
      </c>
    </row>
    <row r="143" spans="1:23" ht="65.400000000000006" customHeight="1" x14ac:dyDescent="0.25">
      <c r="A143" s="3"/>
      <c r="B143" s="29"/>
      <c r="C143" s="17" t="s">
        <v>95</v>
      </c>
      <c r="D143" s="17" t="s">
        <v>458</v>
      </c>
      <c r="E143" s="18" t="s">
        <v>457</v>
      </c>
      <c r="F143" s="17"/>
      <c r="G143" s="17"/>
      <c r="H143" s="17"/>
      <c r="I143" s="17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>
        <v>1518300</v>
      </c>
      <c r="V143" s="19">
        <v>393134.5</v>
      </c>
      <c r="W143" s="19">
        <f t="shared" si="4"/>
        <v>25.89</v>
      </c>
    </row>
    <row r="144" spans="1:23" ht="19.2" customHeight="1" x14ac:dyDescent="0.25">
      <c r="A144" s="2"/>
      <c r="B144" s="5"/>
      <c r="C144" s="14" t="s">
        <v>3</v>
      </c>
      <c r="D144" s="14" t="s">
        <v>171</v>
      </c>
      <c r="E144" s="15" t="s">
        <v>172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SUM(U145+U183+U185+U194+U208+U166)</f>
        <v>3002100</v>
      </c>
      <c r="V144" s="16">
        <f>SUM(V145+V183+V185+V194+V208+V166)</f>
        <v>1599318.7</v>
      </c>
      <c r="W144" s="16">
        <f t="shared" si="4"/>
        <v>53.27</v>
      </c>
    </row>
    <row r="145" spans="1:23" ht="33.6" customHeight="1" x14ac:dyDescent="0.25">
      <c r="A145" s="2"/>
      <c r="B145" s="5"/>
      <c r="C145" s="14" t="s">
        <v>3</v>
      </c>
      <c r="D145" s="14" t="s">
        <v>173</v>
      </c>
      <c r="E145" s="15" t="s">
        <v>174</v>
      </c>
      <c r="F145" s="14"/>
      <c r="G145" s="14"/>
      <c r="H145" s="14"/>
      <c r="I145" s="14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SUM(U146+U150+U154+U158+U160+U168+U170+U172+U174+U179+U162+U164)</f>
        <v>1804000</v>
      </c>
      <c r="V145" s="16">
        <f>SUM(V146+V150+V154+V158+V160+V168+V170+V172+V174+V179+V162+V164)</f>
        <v>315690.76</v>
      </c>
      <c r="W145" s="16">
        <f t="shared" si="4"/>
        <v>17.5</v>
      </c>
    </row>
    <row r="146" spans="1:23" ht="51" customHeight="1" x14ac:dyDescent="0.25">
      <c r="A146" s="2"/>
      <c r="B146" s="5"/>
      <c r="C146" s="14" t="s">
        <v>3</v>
      </c>
      <c r="D146" s="14" t="s">
        <v>175</v>
      </c>
      <c r="E146" s="15" t="s">
        <v>176</v>
      </c>
      <c r="F146" s="14"/>
      <c r="G146" s="14"/>
      <c r="H146" s="14"/>
      <c r="I146" s="14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>
        <f>U147</f>
        <v>52000</v>
      </c>
      <c r="V146" s="16">
        <f>V147</f>
        <v>7329.15</v>
      </c>
      <c r="W146" s="16">
        <f t="shared" si="4"/>
        <v>14.09</v>
      </c>
    </row>
    <row r="147" spans="1:23" ht="62.4" customHeight="1" x14ac:dyDescent="0.25">
      <c r="A147" s="2"/>
      <c r="B147" s="5"/>
      <c r="C147" s="14" t="s">
        <v>3</v>
      </c>
      <c r="D147" s="14" t="s">
        <v>177</v>
      </c>
      <c r="E147" s="21" t="s">
        <v>178</v>
      </c>
      <c r="F147" s="14"/>
      <c r="G147" s="14"/>
      <c r="H147" s="14"/>
      <c r="I147" s="14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>
        <f>SUM(U148:U149)</f>
        <v>52000</v>
      </c>
      <c r="V147" s="16">
        <f>SUM(V148:V149)</f>
        <v>7329.15</v>
      </c>
      <c r="W147" s="16">
        <f t="shared" si="4"/>
        <v>14.09</v>
      </c>
    </row>
    <row r="148" spans="1:23" ht="58.8" customHeight="1" x14ac:dyDescent="0.25">
      <c r="A148" s="3"/>
      <c r="B148" s="6"/>
      <c r="C148" s="17" t="s">
        <v>179</v>
      </c>
      <c r="D148" s="17" t="s">
        <v>177</v>
      </c>
      <c r="E148" s="20" t="s">
        <v>178</v>
      </c>
      <c r="F148" s="17"/>
      <c r="G148" s="17"/>
      <c r="H148" s="17"/>
      <c r="I148" s="17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v>7000</v>
      </c>
      <c r="V148" s="19">
        <v>1829.15</v>
      </c>
      <c r="W148" s="19">
        <f t="shared" si="4"/>
        <v>26.13</v>
      </c>
    </row>
    <row r="149" spans="1:23" ht="62.4" customHeight="1" x14ac:dyDescent="0.25">
      <c r="A149" s="3"/>
      <c r="B149" s="6"/>
      <c r="C149" s="17" t="s">
        <v>180</v>
      </c>
      <c r="D149" s="17" t="s">
        <v>177</v>
      </c>
      <c r="E149" s="20" t="s">
        <v>178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v>45000</v>
      </c>
      <c r="V149" s="19">
        <v>5500</v>
      </c>
      <c r="W149" s="19">
        <f t="shared" si="4"/>
        <v>12.22</v>
      </c>
    </row>
    <row r="150" spans="1:23" ht="61.2" customHeight="1" x14ac:dyDescent="0.25">
      <c r="A150" s="2"/>
      <c r="B150" s="5"/>
      <c r="C150" s="14" t="s">
        <v>3</v>
      </c>
      <c r="D150" s="14" t="s">
        <v>181</v>
      </c>
      <c r="E150" s="15" t="s">
        <v>182</v>
      </c>
      <c r="F150" s="14"/>
      <c r="G150" s="14"/>
      <c r="H150" s="14"/>
      <c r="I150" s="14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>
        <f>U151</f>
        <v>415000</v>
      </c>
      <c r="V150" s="16">
        <f>V151</f>
        <v>72063.37</v>
      </c>
      <c r="W150" s="16">
        <f t="shared" si="4"/>
        <v>17.36</v>
      </c>
    </row>
    <row r="151" spans="1:23" ht="82.8" customHeight="1" x14ac:dyDescent="0.25">
      <c r="A151" s="2"/>
      <c r="B151" s="30"/>
      <c r="C151" s="46" t="s">
        <v>3</v>
      </c>
      <c r="D151" s="46" t="s">
        <v>183</v>
      </c>
      <c r="E151" s="45" t="s">
        <v>184</v>
      </c>
      <c r="F151" s="46"/>
      <c r="G151" s="46"/>
      <c r="H151" s="46"/>
      <c r="I151" s="4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>
        <f>SUM(U152:U153)</f>
        <v>415000</v>
      </c>
      <c r="V151" s="16">
        <f>SUM(V152:V153)</f>
        <v>72063.37</v>
      </c>
      <c r="W151" s="16">
        <f t="shared" si="4"/>
        <v>17.36</v>
      </c>
    </row>
    <row r="152" spans="1:23" ht="72" customHeight="1" x14ac:dyDescent="0.25">
      <c r="A152" s="2"/>
      <c r="B152" s="30"/>
      <c r="C152" s="17" t="s">
        <v>179</v>
      </c>
      <c r="D152" s="17" t="s">
        <v>183</v>
      </c>
      <c r="E152" s="18" t="s">
        <v>184</v>
      </c>
      <c r="F152" s="17"/>
      <c r="G152" s="17"/>
      <c r="H152" s="17"/>
      <c r="I152" s="17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v>25000</v>
      </c>
      <c r="V152" s="19">
        <v>0</v>
      </c>
      <c r="W152" s="19">
        <f t="shared" si="4"/>
        <v>0</v>
      </c>
    </row>
    <row r="153" spans="1:23" ht="74.400000000000006" customHeight="1" x14ac:dyDescent="0.25">
      <c r="A153" s="3"/>
      <c r="B153" s="6"/>
      <c r="C153" s="17" t="s">
        <v>180</v>
      </c>
      <c r="D153" s="17" t="s">
        <v>183</v>
      </c>
      <c r="E153" s="20" t="s">
        <v>184</v>
      </c>
      <c r="F153" s="17"/>
      <c r="G153" s="17"/>
      <c r="H153" s="17"/>
      <c r="I153" s="17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v>390000</v>
      </c>
      <c r="V153" s="19">
        <v>72063.37</v>
      </c>
      <c r="W153" s="19">
        <f t="shared" si="4"/>
        <v>18.48</v>
      </c>
    </row>
    <row r="154" spans="1:23" ht="46.8" customHeight="1" x14ac:dyDescent="0.25">
      <c r="A154" s="2"/>
      <c r="B154" s="5"/>
      <c r="C154" s="14" t="s">
        <v>3</v>
      </c>
      <c r="D154" s="14" t="s">
        <v>185</v>
      </c>
      <c r="E154" s="15" t="s">
        <v>186</v>
      </c>
      <c r="F154" s="14"/>
      <c r="G154" s="14"/>
      <c r="H154" s="14"/>
      <c r="I154" s="14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>
        <f>U155</f>
        <v>55000</v>
      </c>
      <c r="V154" s="16">
        <f>V155</f>
        <v>43641.55</v>
      </c>
      <c r="W154" s="16">
        <f t="shared" si="4"/>
        <v>79.349999999999994</v>
      </c>
    </row>
    <row r="155" spans="1:23" ht="64.2" customHeight="1" x14ac:dyDescent="0.25">
      <c r="A155" s="2"/>
      <c r="B155" s="5"/>
      <c r="C155" s="14" t="s">
        <v>3</v>
      </c>
      <c r="D155" s="14" t="s">
        <v>187</v>
      </c>
      <c r="E155" s="21" t="s">
        <v>188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SUM(U156:U157)</f>
        <v>55000</v>
      </c>
      <c r="V155" s="16">
        <f>SUM(V156:V157)</f>
        <v>43641.55</v>
      </c>
      <c r="W155" s="16">
        <f t="shared" si="4"/>
        <v>79.349999999999994</v>
      </c>
    </row>
    <row r="156" spans="1:23" ht="61.2" customHeight="1" x14ac:dyDescent="0.25">
      <c r="A156" s="3"/>
      <c r="B156" s="6"/>
      <c r="C156" s="17" t="s">
        <v>179</v>
      </c>
      <c r="D156" s="17" t="s">
        <v>187</v>
      </c>
      <c r="E156" s="20" t="s">
        <v>188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5000</v>
      </c>
      <c r="V156" s="19">
        <v>0</v>
      </c>
      <c r="W156" s="19">
        <f t="shared" si="4"/>
        <v>0</v>
      </c>
    </row>
    <row r="157" spans="1:23" ht="59.4" customHeight="1" x14ac:dyDescent="0.25">
      <c r="A157" s="3"/>
      <c r="B157" s="6"/>
      <c r="C157" s="17" t="s">
        <v>180</v>
      </c>
      <c r="D157" s="17" t="s">
        <v>187</v>
      </c>
      <c r="E157" s="20" t="s">
        <v>188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50000</v>
      </c>
      <c r="V157" s="19">
        <v>43641.55</v>
      </c>
      <c r="W157" s="19">
        <f t="shared" si="4"/>
        <v>87.28</v>
      </c>
    </row>
    <row r="158" spans="1:23" ht="47.4" customHeight="1" x14ac:dyDescent="0.25">
      <c r="A158" s="2"/>
      <c r="B158" s="5"/>
      <c r="C158" s="14" t="s">
        <v>180</v>
      </c>
      <c r="D158" s="14" t="s">
        <v>189</v>
      </c>
      <c r="E158" s="15" t="s">
        <v>190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180000</v>
      </c>
      <c r="V158" s="16">
        <f>V159</f>
        <v>16000</v>
      </c>
      <c r="W158" s="16">
        <f t="shared" si="4"/>
        <v>8.89</v>
      </c>
    </row>
    <row r="159" spans="1:23" ht="60" customHeight="1" x14ac:dyDescent="0.25">
      <c r="A159" s="3"/>
      <c r="B159" s="6"/>
      <c r="C159" s="17" t="s">
        <v>180</v>
      </c>
      <c r="D159" s="17" t="s">
        <v>191</v>
      </c>
      <c r="E159" s="20" t="s">
        <v>192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180000</v>
      </c>
      <c r="V159" s="19">
        <v>16000</v>
      </c>
      <c r="W159" s="19">
        <f t="shared" si="4"/>
        <v>8.89</v>
      </c>
    </row>
    <row r="160" spans="1:23" ht="45.6" hidden="1" customHeight="1" x14ac:dyDescent="0.25">
      <c r="A160" s="2"/>
      <c r="B160" s="5"/>
      <c r="C160" s="14" t="s">
        <v>180</v>
      </c>
      <c r="D160" s="14" t="s">
        <v>193</v>
      </c>
      <c r="E160" s="15" t="s">
        <v>194</v>
      </c>
      <c r="F160" s="14"/>
      <c r="G160" s="14"/>
      <c r="H160" s="14"/>
      <c r="I160" s="14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U161</f>
        <v>0</v>
      </c>
      <c r="V160" s="16">
        <f>V161</f>
        <v>0</v>
      </c>
      <c r="W160" s="19" t="s">
        <v>378</v>
      </c>
    </row>
    <row r="161" spans="1:23" ht="61.2" hidden="1" customHeight="1" x14ac:dyDescent="0.25">
      <c r="A161" s="3"/>
      <c r="B161" s="6"/>
      <c r="C161" s="17" t="s">
        <v>180</v>
      </c>
      <c r="D161" s="17" t="s">
        <v>195</v>
      </c>
      <c r="E161" s="20" t="s">
        <v>196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 t="s">
        <v>378</v>
      </c>
    </row>
    <row r="162" spans="1:23" ht="47.4" hidden="1" customHeight="1" x14ac:dyDescent="0.25">
      <c r="A162" s="3"/>
      <c r="B162" s="29"/>
      <c r="C162" s="23" t="s">
        <v>180</v>
      </c>
      <c r="D162" s="23" t="s">
        <v>397</v>
      </c>
      <c r="E162" s="21" t="s">
        <v>400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SUM(U163)</f>
        <v>0</v>
      </c>
      <c r="V162" s="16">
        <f>SUM(V163)</f>
        <v>0</v>
      </c>
      <c r="W162" s="19" t="e">
        <f t="shared" ref="W162:W171" si="5">ROUND(V162/U162*100,2)</f>
        <v>#DIV/0!</v>
      </c>
    </row>
    <row r="163" spans="1:23" ht="63" hidden="1" customHeight="1" x14ac:dyDescent="0.25">
      <c r="A163" s="3"/>
      <c r="B163" s="29"/>
      <c r="C163" s="17" t="s">
        <v>180</v>
      </c>
      <c r="D163" s="17" t="s">
        <v>398</v>
      </c>
      <c r="E163" s="20" t="s">
        <v>399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0</v>
      </c>
      <c r="V163" s="19">
        <v>0</v>
      </c>
      <c r="W163" s="19" t="e">
        <f t="shared" si="5"/>
        <v>#DIV/0!</v>
      </c>
    </row>
    <row r="164" spans="1:23" ht="43.8" hidden="1" customHeight="1" x14ac:dyDescent="0.25">
      <c r="A164" s="3"/>
      <c r="B164" s="29"/>
      <c r="C164" s="23" t="s">
        <v>179</v>
      </c>
      <c r="D164" s="23" t="s">
        <v>401</v>
      </c>
      <c r="E164" s="21" t="s">
        <v>404</v>
      </c>
      <c r="F164" s="23"/>
      <c r="G164" s="23"/>
      <c r="H164" s="23"/>
      <c r="I164" s="23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>
        <f>SUM(U165)</f>
        <v>0</v>
      </c>
      <c r="V164" s="16">
        <f>SUM(V165)</f>
        <v>0</v>
      </c>
      <c r="W164" s="19" t="e">
        <f t="shared" si="5"/>
        <v>#DIV/0!</v>
      </c>
    </row>
    <row r="165" spans="1:23" ht="46.8" hidden="1" customHeight="1" x14ac:dyDescent="0.25">
      <c r="A165" s="3"/>
      <c r="B165" s="29"/>
      <c r="C165" s="17" t="s">
        <v>179</v>
      </c>
      <c r="D165" s="17" t="s">
        <v>402</v>
      </c>
      <c r="E165" s="20" t="s">
        <v>403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0</v>
      </c>
      <c r="V165" s="19">
        <v>0</v>
      </c>
      <c r="W165" s="19" t="e">
        <f t="shared" si="5"/>
        <v>#DIV/0!</v>
      </c>
    </row>
    <row r="166" spans="1:23" ht="46.8" hidden="1" customHeight="1" x14ac:dyDescent="0.25">
      <c r="A166" s="3"/>
      <c r="B166" s="29"/>
      <c r="C166" s="40" t="s">
        <v>180</v>
      </c>
      <c r="D166" s="40" t="s">
        <v>480</v>
      </c>
      <c r="E166" s="21" t="s">
        <v>482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6">
        <f>U167</f>
        <v>0</v>
      </c>
      <c r="V166" s="16">
        <f>V167</f>
        <v>0</v>
      </c>
      <c r="W166" s="19" t="e">
        <f t="shared" si="5"/>
        <v>#DIV/0!</v>
      </c>
    </row>
    <row r="167" spans="1:23" ht="64.8" hidden="1" customHeight="1" x14ac:dyDescent="0.25">
      <c r="A167" s="3"/>
      <c r="B167" s="29"/>
      <c r="C167" s="17" t="s">
        <v>180</v>
      </c>
      <c r="D167" s="17" t="s">
        <v>481</v>
      </c>
      <c r="E167" s="20" t="s">
        <v>483</v>
      </c>
      <c r="F167" s="17"/>
      <c r="G167" s="17"/>
      <c r="H167" s="17"/>
      <c r="I167" s="1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 t="e">
        <f t="shared" si="5"/>
        <v>#DIV/0!</v>
      </c>
    </row>
    <row r="168" spans="1:23" ht="61.2" customHeight="1" x14ac:dyDescent="0.25">
      <c r="A168" s="2"/>
      <c r="B168" s="5"/>
      <c r="C168" s="14" t="s">
        <v>180</v>
      </c>
      <c r="D168" s="14" t="s">
        <v>197</v>
      </c>
      <c r="E168" s="15" t="s">
        <v>198</v>
      </c>
      <c r="F168" s="14"/>
      <c r="G168" s="14"/>
      <c r="H168" s="14"/>
      <c r="I168" s="14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160000</v>
      </c>
      <c r="V168" s="16">
        <f>V169</f>
        <v>14750</v>
      </c>
      <c r="W168" s="16">
        <f t="shared" si="5"/>
        <v>9.2200000000000006</v>
      </c>
    </row>
    <row r="169" spans="1:23" ht="70.8" customHeight="1" x14ac:dyDescent="0.25">
      <c r="A169" s="3"/>
      <c r="B169" s="6"/>
      <c r="C169" s="17" t="s">
        <v>180</v>
      </c>
      <c r="D169" s="17" t="s">
        <v>199</v>
      </c>
      <c r="E169" s="20" t="s">
        <v>200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160000</v>
      </c>
      <c r="V169" s="19">
        <v>14750</v>
      </c>
      <c r="W169" s="19">
        <f t="shared" si="5"/>
        <v>9.2200000000000006</v>
      </c>
    </row>
    <row r="170" spans="1:23" s="31" customFormat="1" ht="62.4" customHeight="1" x14ac:dyDescent="0.25">
      <c r="A170" s="2"/>
      <c r="B170" s="5"/>
      <c r="C170" s="23" t="s">
        <v>180</v>
      </c>
      <c r="D170" s="23" t="s">
        <v>201</v>
      </c>
      <c r="E170" s="24" t="s">
        <v>202</v>
      </c>
      <c r="F170" s="23"/>
      <c r="G170" s="23"/>
      <c r="H170" s="23"/>
      <c r="I170" s="23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25000</v>
      </c>
      <c r="V170" s="16">
        <f>V171</f>
        <v>2250</v>
      </c>
      <c r="W170" s="16">
        <f t="shared" si="5"/>
        <v>9</v>
      </c>
    </row>
    <row r="171" spans="1:23" ht="75.599999999999994" customHeight="1" x14ac:dyDescent="0.25">
      <c r="A171" s="3"/>
      <c r="B171" s="6"/>
      <c r="C171" s="17" t="s">
        <v>180</v>
      </c>
      <c r="D171" s="17" t="s">
        <v>203</v>
      </c>
      <c r="E171" s="20" t="s">
        <v>204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25000</v>
      </c>
      <c r="V171" s="19">
        <v>2250</v>
      </c>
      <c r="W171" s="19">
        <f t="shared" si="5"/>
        <v>9</v>
      </c>
    </row>
    <row r="172" spans="1:23" ht="46.8" customHeight="1" x14ac:dyDescent="0.25">
      <c r="A172" s="2"/>
      <c r="B172" s="5"/>
      <c r="C172" s="14" t="s">
        <v>180</v>
      </c>
      <c r="D172" s="14" t="s">
        <v>205</v>
      </c>
      <c r="E172" s="15" t="s">
        <v>206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5000</v>
      </c>
      <c r="V172" s="16">
        <f>V173</f>
        <v>2000.01</v>
      </c>
      <c r="W172" s="16">
        <f t="shared" ref="W172:W237" si="6">ROUND(V172/U172*100,2)</f>
        <v>40</v>
      </c>
    </row>
    <row r="173" spans="1:23" ht="61.2" customHeight="1" x14ac:dyDescent="0.25">
      <c r="A173" s="3"/>
      <c r="B173" s="6"/>
      <c r="C173" s="17" t="s">
        <v>180</v>
      </c>
      <c r="D173" s="17" t="s">
        <v>207</v>
      </c>
      <c r="E173" s="20" t="s">
        <v>208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5000</v>
      </c>
      <c r="V173" s="19">
        <v>2000.01</v>
      </c>
      <c r="W173" s="19">
        <f t="shared" si="6"/>
        <v>40</v>
      </c>
    </row>
    <row r="174" spans="1:23" ht="46.8" customHeight="1" x14ac:dyDescent="0.25">
      <c r="A174" s="2"/>
      <c r="B174" s="5"/>
      <c r="C174" s="14" t="s">
        <v>180</v>
      </c>
      <c r="D174" s="14" t="s">
        <v>209</v>
      </c>
      <c r="E174" s="15" t="s">
        <v>210</v>
      </c>
      <c r="F174" s="14"/>
      <c r="G174" s="14"/>
      <c r="H174" s="14"/>
      <c r="I174" s="14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>
        <f>U175</f>
        <v>72000</v>
      </c>
      <c r="V174" s="16">
        <f>V175</f>
        <v>14100</v>
      </c>
      <c r="W174" s="16">
        <f t="shared" si="6"/>
        <v>19.579999999999998</v>
      </c>
    </row>
    <row r="175" spans="1:23" ht="66" hidden="1" customHeight="1" x14ac:dyDescent="0.25">
      <c r="A175" s="2"/>
      <c r="B175" s="5"/>
      <c r="C175" s="14" t="s">
        <v>180</v>
      </c>
      <c r="D175" s="14" t="s">
        <v>211</v>
      </c>
      <c r="E175" s="21" t="s">
        <v>212</v>
      </c>
      <c r="F175" s="14"/>
      <c r="G175" s="14"/>
      <c r="H175" s="14"/>
      <c r="I175" s="14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>
        <f>SUM(U176:U178)</f>
        <v>72000</v>
      </c>
      <c r="V175" s="16">
        <f>SUM(V176:V178)</f>
        <v>14100</v>
      </c>
      <c r="W175" s="16">
        <f t="shared" si="6"/>
        <v>19.579999999999998</v>
      </c>
    </row>
    <row r="176" spans="1:23" ht="62.4" hidden="1" customHeight="1" x14ac:dyDescent="0.25">
      <c r="A176" s="3"/>
      <c r="B176" s="6"/>
      <c r="C176" s="17" t="s">
        <v>179</v>
      </c>
      <c r="D176" s="17" t="s">
        <v>211</v>
      </c>
      <c r="E176" s="20" t="s">
        <v>212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0</v>
      </c>
      <c r="V176" s="19">
        <v>0</v>
      </c>
      <c r="W176" s="19" t="e">
        <f t="shared" si="6"/>
        <v>#DIV/0!</v>
      </c>
    </row>
    <row r="177" spans="1:23" ht="61.8" hidden="1" customHeight="1" x14ac:dyDescent="0.25">
      <c r="A177" s="3"/>
      <c r="B177" s="6"/>
      <c r="C177" s="17" t="s">
        <v>525</v>
      </c>
      <c r="D177" s="17" t="s">
        <v>211</v>
      </c>
      <c r="E177" s="20" t="s">
        <v>212</v>
      </c>
      <c r="F177" s="17"/>
      <c r="G177" s="17"/>
      <c r="H177" s="17"/>
      <c r="I177" s="1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 t="s">
        <v>378</v>
      </c>
    </row>
    <row r="178" spans="1:23" ht="60.6" customHeight="1" x14ac:dyDescent="0.25">
      <c r="A178" s="3"/>
      <c r="B178" s="6"/>
      <c r="C178" s="17" t="s">
        <v>180</v>
      </c>
      <c r="D178" s="17" t="s">
        <v>211</v>
      </c>
      <c r="E178" s="20" t="s">
        <v>212</v>
      </c>
      <c r="F178" s="17"/>
      <c r="G178" s="17"/>
      <c r="H178" s="17"/>
      <c r="I178" s="17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>
        <v>72000</v>
      </c>
      <c r="V178" s="19">
        <v>14100</v>
      </c>
      <c r="W178" s="19">
        <f t="shared" si="6"/>
        <v>19.579999999999998</v>
      </c>
    </row>
    <row r="179" spans="1:23" ht="55.2" x14ac:dyDescent="0.25">
      <c r="A179" s="2"/>
      <c r="B179" s="5"/>
      <c r="C179" s="14" t="s">
        <v>3</v>
      </c>
      <c r="D179" s="14" t="s">
        <v>213</v>
      </c>
      <c r="E179" s="15" t="s">
        <v>214</v>
      </c>
      <c r="F179" s="14"/>
      <c r="G179" s="14"/>
      <c r="H179" s="14"/>
      <c r="I179" s="14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>
        <f>U180</f>
        <v>840000</v>
      </c>
      <c r="V179" s="16">
        <f>V180</f>
        <v>143556.68</v>
      </c>
      <c r="W179" s="16">
        <f t="shared" si="6"/>
        <v>17.09</v>
      </c>
    </row>
    <row r="180" spans="1:23" ht="69.599999999999994" customHeight="1" x14ac:dyDescent="0.25">
      <c r="A180" s="2"/>
      <c r="B180" s="5"/>
      <c r="C180" s="14" t="s">
        <v>3</v>
      </c>
      <c r="D180" s="14" t="s">
        <v>215</v>
      </c>
      <c r="E180" s="21" t="s">
        <v>216</v>
      </c>
      <c r="F180" s="14"/>
      <c r="G180" s="14"/>
      <c r="H180" s="14"/>
      <c r="I180" s="14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f>SUM(U181:U182)</f>
        <v>840000</v>
      </c>
      <c r="V180" s="16">
        <f>SUM(V181:V182)</f>
        <v>143556.68</v>
      </c>
      <c r="W180" s="16">
        <f t="shared" si="6"/>
        <v>17.09</v>
      </c>
    </row>
    <row r="181" spans="1:23" ht="61.2" customHeight="1" x14ac:dyDescent="0.25">
      <c r="A181" s="3"/>
      <c r="B181" s="6"/>
      <c r="C181" s="17" t="s">
        <v>179</v>
      </c>
      <c r="D181" s="17" t="s">
        <v>215</v>
      </c>
      <c r="E181" s="20" t="s">
        <v>216</v>
      </c>
      <c r="F181" s="17"/>
      <c r="G181" s="17"/>
      <c r="H181" s="17"/>
      <c r="I181" s="17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>
        <v>40000</v>
      </c>
      <c r="V181" s="19">
        <v>6485.11</v>
      </c>
      <c r="W181" s="19">
        <f t="shared" si="6"/>
        <v>16.21</v>
      </c>
    </row>
    <row r="182" spans="1:23" ht="60.6" customHeight="1" x14ac:dyDescent="0.25">
      <c r="A182" s="3"/>
      <c r="B182" s="6"/>
      <c r="C182" s="17" t="s">
        <v>180</v>
      </c>
      <c r="D182" s="17" t="s">
        <v>215</v>
      </c>
      <c r="E182" s="20" t="s">
        <v>216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800000</v>
      </c>
      <c r="V182" s="19">
        <v>137071.57</v>
      </c>
      <c r="W182" s="19">
        <f t="shared" si="6"/>
        <v>17.13</v>
      </c>
    </row>
    <row r="183" spans="1:23" ht="31.2" customHeight="1" x14ac:dyDescent="0.25">
      <c r="A183" s="2"/>
      <c r="B183" s="5"/>
      <c r="C183" s="14" t="s">
        <v>108</v>
      </c>
      <c r="D183" s="14" t="s">
        <v>217</v>
      </c>
      <c r="E183" s="15" t="s">
        <v>218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U184:V184</f>
        <v>100000</v>
      </c>
      <c r="V183" s="16">
        <f>V184:W184</f>
        <v>27862.18</v>
      </c>
      <c r="W183" s="16">
        <f t="shared" si="6"/>
        <v>27.86</v>
      </c>
    </row>
    <row r="184" spans="1:23" ht="40.200000000000003" customHeight="1" x14ac:dyDescent="0.25">
      <c r="A184" s="3"/>
      <c r="B184" s="6"/>
      <c r="C184" s="17" t="s">
        <v>108</v>
      </c>
      <c r="D184" s="17" t="s">
        <v>219</v>
      </c>
      <c r="E184" s="18" t="s">
        <v>220</v>
      </c>
      <c r="F184" s="17"/>
      <c r="G184" s="17"/>
      <c r="H184" s="17"/>
      <c r="I184" s="17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>
        <v>100000</v>
      </c>
      <c r="V184" s="19">
        <v>27862.18</v>
      </c>
      <c r="W184" s="19">
        <f t="shared" si="6"/>
        <v>27.86</v>
      </c>
    </row>
    <row r="185" spans="1:23" ht="83.4" customHeight="1" x14ac:dyDescent="0.25">
      <c r="A185" s="2"/>
      <c r="B185" s="5"/>
      <c r="C185" s="14" t="s">
        <v>3</v>
      </c>
      <c r="D185" s="14" t="s">
        <v>221</v>
      </c>
      <c r="E185" s="21" t="s">
        <v>222</v>
      </c>
      <c r="F185" s="14"/>
      <c r="G185" s="14"/>
      <c r="H185" s="14"/>
      <c r="I185" s="14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>
        <f>SUM(U186+U188)</f>
        <v>998900</v>
      </c>
      <c r="V185" s="16">
        <f>SUM(V186+V188)</f>
        <v>549232.40999999992</v>
      </c>
      <c r="W185" s="16">
        <f t="shared" si="6"/>
        <v>54.98</v>
      </c>
    </row>
    <row r="186" spans="1:23" ht="52.2" hidden="1" customHeight="1" x14ac:dyDescent="0.25">
      <c r="A186" s="2"/>
      <c r="B186" s="5"/>
      <c r="C186" s="23" t="s">
        <v>108</v>
      </c>
      <c r="D186" s="23" t="s">
        <v>405</v>
      </c>
      <c r="E186" s="21" t="s">
        <v>540</v>
      </c>
      <c r="F186" s="23"/>
      <c r="G186" s="23"/>
      <c r="H186" s="23"/>
      <c r="I186" s="23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0</v>
      </c>
      <c r="V186" s="16">
        <f>V187</f>
        <v>0</v>
      </c>
      <c r="W186" s="16" t="e">
        <f t="shared" si="6"/>
        <v>#DIV/0!</v>
      </c>
    </row>
    <row r="187" spans="1:23" ht="45.6" hidden="1" customHeight="1" x14ac:dyDescent="0.25">
      <c r="A187" s="2"/>
      <c r="B187" s="5"/>
      <c r="C187" s="17" t="s">
        <v>108</v>
      </c>
      <c r="D187" s="17" t="s">
        <v>541</v>
      </c>
      <c r="E187" s="20" t="s">
        <v>406</v>
      </c>
      <c r="F187" s="17"/>
      <c r="G187" s="17"/>
      <c r="H187" s="17"/>
      <c r="I187" s="17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 t="e">
        <f t="shared" si="6"/>
        <v>#DIV/0!</v>
      </c>
    </row>
    <row r="188" spans="1:23" ht="62.4" customHeight="1" x14ac:dyDescent="0.25">
      <c r="A188" s="2"/>
      <c r="B188" s="5"/>
      <c r="C188" s="14" t="s">
        <v>3</v>
      </c>
      <c r="D188" s="14" t="s">
        <v>223</v>
      </c>
      <c r="E188" s="21" t="s">
        <v>224</v>
      </c>
      <c r="F188" s="14"/>
      <c r="G188" s="14"/>
      <c r="H188" s="14"/>
      <c r="I188" s="14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>
        <f>U189</f>
        <v>998900</v>
      </c>
      <c r="V188" s="16">
        <f>V189</f>
        <v>549232.40999999992</v>
      </c>
      <c r="W188" s="16">
        <f t="shared" si="6"/>
        <v>54.98</v>
      </c>
    </row>
    <row r="189" spans="1:23" ht="55.2" x14ac:dyDescent="0.25">
      <c r="A189" s="2"/>
      <c r="B189" s="5"/>
      <c r="C189" s="14" t="s">
        <v>3</v>
      </c>
      <c r="D189" s="14" t="s">
        <v>225</v>
      </c>
      <c r="E189" s="15" t="s">
        <v>226</v>
      </c>
      <c r="F189" s="14"/>
      <c r="G189" s="14"/>
      <c r="H189" s="14"/>
      <c r="I189" s="14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>
        <f>SUM(U190:U193)</f>
        <v>998900</v>
      </c>
      <c r="V189" s="16">
        <f>SUM(V190:V193)</f>
        <v>549232.40999999992</v>
      </c>
      <c r="W189" s="16">
        <f t="shared" si="6"/>
        <v>54.98</v>
      </c>
    </row>
    <row r="190" spans="1:23" ht="48.6" customHeight="1" x14ac:dyDescent="0.25">
      <c r="A190" s="3"/>
      <c r="B190" s="6"/>
      <c r="C190" s="17" t="s">
        <v>83</v>
      </c>
      <c r="D190" s="17" t="s">
        <v>225</v>
      </c>
      <c r="E190" s="18" t="s">
        <v>226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618900</v>
      </c>
      <c r="V190" s="19">
        <v>120435.28</v>
      </c>
      <c r="W190" s="19">
        <f t="shared" si="6"/>
        <v>19.46</v>
      </c>
    </row>
    <row r="191" spans="1:23" ht="48.6" hidden="1" customHeight="1" x14ac:dyDescent="0.25">
      <c r="A191" s="3"/>
      <c r="B191" s="6"/>
      <c r="C191" s="17" t="s">
        <v>473</v>
      </c>
      <c r="D191" s="17" t="s">
        <v>225</v>
      </c>
      <c r="E191" s="18" t="s">
        <v>226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 t="e">
        <f t="shared" si="6"/>
        <v>#DIV/0!</v>
      </c>
    </row>
    <row r="192" spans="1:23" ht="46.2" customHeight="1" x14ac:dyDescent="0.25">
      <c r="A192" s="3"/>
      <c r="B192" s="6"/>
      <c r="C192" s="17" t="s">
        <v>108</v>
      </c>
      <c r="D192" s="17" t="s">
        <v>225</v>
      </c>
      <c r="E192" s="18" t="s">
        <v>226</v>
      </c>
      <c r="F192" s="17"/>
      <c r="G192" s="17"/>
      <c r="H192" s="17"/>
      <c r="I192" s="17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>
        <v>0</v>
      </c>
      <c r="V192" s="19">
        <v>236180.95</v>
      </c>
      <c r="W192" s="19" t="s">
        <v>378</v>
      </c>
    </row>
    <row r="193" spans="1:23" ht="47.4" customHeight="1" x14ac:dyDescent="0.25">
      <c r="A193" s="3"/>
      <c r="B193" s="6"/>
      <c r="C193" s="17" t="s">
        <v>95</v>
      </c>
      <c r="D193" s="17" t="s">
        <v>225</v>
      </c>
      <c r="E193" s="18" t="s">
        <v>226</v>
      </c>
      <c r="F193" s="17"/>
      <c r="G193" s="17"/>
      <c r="H193" s="17"/>
      <c r="I193" s="17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>
        <v>380000</v>
      </c>
      <c r="V193" s="19">
        <v>192616.18</v>
      </c>
      <c r="W193" s="19">
        <f t="shared" si="6"/>
        <v>50.69</v>
      </c>
    </row>
    <row r="194" spans="1:23" ht="25.2" customHeight="1" x14ac:dyDescent="0.25">
      <c r="A194" s="2"/>
      <c r="B194" s="5"/>
      <c r="C194" s="14" t="s">
        <v>83</v>
      </c>
      <c r="D194" s="14" t="s">
        <v>227</v>
      </c>
      <c r="E194" s="15" t="s">
        <v>228</v>
      </c>
      <c r="F194" s="14"/>
      <c r="G194" s="14"/>
      <c r="H194" s="14"/>
      <c r="I194" s="14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>
        <f>SUM(U195+U201+U197)</f>
        <v>31400</v>
      </c>
      <c r="V194" s="16">
        <f>SUM(V195+V201+V197)</f>
        <v>706533.35000000009</v>
      </c>
      <c r="W194" s="16">
        <f t="shared" si="6"/>
        <v>2250.11</v>
      </c>
    </row>
    <row r="195" spans="1:23" ht="69" x14ac:dyDescent="0.25">
      <c r="A195" s="2"/>
      <c r="B195" s="5"/>
      <c r="C195" s="14" t="s">
        <v>83</v>
      </c>
      <c r="D195" s="40" t="s">
        <v>542</v>
      </c>
      <c r="E195" s="21" t="s">
        <v>229</v>
      </c>
      <c r="F195" s="14"/>
      <c r="G195" s="14"/>
      <c r="H195" s="14"/>
      <c r="I195" s="14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U196</f>
        <v>31400</v>
      </c>
      <c r="V195" s="16">
        <f>V196</f>
        <v>-20260.080000000002</v>
      </c>
      <c r="W195" s="16" t="s">
        <v>378</v>
      </c>
    </row>
    <row r="196" spans="1:23" ht="47.4" customHeight="1" x14ac:dyDescent="0.25">
      <c r="A196" s="3"/>
      <c r="B196" s="6"/>
      <c r="C196" s="17" t="s">
        <v>83</v>
      </c>
      <c r="D196" s="17" t="s">
        <v>230</v>
      </c>
      <c r="E196" s="18" t="s">
        <v>231</v>
      </c>
      <c r="F196" s="17"/>
      <c r="G196" s="17"/>
      <c r="H196" s="17"/>
      <c r="I196" s="17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>
        <v>31400</v>
      </c>
      <c r="V196" s="19">
        <v>-20260.080000000002</v>
      </c>
      <c r="W196" s="19" t="s">
        <v>378</v>
      </c>
    </row>
    <row r="197" spans="1:23" ht="39" customHeight="1" x14ac:dyDescent="0.25">
      <c r="A197" s="3"/>
      <c r="B197" s="29"/>
      <c r="C197" s="23" t="s">
        <v>3</v>
      </c>
      <c r="D197" s="23" t="s">
        <v>415</v>
      </c>
      <c r="E197" s="24" t="s">
        <v>417</v>
      </c>
      <c r="F197" s="23"/>
      <c r="G197" s="23"/>
      <c r="H197" s="23"/>
      <c r="I197" s="23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>
        <f>U200+U199</f>
        <v>0</v>
      </c>
      <c r="V197" s="16">
        <f>V200+V199</f>
        <v>711789.29</v>
      </c>
      <c r="W197" s="16" t="s">
        <v>378</v>
      </c>
    </row>
    <row r="198" spans="1:23" ht="49.8" customHeight="1" x14ac:dyDescent="0.25">
      <c r="A198" s="3"/>
      <c r="B198" s="29"/>
      <c r="C198" s="48" t="s">
        <v>3</v>
      </c>
      <c r="D198" s="48" t="s">
        <v>416</v>
      </c>
      <c r="E198" s="47" t="s">
        <v>418</v>
      </c>
      <c r="F198" s="48"/>
      <c r="G198" s="48"/>
      <c r="H198" s="48"/>
      <c r="I198" s="48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SUM(U199:U200)</f>
        <v>0</v>
      </c>
      <c r="V198" s="16">
        <f>SUM(V199:V200)</f>
        <v>711789.29</v>
      </c>
      <c r="W198" s="16" t="s">
        <v>378</v>
      </c>
    </row>
    <row r="199" spans="1:23" ht="46.8" customHeight="1" x14ac:dyDescent="0.25">
      <c r="A199" s="3"/>
      <c r="B199" s="29"/>
      <c r="C199" s="17" t="s">
        <v>243</v>
      </c>
      <c r="D199" s="17" t="s">
        <v>416</v>
      </c>
      <c r="E199" s="18" t="s">
        <v>418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0</v>
      </c>
      <c r="V199" s="19">
        <v>155469.29</v>
      </c>
      <c r="W199" s="19" t="s">
        <v>378</v>
      </c>
    </row>
    <row r="200" spans="1:23" ht="50.4" customHeight="1" x14ac:dyDescent="0.25">
      <c r="A200" s="3"/>
      <c r="B200" s="29"/>
      <c r="C200" s="17" t="s">
        <v>108</v>
      </c>
      <c r="D200" s="17" t="s">
        <v>416</v>
      </c>
      <c r="E200" s="18" t="s">
        <v>418</v>
      </c>
      <c r="F200" s="17"/>
      <c r="G200" s="17"/>
      <c r="H200" s="17"/>
      <c r="I200" s="17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>
        <v>0</v>
      </c>
      <c r="V200" s="19">
        <v>556320</v>
      </c>
      <c r="W200" s="19" t="s">
        <v>378</v>
      </c>
    </row>
    <row r="201" spans="1:23" ht="63.6" customHeight="1" x14ac:dyDescent="0.25">
      <c r="A201" s="2"/>
      <c r="B201" s="5"/>
      <c r="C201" s="14" t="s">
        <v>3</v>
      </c>
      <c r="D201" s="14" t="s">
        <v>232</v>
      </c>
      <c r="E201" s="15" t="s">
        <v>233</v>
      </c>
      <c r="F201" s="14"/>
      <c r="G201" s="14"/>
      <c r="H201" s="14"/>
      <c r="I201" s="14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>
        <f>U202+U206</f>
        <v>0</v>
      </c>
      <c r="V201" s="16">
        <f>V202+V206</f>
        <v>15004.14</v>
      </c>
      <c r="W201" s="16" t="s">
        <v>378</v>
      </c>
    </row>
    <row r="202" spans="1:23" ht="53.4" customHeight="1" x14ac:dyDescent="0.25">
      <c r="A202" s="2"/>
      <c r="B202" s="5"/>
      <c r="C202" s="14" t="s">
        <v>3</v>
      </c>
      <c r="D202" s="14" t="s">
        <v>234</v>
      </c>
      <c r="E202" s="15" t="s">
        <v>235</v>
      </c>
      <c r="F202" s="14"/>
      <c r="G202" s="14"/>
      <c r="H202" s="14"/>
      <c r="I202" s="14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>
        <f>SUM(U203:U205)</f>
        <v>0</v>
      </c>
      <c r="V202" s="16">
        <f>SUM(V203:V205)</f>
        <v>15004.14</v>
      </c>
      <c r="W202" s="16" t="s">
        <v>378</v>
      </c>
    </row>
    <row r="203" spans="1:23" ht="49.8" customHeight="1" x14ac:dyDescent="0.25">
      <c r="A203" s="3"/>
      <c r="B203" s="6"/>
      <c r="C203" s="17" t="s">
        <v>108</v>
      </c>
      <c r="D203" s="17" t="s">
        <v>234</v>
      </c>
      <c r="E203" s="18" t="s">
        <v>235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0</v>
      </c>
      <c r="V203" s="19">
        <v>1000</v>
      </c>
      <c r="W203" s="19" t="s">
        <v>378</v>
      </c>
    </row>
    <row r="204" spans="1:23" ht="54.6" customHeight="1" x14ac:dyDescent="0.25">
      <c r="A204" s="3"/>
      <c r="B204" s="6"/>
      <c r="C204" s="17" t="s">
        <v>236</v>
      </c>
      <c r="D204" s="17" t="s">
        <v>234</v>
      </c>
      <c r="E204" s="18" t="s">
        <v>235</v>
      </c>
      <c r="F204" s="17"/>
      <c r="G204" s="17"/>
      <c r="H204" s="17"/>
      <c r="I204" s="17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v>0</v>
      </c>
      <c r="V204" s="19">
        <v>14004.14</v>
      </c>
      <c r="W204" s="19" t="s">
        <v>378</v>
      </c>
    </row>
    <row r="205" spans="1:23" ht="56.4" hidden="1" customHeight="1" x14ac:dyDescent="0.25">
      <c r="A205" s="3"/>
      <c r="B205" s="29"/>
      <c r="C205" s="17" t="s">
        <v>6</v>
      </c>
      <c r="D205" s="17" t="s">
        <v>234</v>
      </c>
      <c r="E205" s="18" t="s">
        <v>235</v>
      </c>
      <c r="F205" s="17"/>
      <c r="G205" s="17"/>
      <c r="H205" s="17"/>
      <c r="I205" s="17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 t="s">
        <v>378</v>
      </c>
    </row>
    <row r="206" spans="1:23" ht="51" hidden="1" customHeight="1" x14ac:dyDescent="0.25">
      <c r="A206" s="3"/>
      <c r="B206" s="29"/>
      <c r="C206" s="23" t="s">
        <v>3</v>
      </c>
      <c r="D206" s="23" t="s">
        <v>407</v>
      </c>
      <c r="E206" s="24" t="s">
        <v>408</v>
      </c>
      <c r="F206" s="23"/>
      <c r="G206" s="23"/>
      <c r="H206" s="23"/>
      <c r="I206" s="23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SUM(U207)</f>
        <v>0</v>
      </c>
      <c r="V206" s="16">
        <f>SUM(V207)</f>
        <v>0</v>
      </c>
      <c r="W206" s="19" t="e">
        <f t="shared" si="6"/>
        <v>#DIV/0!</v>
      </c>
    </row>
    <row r="207" spans="1:23" ht="28.8" hidden="1" customHeight="1" x14ac:dyDescent="0.25">
      <c r="A207" s="3"/>
      <c r="B207" s="29"/>
      <c r="C207" s="17" t="s">
        <v>6</v>
      </c>
      <c r="D207" s="17" t="s">
        <v>407</v>
      </c>
      <c r="E207" s="18" t="s">
        <v>408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0</v>
      </c>
      <c r="V207" s="19">
        <v>0</v>
      </c>
      <c r="W207" s="19" t="e">
        <f t="shared" si="6"/>
        <v>#DIV/0!</v>
      </c>
    </row>
    <row r="208" spans="1:23" ht="20.399999999999999" hidden="1" customHeight="1" x14ac:dyDescent="0.25">
      <c r="A208" s="2"/>
      <c r="B208" s="5"/>
      <c r="C208" s="14" t="s">
        <v>83</v>
      </c>
      <c r="D208" s="14" t="s">
        <v>237</v>
      </c>
      <c r="E208" s="15" t="s">
        <v>238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U210+U209</f>
        <v>67800</v>
      </c>
      <c r="V208" s="16">
        <f>V210+V209</f>
        <v>0</v>
      </c>
      <c r="W208" s="16">
        <f t="shared" si="6"/>
        <v>0</v>
      </c>
    </row>
    <row r="209" spans="1:23" ht="0.6" hidden="1" customHeight="1" x14ac:dyDescent="0.25">
      <c r="A209" s="2"/>
      <c r="B209" s="5"/>
      <c r="C209" s="17" t="s">
        <v>108</v>
      </c>
      <c r="D209" s="17" t="s">
        <v>502</v>
      </c>
      <c r="E209" s="18" t="s">
        <v>503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 t="e">
        <f t="shared" si="6"/>
        <v>#DIV/0!</v>
      </c>
    </row>
    <row r="210" spans="1:23" ht="27.6" hidden="1" x14ac:dyDescent="0.25">
      <c r="A210" s="2"/>
      <c r="B210" s="5"/>
      <c r="C210" s="14" t="s">
        <v>83</v>
      </c>
      <c r="D210" s="14" t="s">
        <v>239</v>
      </c>
      <c r="E210" s="15" t="s">
        <v>240</v>
      </c>
      <c r="F210" s="14"/>
      <c r="G210" s="14"/>
      <c r="H210" s="14"/>
      <c r="I210" s="14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67800</v>
      </c>
      <c r="V210" s="16">
        <f>V211</f>
        <v>0</v>
      </c>
      <c r="W210" s="16">
        <f t="shared" si="6"/>
        <v>0</v>
      </c>
    </row>
    <row r="211" spans="1:23" ht="46.8" hidden="1" customHeight="1" x14ac:dyDescent="0.25">
      <c r="A211" s="3"/>
      <c r="B211" s="6"/>
      <c r="C211" s="17" t="s">
        <v>83</v>
      </c>
      <c r="D211" s="17" t="s">
        <v>241</v>
      </c>
      <c r="E211" s="18" t="s">
        <v>242</v>
      </c>
      <c r="F211" s="17"/>
      <c r="G211" s="17"/>
      <c r="H211" s="17"/>
      <c r="I211" s="17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>
        <v>67800</v>
      </c>
      <c r="V211" s="19"/>
      <c r="W211" s="19">
        <f t="shared" si="6"/>
        <v>0</v>
      </c>
    </row>
    <row r="212" spans="1:23" ht="23.4" customHeight="1" x14ac:dyDescent="0.25">
      <c r="A212" s="3"/>
      <c r="B212" s="29"/>
      <c r="C212" s="23" t="s">
        <v>3</v>
      </c>
      <c r="D212" s="23" t="s">
        <v>409</v>
      </c>
      <c r="E212" s="24" t="s">
        <v>412</v>
      </c>
      <c r="F212" s="23"/>
      <c r="G212" s="23"/>
      <c r="H212" s="23"/>
      <c r="I212" s="23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U213+U218</f>
        <v>0</v>
      </c>
      <c r="V212" s="16">
        <f>V213+V218</f>
        <v>2052678.53</v>
      </c>
      <c r="W212" s="19" t="s">
        <v>378</v>
      </c>
    </row>
    <row r="213" spans="1:23" ht="24" customHeight="1" x14ac:dyDescent="0.25">
      <c r="A213" s="3"/>
      <c r="B213" s="29"/>
      <c r="C213" s="23" t="s">
        <v>3</v>
      </c>
      <c r="D213" s="23" t="s">
        <v>410</v>
      </c>
      <c r="E213" s="24" t="s">
        <v>411</v>
      </c>
      <c r="F213" s="23"/>
      <c r="G213" s="23"/>
      <c r="H213" s="23"/>
      <c r="I213" s="23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>
        <f>SUM(U216+U214)</f>
        <v>0</v>
      </c>
      <c r="V213" s="16">
        <f>V214</f>
        <v>2019428.53</v>
      </c>
      <c r="W213" s="19" t="s">
        <v>378</v>
      </c>
    </row>
    <row r="214" spans="1:23" ht="21.6" customHeight="1" x14ac:dyDescent="0.25">
      <c r="A214" s="3"/>
      <c r="B214" s="29"/>
      <c r="C214" s="23" t="s">
        <v>3</v>
      </c>
      <c r="D214" s="23" t="s">
        <v>413</v>
      </c>
      <c r="E214" s="24" t="s">
        <v>414</v>
      </c>
      <c r="F214" s="23"/>
      <c r="G214" s="23"/>
      <c r="H214" s="23"/>
      <c r="I214" s="23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>
        <f>SUM(U215:U217)</f>
        <v>0</v>
      </c>
      <c r="V214" s="16">
        <f>SUM(V215:V217)</f>
        <v>2019428.53</v>
      </c>
      <c r="W214" s="19" t="s">
        <v>378</v>
      </c>
    </row>
    <row r="215" spans="1:23" ht="21.6" customHeight="1" x14ac:dyDescent="0.25">
      <c r="A215" s="3"/>
      <c r="B215" s="29"/>
      <c r="C215" s="17" t="s">
        <v>243</v>
      </c>
      <c r="D215" s="17" t="s">
        <v>413</v>
      </c>
      <c r="E215" s="18" t="s">
        <v>414</v>
      </c>
      <c r="F215" s="51"/>
      <c r="G215" s="51"/>
      <c r="H215" s="51"/>
      <c r="I215" s="51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9">
        <v>0</v>
      </c>
      <c r="V215" s="19">
        <v>2026800</v>
      </c>
      <c r="W215" s="19"/>
    </row>
    <row r="216" spans="1:23" ht="27.6" customHeight="1" x14ac:dyDescent="0.25">
      <c r="A216" s="3"/>
      <c r="B216" s="29"/>
      <c r="C216" s="17" t="s">
        <v>83</v>
      </c>
      <c r="D216" s="17" t="s">
        <v>413</v>
      </c>
      <c r="E216" s="18" t="s">
        <v>414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0</v>
      </c>
      <c r="V216" s="19">
        <v>-7196</v>
      </c>
      <c r="W216" s="19" t="s">
        <v>378</v>
      </c>
    </row>
    <row r="217" spans="1:23" ht="26.4" customHeight="1" x14ac:dyDescent="0.25">
      <c r="A217" s="3"/>
      <c r="B217" s="29"/>
      <c r="C217" s="17" t="s">
        <v>95</v>
      </c>
      <c r="D217" s="17" t="s">
        <v>413</v>
      </c>
      <c r="E217" s="18" t="s">
        <v>414</v>
      </c>
      <c r="F217" s="17"/>
      <c r="G217" s="17"/>
      <c r="H217" s="17"/>
      <c r="I217" s="17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>
        <v>0</v>
      </c>
      <c r="V217" s="19">
        <v>-175.47</v>
      </c>
      <c r="W217" s="16" t="s">
        <v>378</v>
      </c>
    </row>
    <row r="218" spans="1:23" ht="26.4" customHeight="1" x14ac:dyDescent="0.25">
      <c r="A218" s="3"/>
      <c r="B218" s="29"/>
      <c r="C218" s="51" t="s">
        <v>3</v>
      </c>
      <c r="D218" s="51" t="s">
        <v>600</v>
      </c>
      <c r="E218" s="52" t="s">
        <v>601</v>
      </c>
      <c r="F218" s="51"/>
      <c r="G218" s="51"/>
      <c r="H218" s="51"/>
      <c r="I218" s="5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>
        <f>SUM(U219)</f>
        <v>0</v>
      </c>
      <c r="V218" s="16">
        <f>SUM(V219)</f>
        <v>33250</v>
      </c>
      <c r="W218" s="16" t="s">
        <v>378</v>
      </c>
    </row>
    <row r="219" spans="1:23" ht="26.4" customHeight="1" x14ac:dyDescent="0.25">
      <c r="A219" s="3"/>
      <c r="B219" s="29"/>
      <c r="C219" s="17" t="s">
        <v>243</v>
      </c>
      <c r="D219" s="17" t="s">
        <v>602</v>
      </c>
      <c r="E219" s="18" t="s">
        <v>603</v>
      </c>
      <c r="F219" s="17"/>
      <c r="G219" s="17"/>
      <c r="H219" s="17"/>
      <c r="I219" s="17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v>0</v>
      </c>
      <c r="V219" s="19">
        <v>33250</v>
      </c>
      <c r="W219" s="16" t="s">
        <v>378</v>
      </c>
    </row>
    <row r="220" spans="1:23" ht="22.8" customHeight="1" x14ac:dyDescent="0.25">
      <c r="A220" s="2"/>
      <c r="B220" s="5"/>
      <c r="C220" s="14" t="s">
        <v>243</v>
      </c>
      <c r="D220" s="14" t="s">
        <v>244</v>
      </c>
      <c r="E220" s="15" t="s">
        <v>245</v>
      </c>
      <c r="F220" s="14"/>
      <c r="G220" s="14"/>
      <c r="H220" s="14"/>
      <c r="I220" s="14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>
        <f>SUM(U221+U344+U334+U338+U331)</f>
        <v>2607366602.1700001</v>
      </c>
      <c r="V220" s="16">
        <f>SUM(V221+V344+V334+V338+V331)</f>
        <v>477205732.12</v>
      </c>
      <c r="W220" s="16">
        <f t="shared" si="6"/>
        <v>18.3</v>
      </c>
    </row>
    <row r="221" spans="1:23" ht="31.8" customHeight="1" x14ac:dyDescent="0.25">
      <c r="A221" s="2"/>
      <c r="B221" s="5"/>
      <c r="C221" s="14" t="s">
        <v>243</v>
      </c>
      <c r="D221" s="14" t="s">
        <v>246</v>
      </c>
      <c r="E221" s="15" t="s">
        <v>247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SUM(U222+U233+U287+U314)</f>
        <v>2611271363.5700002</v>
      </c>
      <c r="V221" s="16">
        <f>SUM(V222+V233+V287+V314)</f>
        <v>481238590.63</v>
      </c>
      <c r="W221" s="16">
        <f t="shared" si="6"/>
        <v>18.43</v>
      </c>
    </row>
    <row r="222" spans="1:23" ht="25.2" customHeight="1" x14ac:dyDescent="0.25">
      <c r="A222" s="2"/>
      <c r="B222" s="5"/>
      <c r="C222" s="14" t="s">
        <v>243</v>
      </c>
      <c r="D222" s="14" t="s">
        <v>248</v>
      </c>
      <c r="E222" s="15" t="s">
        <v>249</v>
      </c>
      <c r="F222" s="14"/>
      <c r="G222" s="14"/>
      <c r="H222" s="14"/>
      <c r="I222" s="14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>
        <f>SUM(U223+U225+U227+U229)</f>
        <v>1317275300</v>
      </c>
      <c r="V222" s="16">
        <f>SUM(V223+V225+V227+V229)</f>
        <v>257806900</v>
      </c>
      <c r="W222" s="16">
        <f t="shared" si="6"/>
        <v>19.57</v>
      </c>
    </row>
    <row r="223" spans="1:23" ht="23.4" customHeight="1" x14ac:dyDescent="0.25">
      <c r="A223" s="2"/>
      <c r="B223" s="5"/>
      <c r="C223" s="14" t="s">
        <v>243</v>
      </c>
      <c r="D223" s="14" t="s">
        <v>250</v>
      </c>
      <c r="E223" s="15" t="s">
        <v>251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f>U224</f>
        <v>72636600</v>
      </c>
      <c r="V223" s="16">
        <f t="shared" ref="V223" si="7">V224</f>
        <v>45847900</v>
      </c>
      <c r="W223" s="16">
        <f t="shared" si="6"/>
        <v>63.12</v>
      </c>
    </row>
    <row r="224" spans="1:23" ht="37.200000000000003" customHeight="1" x14ac:dyDescent="0.25">
      <c r="A224" s="3"/>
      <c r="B224" s="6"/>
      <c r="C224" s="17" t="s">
        <v>243</v>
      </c>
      <c r="D224" s="17" t="s">
        <v>252</v>
      </c>
      <c r="E224" s="18" t="s">
        <v>253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72636600</v>
      </c>
      <c r="V224" s="19">
        <v>45847900</v>
      </c>
      <c r="W224" s="19">
        <f t="shared" si="6"/>
        <v>63.12</v>
      </c>
    </row>
    <row r="225" spans="1:23" ht="31.2" customHeight="1" x14ac:dyDescent="0.25">
      <c r="A225" s="2"/>
      <c r="B225" s="5"/>
      <c r="C225" s="14" t="s">
        <v>243</v>
      </c>
      <c r="D225" s="14" t="s">
        <v>254</v>
      </c>
      <c r="E225" s="15" t="s">
        <v>255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U226</f>
        <v>288964700</v>
      </c>
      <c r="V225" s="16">
        <f>V226</f>
        <v>0</v>
      </c>
      <c r="W225" s="16">
        <f t="shared" si="6"/>
        <v>0</v>
      </c>
    </row>
    <row r="226" spans="1:23" ht="27.6" x14ac:dyDescent="0.25">
      <c r="A226" s="3"/>
      <c r="B226" s="6"/>
      <c r="C226" s="17" t="s">
        <v>243</v>
      </c>
      <c r="D226" s="17" t="s">
        <v>256</v>
      </c>
      <c r="E226" s="18" t="s">
        <v>257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288964700</v>
      </c>
      <c r="V226" s="19">
        <v>0</v>
      </c>
      <c r="W226" s="19">
        <f t="shared" si="6"/>
        <v>0</v>
      </c>
    </row>
    <row r="227" spans="1:23" ht="31.8" customHeight="1" x14ac:dyDescent="0.25">
      <c r="A227" s="2"/>
      <c r="B227" s="5"/>
      <c r="C227" s="14" t="s">
        <v>243</v>
      </c>
      <c r="D227" s="14" t="s">
        <v>258</v>
      </c>
      <c r="E227" s="15" t="s">
        <v>259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U228</f>
        <v>696168000</v>
      </c>
      <c r="V227" s="16">
        <f>V228</f>
        <v>174042000</v>
      </c>
      <c r="W227" s="16">
        <f t="shared" si="6"/>
        <v>25</v>
      </c>
    </row>
    <row r="228" spans="1:23" ht="34.799999999999997" customHeight="1" x14ac:dyDescent="0.25">
      <c r="A228" s="3"/>
      <c r="B228" s="6"/>
      <c r="C228" s="17" t="s">
        <v>243</v>
      </c>
      <c r="D228" s="17" t="s">
        <v>260</v>
      </c>
      <c r="E228" s="18" t="s">
        <v>261</v>
      </c>
      <c r="F228" s="17"/>
      <c r="G228" s="17"/>
      <c r="H228" s="17"/>
      <c r="I228" s="17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>
        <v>696168000</v>
      </c>
      <c r="V228" s="19">
        <v>174042000</v>
      </c>
      <c r="W228" s="19">
        <f t="shared" si="6"/>
        <v>25</v>
      </c>
    </row>
    <row r="229" spans="1:23" ht="21.6" customHeight="1" x14ac:dyDescent="0.25">
      <c r="A229" s="2"/>
      <c r="B229" s="5"/>
      <c r="C229" s="14" t="s">
        <v>243</v>
      </c>
      <c r="D229" s="14" t="s">
        <v>262</v>
      </c>
      <c r="E229" s="15" t="s">
        <v>263</v>
      </c>
      <c r="F229" s="14"/>
      <c r="G229" s="14"/>
      <c r="H229" s="14"/>
      <c r="I229" s="14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>
        <f>U230</f>
        <v>259506000</v>
      </c>
      <c r="V229" s="16">
        <f>V230</f>
        <v>37917000</v>
      </c>
      <c r="W229" s="16">
        <f t="shared" si="6"/>
        <v>14.61</v>
      </c>
    </row>
    <row r="230" spans="1:23" ht="22.8" customHeight="1" x14ac:dyDescent="0.25">
      <c r="A230" s="2"/>
      <c r="B230" s="5"/>
      <c r="C230" s="14" t="s">
        <v>243</v>
      </c>
      <c r="D230" s="14" t="s">
        <v>264</v>
      </c>
      <c r="E230" s="15" t="s">
        <v>265</v>
      </c>
      <c r="F230" s="14"/>
      <c r="G230" s="14"/>
      <c r="H230" s="14"/>
      <c r="I230" s="14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>
        <f>SUM(U231:U232)</f>
        <v>259506000</v>
      </c>
      <c r="V230" s="16">
        <f>SUM(V231:V232)</f>
        <v>37917000</v>
      </c>
      <c r="W230" s="16">
        <f t="shared" si="6"/>
        <v>14.61</v>
      </c>
    </row>
    <row r="231" spans="1:23" ht="90" customHeight="1" x14ac:dyDescent="0.25">
      <c r="A231" s="3"/>
      <c r="B231" s="6"/>
      <c r="C231" s="17" t="s">
        <v>243</v>
      </c>
      <c r="D231" s="17" t="s">
        <v>266</v>
      </c>
      <c r="E231" s="20" t="s">
        <v>562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145755000</v>
      </c>
      <c r="V231" s="19">
        <v>0</v>
      </c>
      <c r="W231" s="19">
        <f t="shared" si="6"/>
        <v>0</v>
      </c>
    </row>
    <row r="232" spans="1:23" ht="60.6" customHeight="1" x14ac:dyDescent="0.25">
      <c r="A232" s="3"/>
      <c r="B232" s="6"/>
      <c r="C232" s="17" t="s">
        <v>243</v>
      </c>
      <c r="D232" s="17" t="s">
        <v>267</v>
      </c>
      <c r="E232" s="20" t="s">
        <v>561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113751000</v>
      </c>
      <c r="V232" s="19">
        <v>37917000</v>
      </c>
      <c r="W232" s="19">
        <f t="shared" si="6"/>
        <v>33.33</v>
      </c>
    </row>
    <row r="233" spans="1:23" ht="35.4" customHeight="1" x14ac:dyDescent="0.25">
      <c r="A233" s="2"/>
      <c r="B233" s="5"/>
      <c r="C233" s="14" t="s">
        <v>243</v>
      </c>
      <c r="D233" s="14" t="s">
        <v>268</v>
      </c>
      <c r="E233" s="15" t="s">
        <v>269</v>
      </c>
      <c r="F233" s="14"/>
      <c r="G233" s="14"/>
      <c r="H233" s="14"/>
      <c r="I233" s="14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>
        <f>SUM(U234+U238+U240+U242+U244+U248+U252+U236+U246+U250)</f>
        <v>220414902.47</v>
      </c>
      <c r="V233" s="16">
        <f>SUM(V234+V238+V240+V242+V244+V248+V252+V236+V246+V250)</f>
        <v>6951499.9900000002</v>
      </c>
      <c r="W233" s="16">
        <f t="shared" si="6"/>
        <v>3.15</v>
      </c>
    </row>
    <row r="234" spans="1:23" ht="93" hidden="1" customHeight="1" x14ac:dyDescent="0.25">
      <c r="A234" s="2"/>
      <c r="B234" s="5"/>
      <c r="C234" s="14" t="s">
        <v>243</v>
      </c>
      <c r="D234" s="14" t="s">
        <v>270</v>
      </c>
      <c r="E234" s="21" t="s">
        <v>271</v>
      </c>
      <c r="F234" s="14"/>
      <c r="G234" s="14"/>
      <c r="H234" s="14"/>
      <c r="I234" s="14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>
        <f>U235</f>
        <v>0</v>
      </c>
      <c r="V234" s="16">
        <f>V235</f>
        <v>0</v>
      </c>
      <c r="W234" s="16" t="e">
        <f t="shared" si="6"/>
        <v>#DIV/0!</v>
      </c>
    </row>
    <row r="235" spans="1:23" ht="82.8" hidden="1" customHeight="1" x14ac:dyDescent="0.25">
      <c r="A235" s="3"/>
      <c r="B235" s="6"/>
      <c r="C235" s="17" t="s">
        <v>243</v>
      </c>
      <c r="D235" s="17" t="s">
        <v>272</v>
      </c>
      <c r="E235" s="20" t="s">
        <v>273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 t="e">
        <f t="shared" si="6"/>
        <v>#DIV/0!</v>
      </c>
    </row>
    <row r="236" spans="1:23" ht="62.4" hidden="1" customHeight="1" x14ac:dyDescent="0.25">
      <c r="A236" s="2"/>
      <c r="B236" s="5"/>
      <c r="C236" s="14" t="s">
        <v>243</v>
      </c>
      <c r="D236" s="14" t="s">
        <v>274</v>
      </c>
      <c r="E236" s="21" t="s">
        <v>275</v>
      </c>
      <c r="F236" s="14"/>
      <c r="G236" s="14"/>
      <c r="H236" s="14"/>
      <c r="I236" s="14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>
        <f>U237</f>
        <v>0</v>
      </c>
      <c r="V236" s="16">
        <f>V237</f>
        <v>0</v>
      </c>
      <c r="W236" s="16" t="e">
        <f t="shared" si="6"/>
        <v>#DIV/0!</v>
      </c>
    </row>
    <row r="237" spans="1:23" ht="59.4" hidden="1" customHeight="1" x14ac:dyDescent="0.25">
      <c r="A237" s="3"/>
      <c r="B237" s="6"/>
      <c r="C237" s="17" t="s">
        <v>243</v>
      </c>
      <c r="D237" s="17" t="s">
        <v>276</v>
      </c>
      <c r="E237" s="20" t="s">
        <v>277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 t="e">
        <f t="shared" si="6"/>
        <v>#DIV/0!</v>
      </c>
    </row>
    <row r="238" spans="1:23" ht="0.6" hidden="1" customHeight="1" x14ac:dyDescent="0.25">
      <c r="A238" s="2"/>
      <c r="B238" s="5"/>
      <c r="C238" s="14" t="s">
        <v>243</v>
      </c>
      <c r="D238" s="14" t="s">
        <v>278</v>
      </c>
      <c r="E238" s="21" t="s">
        <v>279</v>
      </c>
      <c r="F238" s="14"/>
      <c r="G238" s="14"/>
      <c r="H238" s="14"/>
      <c r="I238" s="14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>
        <v>0</v>
      </c>
      <c r="V238" s="16">
        <v>0</v>
      </c>
      <c r="W238" s="16" t="e">
        <f t="shared" ref="W238:W349" si="8">ROUND(V238/U238*100,2)</f>
        <v>#DIV/0!</v>
      </c>
    </row>
    <row r="239" spans="1:23" ht="80.400000000000006" hidden="1" customHeight="1" x14ac:dyDescent="0.25">
      <c r="A239" s="3"/>
      <c r="B239" s="6"/>
      <c r="C239" s="17" t="s">
        <v>243</v>
      </c>
      <c r="D239" s="17" t="s">
        <v>280</v>
      </c>
      <c r="E239" s="20" t="s">
        <v>281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0</v>
      </c>
      <c r="V239" s="19"/>
      <c r="W239" s="16" t="e">
        <f t="shared" si="8"/>
        <v>#DIV/0!</v>
      </c>
    </row>
    <row r="240" spans="1:23" ht="19.8" hidden="1" customHeight="1" x14ac:dyDescent="0.25">
      <c r="A240" s="2"/>
      <c r="B240" s="5"/>
      <c r="C240" s="14" t="s">
        <v>243</v>
      </c>
      <c r="D240" s="14" t="s">
        <v>282</v>
      </c>
      <c r="E240" s="15" t="s">
        <v>283</v>
      </c>
      <c r="F240" s="14"/>
      <c r="G240" s="14"/>
      <c r="H240" s="14"/>
      <c r="I240" s="14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>
        <f>U241</f>
        <v>0</v>
      </c>
      <c r="V240" s="16">
        <f>V241</f>
        <v>0</v>
      </c>
      <c r="W240" s="16" t="e">
        <f t="shared" si="8"/>
        <v>#DIV/0!</v>
      </c>
    </row>
    <row r="241" spans="1:23" ht="23.4" hidden="1" customHeight="1" x14ac:dyDescent="0.25">
      <c r="A241" s="3"/>
      <c r="B241" s="6"/>
      <c r="C241" s="17" t="s">
        <v>243</v>
      </c>
      <c r="D241" s="17" t="s">
        <v>284</v>
      </c>
      <c r="E241" s="18" t="s">
        <v>285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 t="e">
        <f t="shared" si="8"/>
        <v>#DIV/0!</v>
      </c>
    </row>
    <row r="242" spans="1:23" ht="49.2" customHeight="1" x14ac:dyDescent="0.25">
      <c r="A242" s="2"/>
      <c r="B242" s="5"/>
      <c r="C242" s="14" t="s">
        <v>243</v>
      </c>
      <c r="D242" s="14" t="s">
        <v>286</v>
      </c>
      <c r="E242" s="15" t="s">
        <v>287</v>
      </c>
      <c r="F242" s="14"/>
      <c r="G242" s="14"/>
      <c r="H242" s="14"/>
      <c r="I242" s="14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>
        <f>U243</f>
        <v>28583800</v>
      </c>
      <c r="V242" s="16">
        <f>V243</f>
        <v>5580999.9900000002</v>
      </c>
      <c r="W242" s="16">
        <f t="shared" si="8"/>
        <v>19.53</v>
      </c>
    </row>
    <row r="243" spans="1:23" ht="51.6" customHeight="1" x14ac:dyDescent="0.25">
      <c r="A243" s="3"/>
      <c r="B243" s="6"/>
      <c r="C243" s="17" t="s">
        <v>243</v>
      </c>
      <c r="D243" s="17" t="s">
        <v>288</v>
      </c>
      <c r="E243" s="18" t="s">
        <v>289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28583800</v>
      </c>
      <c r="V243" s="19">
        <v>5580999.9900000002</v>
      </c>
      <c r="W243" s="19">
        <f t="shared" si="8"/>
        <v>19.53</v>
      </c>
    </row>
    <row r="244" spans="1:23" ht="33.6" customHeight="1" x14ac:dyDescent="0.25">
      <c r="A244" s="2"/>
      <c r="B244" s="5"/>
      <c r="C244" s="14" t="s">
        <v>243</v>
      </c>
      <c r="D244" s="14" t="s">
        <v>290</v>
      </c>
      <c r="E244" s="15" t="s">
        <v>291</v>
      </c>
      <c r="F244" s="14"/>
      <c r="G244" s="14"/>
      <c r="H244" s="14"/>
      <c r="I244" s="14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>
        <f>U245</f>
        <v>1347315.2</v>
      </c>
      <c r="V244" s="16">
        <f>V245</f>
        <v>0</v>
      </c>
      <c r="W244" s="16">
        <f t="shared" si="8"/>
        <v>0</v>
      </c>
    </row>
    <row r="245" spans="1:23" ht="33.6" customHeight="1" x14ac:dyDescent="0.25">
      <c r="A245" s="3"/>
      <c r="B245" s="6"/>
      <c r="C245" s="17" t="s">
        <v>243</v>
      </c>
      <c r="D245" s="17" t="s">
        <v>292</v>
      </c>
      <c r="E245" s="18" t="s">
        <v>293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v>1347315.2</v>
      </c>
      <c r="V245" s="19">
        <v>0</v>
      </c>
      <c r="W245" s="19">
        <f t="shared" si="8"/>
        <v>0</v>
      </c>
    </row>
    <row r="246" spans="1:23" ht="26.4" customHeight="1" x14ac:dyDescent="0.25">
      <c r="A246" s="2"/>
      <c r="B246" s="5"/>
      <c r="C246" s="14" t="s">
        <v>243</v>
      </c>
      <c r="D246" s="14" t="s">
        <v>294</v>
      </c>
      <c r="E246" s="15" t="s">
        <v>295</v>
      </c>
      <c r="F246" s="14"/>
      <c r="G246" s="14"/>
      <c r="H246" s="14"/>
      <c r="I246" s="14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>
        <f>U247</f>
        <v>55400</v>
      </c>
      <c r="V246" s="16">
        <f>V247</f>
        <v>0</v>
      </c>
      <c r="W246" s="16">
        <f t="shared" si="8"/>
        <v>0</v>
      </c>
    </row>
    <row r="247" spans="1:23" ht="21" customHeight="1" x14ac:dyDescent="0.25">
      <c r="A247" s="3"/>
      <c r="B247" s="6"/>
      <c r="C247" s="17" t="s">
        <v>243</v>
      </c>
      <c r="D247" s="17" t="s">
        <v>296</v>
      </c>
      <c r="E247" s="18" t="s">
        <v>297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55400</v>
      </c>
      <c r="V247" s="19">
        <v>0</v>
      </c>
      <c r="W247" s="19">
        <f t="shared" si="8"/>
        <v>0</v>
      </c>
    </row>
    <row r="248" spans="1:23" ht="31.2" customHeight="1" x14ac:dyDescent="0.25">
      <c r="A248" s="2"/>
      <c r="B248" s="5"/>
      <c r="C248" s="14" t="s">
        <v>243</v>
      </c>
      <c r="D248" s="14" t="s">
        <v>298</v>
      </c>
      <c r="E248" s="15" t="s">
        <v>299</v>
      </c>
      <c r="F248" s="14"/>
      <c r="G248" s="14"/>
      <c r="H248" s="14"/>
      <c r="I248" s="14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>
        <f>U249</f>
        <v>27744187.27</v>
      </c>
      <c r="V248" s="16">
        <f>V249</f>
        <v>0</v>
      </c>
      <c r="W248" s="16">
        <f t="shared" si="8"/>
        <v>0</v>
      </c>
    </row>
    <row r="249" spans="1:23" ht="30.6" customHeight="1" x14ac:dyDescent="0.25">
      <c r="A249" s="3"/>
      <c r="B249" s="6"/>
      <c r="C249" s="17" t="s">
        <v>243</v>
      </c>
      <c r="D249" s="17" t="s">
        <v>300</v>
      </c>
      <c r="E249" s="18" t="s">
        <v>301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27744187.27</v>
      </c>
      <c r="V249" s="19">
        <v>0</v>
      </c>
      <c r="W249" s="19">
        <f t="shared" si="8"/>
        <v>0</v>
      </c>
    </row>
    <row r="250" spans="1:23" ht="0.6" hidden="1" customHeight="1" x14ac:dyDescent="0.25">
      <c r="A250" s="3"/>
      <c r="B250" s="29"/>
      <c r="C250" s="34" t="s">
        <v>243</v>
      </c>
      <c r="D250" s="34" t="s">
        <v>445</v>
      </c>
      <c r="E250" s="33" t="s">
        <v>563</v>
      </c>
      <c r="F250" s="34"/>
      <c r="G250" s="34"/>
      <c r="H250" s="34"/>
      <c r="I250" s="34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>
        <f>SUM(U251)</f>
        <v>0</v>
      </c>
      <c r="V250" s="16">
        <f>SUM(V251)</f>
        <v>0</v>
      </c>
      <c r="W250" s="16" t="e">
        <f t="shared" si="8"/>
        <v>#DIV/0!</v>
      </c>
    </row>
    <row r="251" spans="1:23" ht="36" hidden="1" customHeight="1" x14ac:dyDescent="0.25">
      <c r="A251" s="3"/>
      <c r="B251" s="29"/>
      <c r="C251" s="17" t="s">
        <v>243</v>
      </c>
      <c r="D251" s="17" t="s">
        <v>443</v>
      </c>
      <c r="E251" s="18" t="s">
        <v>444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 t="e">
        <f t="shared" si="8"/>
        <v>#DIV/0!</v>
      </c>
    </row>
    <row r="252" spans="1:23" ht="22.8" customHeight="1" x14ac:dyDescent="0.25">
      <c r="A252" s="2"/>
      <c r="B252" s="5"/>
      <c r="C252" s="14" t="s">
        <v>243</v>
      </c>
      <c r="D252" s="14" t="s">
        <v>302</v>
      </c>
      <c r="E252" s="15" t="s">
        <v>303</v>
      </c>
      <c r="F252" s="14"/>
      <c r="G252" s="14"/>
      <c r="H252" s="14"/>
      <c r="I252" s="14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>
        <f>U253</f>
        <v>162684200</v>
      </c>
      <c r="V252" s="16">
        <f>V253</f>
        <v>1370500</v>
      </c>
      <c r="W252" s="16">
        <f t="shared" si="8"/>
        <v>0.84</v>
      </c>
    </row>
    <row r="253" spans="1:23" ht="25.2" customHeight="1" x14ac:dyDescent="0.25">
      <c r="A253" s="2"/>
      <c r="B253" s="5"/>
      <c r="C253" s="14" t="s">
        <v>243</v>
      </c>
      <c r="D253" s="14" t="s">
        <v>304</v>
      </c>
      <c r="E253" s="15" t="s">
        <v>305</v>
      </c>
      <c r="F253" s="14"/>
      <c r="G253" s="14"/>
      <c r="H253" s="14"/>
      <c r="I253" s="14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>
        <f>SUM(U254:U286)</f>
        <v>162684200</v>
      </c>
      <c r="V253" s="16">
        <f>SUM(V255:V286)</f>
        <v>1370500</v>
      </c>
      <c r="W253" s="16">
        <f t="shared" si="8"/>
        <v>0.84</v>
      </c>
    </row>
    <row r="254" spans="1:23" ht="76.2" customHeight="1" x14ac:dyDescent="0.25">
      <c r="A254" s="2"/>
      <c r="B254" s="30"/>
      <c r="C254" s="17" t="s">
        <v>243</v>
      </c>
      <c r="D254" s="17" t="s">
        <v>565</v>
      </c>
      <c r="E254" s="18" t="s">
        <v>564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>
        <v>1387800</v>
      </c>
      <c r="V254" s="19">
        <v>0</v>
      </c>
      <c r="W254" s="19">
        <f t="shared" si="8"/>
        <v>0</v>
      </c>
    </row>
    <row r="255" spans="1:23" ht="51.6" hidden="1" customHeight="1" x14ac:dyDescent="0.25">
      <c r="A255" s="2"/>
      <c r="B255" s="30"/>
      <c r="C255" s="17" t="s">
        <v>243</v>
      </c>
      <c r="D255" s="17" t="s">
        <v>422</v>
      </c>
      <c r="E255" s="18" t="s">
        <v>424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8"/>
        <v>#DIV/0!</v>
      </c>
    </row>
    <row r="256" spans="1:23" ht="51.6" hidden="1" customHeight="1" x14ac:dyDescent="0.25">
      <c r="A256" s="2"/>
      <c r="B256" s="30"/>
      <c r="C256" s="17" t="s">
        <v>243</v>
      </c>
      <c r="D256" s="17" t="s">
        <v>423</v>
      </c>
      <c r="E256" s="18" t="s">
        <v>425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 t="e">
        <f t="shared" si="8"/>
        <v>#DIV/0!</v>
      </c>
    </row>
    <row r="257" spans="1:23" ht="136.19999999999999" customHeight="1" x14ac:dyDescent="0.25">
      <c r="A257" s="3"/>
      <c r="B257" s="6"/>
      <c r="C257" s="17" t="s">
        <v>243</v>
      </c>
      <c r="D257" s="17" t="s">
        <v>306</v>
      </c>
      <c r="E257" s="20" t="s">
        <v>577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97500</v>
      </c>
      <c r="V257" s="19">
        <v>0</v>
      </c>
      <c r="W257" s="19">
        <f t="shared" si="8"/>
        <v>0</v>
      </c>
    </row>
    <row r="258" spans="1:23" ht="1.2" hidden="1" customHeight="1" x14ac:dyDescent="0.25">
      <c r="A258" s="3"/>
      <c r="B258" s="6"/>
      <c r="C258" s="17" t="s">
        <v>243</v>
      </c>
      <c r="D258" s="17" t="s">
        <v>459</v>
      </c>
      <c r="E258" s="20" t="s">
        <v>460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 t="e">
        <f t="shared" si="8"/>
        <v>#DIV/0!</v>
      </c>
    </row>
    <row r="259" spans="1:23" ht="86.4" hidden="1" customHeight="1" x14ac:dyDescent="0.25">
      <c r="A259" s="3"/>
      <c r="B259" s="6"/>
      <c r="C259" s="17" t="s">
        <v>243</v>
      </c>
      <c r="D259" s="17" t="s">
        <v>307</v>
      </c>
      <c r="E259" s="20" t="s">
        <v>308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e">
        <f t="shared" si="8"/>
        <v>#DIV/0!</v>
      </c>
    </row>
    <row r="260" spans="1:23" ht="7.8" hidden="1" customHeight="1" x14ac:dyDescent="0.25">
      <c r="A260" s="3"/>
      <c r="B260" s="6"/>
      <c r="C260" s="17" t="s">
        <v>243</v>
      </c>
      <c r="D260" s="17" t="s">
        <v>429</v>
      </c>
      <c r="E260" s="20" t="s">
        <v>426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8"/>
        <v>#DIV/0!</v>
      </c>
    </row>
    <row r="261" spans="1:23" ht="86.4" hidden="1" customHeight="1" x14ac:dyDescent="0.25">
      <c r="A261" s="3"/>
      <c r="B261" s="6"/>
      <c r="C261" s="17" t="s">
        <v>243</v>
      </c>
      <c r="D261" s="17" t="s">
        <v>428</v>
      </c>
      <c r="E261" s="20" t="s">
        <v>427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e">
        <f t="shared" si="8"/>
        <v>#DIV/0!</v>
      </c>
    </row>
    <row r="262" spans="1:23" ht="0.6" hidden="1" customHeight="1" x14ac:dyDescent="0.25">
      <c r="A262" s="3"/>
      <c r="B262" s="6"/>
      <c r="C262" s="17" t="s">
        <v>243</v>
      </c>
      <c r="D262" s="17" t="s">
        <v>309</v>
      </c>
      <c r="E262" s="20" t="s">
        <v>310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 t="e">
        <f t="shared" si="8"/>
        <v>#DIV/0!</v>
      </c>
    </row>
    <row r="263" spans="1:23" ht="117" customHeight="1" x14ac:dyDescent="0.25">
      <c r="A263" s="3"/>
      <c r="B263" s="6"/>
      <c r="C263" s="17" t="s">
        <v>243</v>
      </c>
      <c r="D263" s="17" t="s">
        <v>429</v>
      </c>
      <c r="E263" s="20" t="s">
        <v>566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805000</v>
      </c>
      <c r="V263" s="19">
        <v>0</v>
      </c>
      <c r="W263" s="19">
        <f t="shared" si="8"/>
        <v>0</v>
      </c>
    </row>
    <row r="264" spans="1:23" ht="97.8" hidden="1" customHeight="1" x14ac:dyDescent="0.25">
      <c r="A264" s="3"/>
      <c r="B264" s="6"/>
      <c r="C264" s="17" t="s">
        <v>243</v>
      </c>
      <c r="D264" s="17" t="s">
        <v>428</v>
      </c>
      <c r="E264" s="20" t="s">
        <v>427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 t="e">
        <f t="shared" si="8"/>
        <v>#DIV/0!</v>
      </c>
    </row>
    <row r="265" spans="1:23" ht="62.4" customHeight="1" x14ac:dyDescent="0.25">
      <c r="A265" s="3"/>
      <c r="B265" s="6"/>
      <c r="C265" s="17" t="s">
        <v>243</v>
      </c>
      <c r="D265" s="17" t="s">
        <v>311</v>
      </c>
      <c r="E265" s="18" t="s">
        <v>567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v>1370500</v>
      </c>
      <c r="V265" s="19">
        <v>1370500</v>
      </c>
      <c r="W265" s="19">
        <f t="shared" si="8"/>
        <v>100</v>
      </c>
    </row>
    <row r="266" spans="1:23" ht="106.2" hidden="1" customHeight="1" x14ac:dyDescent="0.25">
      <c r="A266" s="3"/>
      <c r="B266" s="6"/>
      <c r="C266" s="17" t="s">
        <v>243</v>
      </c>
      <c r="D266" s="17" t="s">
        <v>430</v>
      </c>
      <c r="E266" s="18" t="s">
        <v>431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 t="e">
        <f t="shared" si="8"/>
        <v>#DIV/0!</v>
      </c>
    </row>
    <row r="267" spans="1:23" ht="0.6" hidden="1" customHeight="1" x14ac:dyDescent="0.25">
      <c r="A267" s="3"/>
      <c r="B267" s="6"/>
      <c r="C267" s="17" t="s">
        <v>243</v>
      </c>
      <c r="D267" s="17" t="s">
        <v>432</v>
      </c>
      <c r="E267" s="18" t="s">
        <v>433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 t="e">
        <f t="shared" si="8"/>
        <v>#DIV/0!</v>
      </c>
    </row>
    <row r="268" spans="1:23" ht="9" hidden="1" customHeight="1" x14ac:dyDescent="0.25">
      <c r="A268" s="3"/>
      <c r="B268" s="6"/>
      <c r="C268" s="17" t="s">
        <v>243</v>
      </c>
      <c r="D268" s="17" t="s">
        <v>430</v>
      </c>
      <c r="E268" s="18" t="s">
        <v>431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 t="e">
        <f t="shared" si="8"/>
        <v>#DIV/0!</v>
      </c>
    </row>
    <row r="269" spans="1:23" ht="13.2" hidden="1" customHeight="1" x14ac:dyDescent="0.25">
      <c r="A269" s="3"/>
      <c r="B269" s="6"/>
      <c r="C269" s="17" t="s">
        <v>243</v>
      </c>
      <c r="D269" s="17" t="s">
        <v>432</v>
      </c>
      <c r="E269" s="18" t="s">
        <v>433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 t="e">
        <f t="shared" si="8"/>
        <v>#DIV/0!</v>
      </c>
    </row>
    <row r="270" spans="1:23" ht="68.400000000000006" customHeight="1" x14ac:dyDescent="0.25">
      <c r="A270" s="3"/>
      <c r="B270" s="6"/>
      <c r="C270" s="17" t="s">
        <v>243</v>
      </c>
      <c r="D270" s="17" t="s">
        <v>312</v>
      </c>
      <c r="E270" s="20" t="s">
        <v>568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70700</v>
      </c>
      <c r="V270" s="19">
        <v>0</v>
      </c>
      <c r="W270" s="19">
        <f t="shared" si="8"/>
        <v>0</v>
      </c>
    </row>
    <row r="271" spans="1:23" ht="4.2" hidden="1" customHeight="1" x14ac:dyDescent="0.25">
      <c r="A271" s="3"/>
      <c r="B271" s="6"/>
      <c r="C271" s="17" t="s">
        <v>243</v>
      </c>
      <c r="D271" s="17" t="s">
        <v>461</v>
      </c>
      <c r="E271" s="20" t="s">
        <v>462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 t="e">
        <f t="shared" si="8"/>
        <v>#DIV/0!</v>
      </c>
    </row>
    <row r="272" spans="1:23" ht="69" customHeight="1" x14ac:dyDescent="0.25">
      <c r="A272" s="3"/>
      <c r="B272" s="6"/>
      <c r="C272" s="17" t="s">
        <v>243</v>
      </c>
      <c r="D272" s="17" t="s">
        <v>434</v>
      </c>
      <c r="E272" s="20" t="s">
        <v>569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28296900</v>
      </c>
      <c r="V272" s="19">
        <v>0</v>
      </c>
      <c r="W272" s="19">
        <f t="shared" si="8"/>
        <v>0</v>
      </c>
    </row>
    <row r="273" spans="1:23" ht="73.2" hidden="1" customHeight="1" x14ac:dyDescent="0.25">
      <c r="A273" s="3"/>
      <c r="B273" s="6"/>
      <c r="C273" s="17" t="s">
        <v>243</v>
      </c>
      <c r="D273" s="17" t="s">
        <v>435</v>
      </c>
      <c r="E273" s="20" t="s">
        <v>436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 t="e">
        <f t="shared" si="8"/>
        <v>#DIV/0!</v>
      </c>
    </row>
    <row r="274" spans="1:23" ht="57.6" hidden="1" customHeight="1" x14ac:dyDescent="0.25">
      <c r="A274" s="3"/>
      <c r="B274" s="6"/>
      <c r="C274" s="17" t="s">
        <v>243</v>
      </c>
      <c r="D274" s="17" t="s">
        <v>463</v>
      </c>
      <c r="E274" s="20" t="s">
        <v>464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 t="e">
        <f t="shared" si="8"/>
        <v>#DIV/0!</v>
      </c>
    </row>
    <row r="275" spans="1:23" ht="76.2" customHeight="1" x14ac:dyDescent="0.25">
      <c r="A275" s="3"/>
      <c r="B275" s="6"/>
      <c r="C275" s="17" t="s">
        <v>243</v>
      </c>
      <c r="D275" s="17" t="s">
        <v>313</v>
      </c>
      <c r="E275" s="20" t="s">
        <v>314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3455000</v>
      </c>
      <c r="V275" s="19">
        <v>0</v>
      </c>
      <c r="W275" s="19">
        <f t="shared" si="8"/>
        <v>0</v>
      </c>
    </row>
    <row r="276" spans="1:23" ht="151.80000000000001" hidden="1" customHeight="1" x14ac:dyDescent="0.25">
      <c r="A276" s="3"/>
      <c r="B276" s="6"/>
      <c r="C276" s="17" t="s">
        <v>243</v>
      </c>
      <c r="D276" s="17" t="s">
        <v>437</v>
      </c>
      <c r="E276" s="20" t="s">
        <v>438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 t="s">
        <v>570</v>
      </c>
      <c r="V276" s="19"/>
      <c r="W276" s="19" t="e">
        <f t="shared" si="8"/>
        <v>#VALUE!</v>
      </c>
    </row>
    <row r="277" spans="1:23" ht="55.2" hidden="1" customHeight="1" x14ac:dyDescent="0.25">
      <c r="A277" s="3"/>
      <c r="B277" s="6"/>
      <c r="C277" s="17" t="s">
        <v>243</v>
      </c>
      <c r="D277" s="17" t="s">
        <v>439</v>
      </c>
      <c r="E277" s="20" t="s">
        <v>440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 t="e">
        <f t="shared" si="8"/>
        <v>#DIV/0!</v>
      </c>
    </row>
    <row r="278" spans="1:23" ht="129.6" hidden="1" customHeight="1" x14ac:dyDescent="0.25">
      <c r="A278" s="3"/>
      <c r="B278" s="6"/>
      <c r="C278" s="17" t="s">
        <v>243</v>
      </c>
      <c r="D278" s="17" t="s">
        <v>484</v>
      </c>
      <c r="E278" s="20" t="s">
        <v>485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 t="e">
        <f t="shared" si="8"/>
        <v>#DIV/0!</v>
      </c>
    </row>
    <row r="279" spans="1:23" ht="85.2" hidden="1" customHeight="1" x14ac:dyDescent="0.25">
      <c r="A279" s="3"/>
      <c r="B279" s="6"/>
      <c r="C279" s="17" t="s">
        <v>243</v>
      </c>
      <c r="D279" s="17" t="s">
        <v>441</v>
      </c>
      <c r="E279" s="20" t="s">
        <v>442</v>
      </c>
      <c r="F279" s="17"/>
      <c r="G279" s="17"/>
      <c r="H279" s="17"/>
      <c r="I279" s="17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 t="e">
        <f t="shared" si="8"/>
        <v>#DIV/0!</v>
      </c>
    </row>
    <row r="280" spans="1:23" ht="85.2" customHeight="1" x14ac:dyDescent="0.25">
      <c r="A280" s="3"/>
      <c r="B280" s="6"/>
      <c r="C280" s="17" t="s">
        <v>243</v>
      </c>
      <c r="D280" s="17" t="s">
        <v>571</v>
      </c>
      <c r="E280" s="20" t="s">
        <v>572</v>
      </c>
      <c r="F280" s="17"/>
      <c r="G280" s="17"/>
      <c r="H280" s="17"/>
      <c r="I280" s="1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>
        <v>3316000</v>
      </c>
      <c r="V280" s="19">
        <v>0</v>
      </c>
      <c r="W280" s="19">
        <f t="shared" si="8"/>
        <v>0</v>
      </c>
    </row>
    <row r="281" spans="1:23" ht="110.4" customHeight="1" x14ac:dyDescent="0.25">
      <c r="A281" s="3"/>
      <c r="B281" s="6"/>
      <c r="C281" s="17" t="s">
        <v>243</v>
      </c>
      <c r="D281" s="17" t="s">
        <v>573</v>
      </c>
      <c r="E281" s="20" t="s">
        <v>574</v>
      </c>
      <c r="F281" s="17"/>
      <c r="G281" s="17"/>
      <c r="H281" s="17"/>
      <c r="I281" s="1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>
        <v>13279500</v>
      </c>
      <c r="V281" s="19">
        <v>0</v>
      </c>
      <c r="W281" s="19">
        <f t="shared" si="8"/>
        <v>0</v>
      </c>
    </row>
    <row r="282" spans="1:23" ht="85.8" customHeight="1" x14ac:dyDescent="0.25">
      <c r="A282" s="3"/>
      <c r="B282" s="6"/>
      <c r="C282" s="17" t="s">
        <v>243</v>
      </c>
      <c r="D282" s="17" t="s">
        <v>315</v>
      </c>
      <c r="E282" s="20" t="s">
        <v>575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1423300</v>
      </c>
      <c r="V282" s="19">
        <v>0</v>
      </c>
      <c r="W282" s="19">
        <f t="shared" ref="W282:W284" si="9">ROUND(V282/U282*100,2)</f>
        <v>0</v>
      </c>
    </row>
    <row r="283" spans="1:23" ht="85.8" hidden="1" customHeight="1" x14ac:dyDescent="0.25">
      <c r="A283" s="3"/>
      <c r="B283" s="6"/>
      <c r="C283" s="17" t="s">
        <v>243</v>
      </c>
      <c r="D283" s="17" t="s">
        <v>526</v>
      </c>
      <c r="E283" s="20" t="s">
        <v>527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 t="e">
        <f t="shared" si="9"/>
        <v>#DIV/0!</v>
      </c>
    </row>
    <row r="284" spans="1:23" ht="102" hidden="1" customHeight="1" x14ac:dyDescent="0.25">
      <c r="A284" s="3"/>
      <c r="B284" s="6"/>
      <c r="C284" s="17" t="s">
        <v>243</v>
      </c>
      <c r="D284" s="17" t="s">
        <v>465</v>
      </c>
      <c r="E284" s="20" t="s">
        <v>466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 t="e">
        <f t="shared" si="9"/>
        <v>#DIV/0!</v>
      </c>
    </row>
    <row r="285" spans="1:23" ht="75.599999999999994" customHeight="1" x14ac:dyDescent="0.25">
      <c r="A285" s="3"/>
      <c r="B285" s="6"/>
      <c r="C285" s="17" t="s">
        <v>243</v>
      </c>
      <c r="D285" s="17" t="s">
        <v>486</v>
      </c>
      <c r="E285" s="20" t="s">
        <v>576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109182000</v>
      </c>
      <c r="V285" s="19">
        <v>0</v>
      </c>
      <c r="W285" s="19">
        <f t="shared" si="8"/>
        <v>0</v>
      </c>
    </row>
    <row r="286" spans="1:23" ht="94.2" hidden="1" customHeight="1" x14ac:dyDescent="0.25">
      <c r="A286" s="3"/>
      <c r="B286" s="29"/>
      <c r="C286" s="17" t="s">
        <v>243</v>
      </c>
      <c r="D286" s="17" t="s">
        <v>514</v>
      </c>
      <c r="E286" s="20" t="s">
        <v>515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 t="e">
        <f t="shared" si="8"/>
        <v>#DIV/0!</v>
      </c>
    </row>
    <row r="287" spans="1:23" ht="24" customHeight="1" x14ac:dyDescent="0.25">
      <c r="A287" s="2"/>
      <c r="B287" s="5"/>
      <c r="C287" s="14" t="s">
        <v>243</v>
      </c>
      <c r="D287" s="14" t="s">
        <v>316</v>
      </c>
      <c r="E287" s="15" t="s">
        <v>317</v>
      </c>
      <c r="F287" s="14"/>
      <c r="G287" s="14"/>
      <c r="H287" s="14"/>
      <c r="I287" s="14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>
        <f>SUM(U288+U308+U312+U310)</f>
        <v>1034293400</v>
      </c>
      <c r="V287" s="16">
        <f>SUM(V288+V308+V312+V310)</f>
        <v>208774754.64000002</v>
      </c>
      <c r="W287" s="16">
        <f t="shared" si="8"/>
        <v>20.190000000000001</v>
      </c>
    </row>
    <row r="288" spans="1:23" ht="30" customHeight="1" x14ac:dyDescent="0.25">
      <c r="A288" s="2"/>
      <c r="B288" s="5"/>
      <c r="C288" s="14" t="s">
        <v>243</v>
      </c>
      <c r="D288" s="14" t="s">
        <v>318</v>
      </c>
      <c r="E288" s="15" t="s">
        <v>319</v>
      </c>
      <c r="F288" s="14"/>
      <c r="G288" s="14"/>
      <c r="H288" s="14"/>
      <c r="I288" s="14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>
        <f>U289</f>
        <v>1014753273.1900001</v>
      </c>
      <c r="V288" s="16">
        <f>V289</f>
        <v>191500627.83000001</v>
      </c>
      <c r="W288" s="16">
        <f t="shared" si="8"/>
        <v>18.87</v>
      </c>
    </row>
    <row r="289" spans="1:23" ht="28.2" customHeight="1" x14ac:dyDescent="0.25">
      <c r="A289" s="2"/>
      <c r="B289" s="5"/>
      <c r="C289" s="14" t="s">
        <v>243</v>
      </c>
      <c r="D289" s="14" t="s">
        <v>320</v>
      </c>
      <c r="E289" s="15" t="s">
        <v>321</v>
      </c>
      <c r="F289" s="14"/>
      <c r="G289" s="14"/>
      <c r="H289" s="14"/>
      <c r="I289" s="14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>
        <f>SUM(U290:U307)</f>
        <v>1014753273.1900001</v>
      </c>
      <c r="V289" s="16">
        <f>SUM(V290:V307)</f>
        <v>191500627.83000001</v>
      </c>
      <c r="W289" s="16">
        <f t="shared" si="8"/>
        <v>18.87</v>
      </c>
    </row>
    <row r="290" spans="1:23" ht="83.4" customHeight="1" x14ac:dyDescent="0.25">
      <c r="A290" s="3"/>
      <c r="B290" s="6"/>
      <c r="C290" s="17" t="s">
        <v>243</v>
      </c>
      <c r="D290" s="17" t="s">
        <v>322</v>
      </c>
      <c r="E290" s="20" t="s">
        <v>578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1350100</v>
      </c>
      <c r="V290" s="19">
        <v>390000</v>
      </c>
      <c r="W290" s="19">
        <f t="shared" si="8"/>
        <v>28.89</v>
      </c>
    </row>
    <row r="291" spans="1:23" ht="183" customHeight="1" x14ac:dyDescent="0.25">
      <c r="A291" s="3"/>
      <c r="B291" s="6"/>
      <c r="C291" s="17" t="s">
        <v>243</v>
      </c>
      <c r="D291" s="17" t="s">
        <v>323</v>
      </c>
      <c r="E291" s="20" t="s">
        <v>579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123259600</v>
      </c>
      <c r="V291" s="19">
        <v>27251500</v>
      </c>
      <c r="W291" s="19">
        <f t="shared" si="8"/>
        <v>22.11</v>
      </c>
    </row>
    <row r="292" spans="1:23" ht="193.8" customHeight="1" x14ac:dyDescent="0.25">
      <c r="A292" s="3"/>
      <c r="B292" s="6"/>
      <c r="C292" s="17" t="s">
        <v>243</v>
      </c>
      <c r="D292" s="17" t="s">
        <v>324</v>
      </c>
      <c r="E292" s="20" t="s">
        <v>580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105656700</v>
      </c>
      <c r="V292" s="19">
        <v>20746700</v>
      </c>
      <c r="W292" s="19">
        <f t="shared" si="8"/>
        <v>19.64</v>
      </c>
    </row>
    <row r="293" spans="1:23" ht="97.8" customHeight="1" x14ac:dyDescent="0.25">
      <c r="A293" s="3"/>
      <c r="B293" s="6"/>
      <c r="C293" s="17" t="s">
        <v>243</v>
      </c>
      <c r="D293" s="17" t="s">
        <v>325</v>
      </c>
      <c r="E293" s="20" t="s">
        <v>326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262500</v>
      </c>
      <c r="V293" s="19">
        <v>47800</v>
      </c>
      <c r="W293" s="19">
        <f t="shared" si="8"/>
        <v>18.21</v>
      </c>
    </row>
    <row r="294" spans="1:23" ht="66.599999999999994" customHeight="1" x14ac:dyDescent="0.25">
      <c r="A294" s="3"/>
      <c r="B294" s="6"/>
      <c r="C294" s="17" t="s">
        <v>243</v>
      </c>
      <c r="D294" s="17" t="s">
        <v>327</v>
      </c>
      <c r="E294" s="20" t="s">
        <v>328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>
        <v>1358700</v>
      </c>
      <c r="V294" s="19">
        <v>361000</v>
      </c>
      <c r="W294" s="19">
        <f t="shared" si="8"/>
        <v>26.57</v>
      </c>
    </row>
    <row r="295" spans="1:23" ht="106.2" customHeight="1" x14ac:dyDescent="0.25">
      <c r="A295" s="3"/>
      <c r="B295" s="6"/>
      <c r="C295" s="17" t="s">
        <v>243</v>
      </c>
      <c r="D295" s="17" t="s">
        <v>329</v>
      </c>
      <c r="E295" s="20" t="s">
        <v>581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3538800</v>
      </c>
      <c r="V295" s="19">
        <v>313600</v>
      </c>
      <c r="W295" s="19">
        <f t="shared" si="8"/>
        <v>8.86</v>
      </c>
    </row>
    <row r="296" spans="1:23" ht="84" customHeight="1" x14ac:dyDescent="0.25">
      <c r="A296" s="3"/>
      <c r="B296" s="6"/>
      <c r="C296" s="17" t="s">
        <v>243</v>
      </c>
      <c r="D296" s="17" t="s">
        <v>330</v>
      </c>
      <c r="E296" s="20" t="s">
        <v>582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16000</v>
      </c>
      <c r="V296" s="19">
        <v>3016</v>
      </c>
      <c r="W296" s="19">
        <f t="shared" si="8"/>
        <v>18.850000000000001</v>
      </c>
    </row>
    <row r="297" spans="1:23" ht="105" customHeight="1" x14ac:dyDescent="0.25">
      <c r="A297" s="3"/>
      <c r="B297" s="6"/>
      <c r="C297" s="17" t="s">
        <v>243</v>
      </c>
      <c r="D297" s="17" t="s">
        <v>331</v>
      </c>
      <c r="E297" s="20" t="s">
        <v>583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9865400</v>
      </c>
      <c r="V297" s="19">
        <v>2505000</v>
      </c>
      <c r="W297" s="19">
        <f t="shared" si="8"/>
        <v>25.39</v>
      </c>
    </row>
    <row r="298" spans="1:23" ht="147.6" customHeight="1" x14ac:dyDescent="0.25">
      <c r="A298" s="3"/>
      <c r="B298" s="6"/>
      <c r="C298" s="17" t="s">
        <v>243</v>
      </c>
      <c r="D298" s="17" t="s">
        <v>332</v>
      </c>
      <c r="E298" s="20" t="s">
        <v>584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1138900</v>
      </c>
      <c r="V298" s="19">
        <v>189800</v>
      </c>
      <c r="W298" s="19">
        <f t="shared" si="8"/>
        <v>16.670000000000002</v>
      </c>
    </row>
    <row r="299" spans="1:23" ht="188.4" customHeight="1" x14ac:dyDescent="0.25">
      <c r="A299" s="3"/>
      <c r="B299" s="6"/>
      <c r="C299" s="17" t="s">
        <v>243</v>
      </c>
      <c r="D299" s="17" t="s">
        <v>333</v>
      </c>
      <c r="E299" s="20" t="s">
        <v>585</v>
      </c>
      <c r="F299" s="17"/>
      <c r="G299" s="17"/>
      <c r="H299" s="17"/>
      <c r="I299" s="1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422047700</v>
      </c>
      <c r="V299" s="19">
        <v>80339800</v>
      </c>
      <c r="W299" s="19">
        <f t="shared" si="8"/>
        <v>19.04</v>
      </c>
    </row>
    <row r="300" spans="1:23" ht="118.8" customHeight="1" x14ac:dyDescent="0.25">
      <c r="A300" s="3"/>
      <c r="B300" s="6"/>
      <c r="C300" s="17" t="s">
        <v>243</v>
      </c>
      <c r="D300" s="17" t="s">
        <v>334</v>
      </c>
      <c r="E300" s="20" t="s">
        <v>586</v>
      </c>
      <c r="F300" s="17"/>
      <c r="G300" s="17"/>
      <c r="H300" s="17"/>
      <c r="I300" s="17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>
        <v>7770400</v>
      </c>
      <c r="V300" s="19">
        <v>243300</v>
      </c>
      <c r="W300" s="19">
        <f t="shared" si="8"/>
        <v>3.13</v>
      </c>
    </row>
    <row r="301" spans="1:23" ht="88.8" customHeight="1" x14ac:dyDescent="0.25">
      <c r="A301" s="3"/>
      <c r="B301" s="6"/>
      <c r="C301" s="17" t="s">
        <v>243</v>
      </c>
      <c r="D301" s="17" t="s">
        <v>335</v>
      </c>
      <c r="E301" s="20" t="s">
        <v>587</v>
      </c>
      <c r="F301" s="17"/>
      <c r="G301" s="17"/>
      <c r="H301" s="17"/>
      <c r="I301" s="17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>
        <v>1275000</v>
      </c>
      <c r="V301" s="19">
        <v>0</v>
      </c>
      <c r="W301" s="19">
        <f t="shared" si="8"/>
        <v>0</v>
      </c>
    </row>
    <row r="302" spans="1:23" ht="136.80000000000001" hidden="1" customHeight="1" x14ac:dyDescent="0.25">
      <c r="A302" s="3"/>
      <c r="B302" s="6"/>
      <c r="C302" s="17" t="s">
        <v>243</v>
      </c>
      <c r="D302" s="17" t="s">
        <v>336</v>
      </c>
      <c r="E302" s="20" t="s">
        <v>337</v>
      </c>
      <c r="F302" s="17"/>
      <c r="G302" s="17"/>
      <c r="H302" s="17"/>
      <c r="I302" s="17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 t="e">
        <f t="shared" si="8"/>
        <v>#DIV/0!</v>
      </c>
    </row>
    <row r="303" spans="1:23" ht="143.4" customHeight="1" x14ac:dyDescent="0.25">
      <c r="A303" s="3"/>
      <c r="B303" s="6"/>
      <c r="C303" s="17" t="s">
        <v>243</v>
      </c>
      <c r="D303" s="17" t="s">
        <v>336</v>
      </c>
      <c r="E303" s="20" t="s">
        <v>588</v>
      </c>
      <c r="F303" s="17"/>
      <c r="G303" s="17"/>
      <c r="H303" s="17"/>
      <c r="I303" s="17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>
        <v>7775773.1900000004</v>
      </c>
      <c r="V303" s="19">
        <v>175536.84</v>
      </c>
      <c r="W303" s="19">
        <f t="shared" si="8"/>
        <v>2.2599999999999998</v>
      </c>
    </row>
    <row r="304" spans="1:23" ht="186.6" customHeight="1" x14ac:dyDescent="0.25">
      <c r="A304" s="3"/>
      <c r="B304" s="6"/>
      <c r="C304" s="17" t="s">
        <v>243</v>
      </c>
      <c r="D304" s="17" t="s">
        <v>338</v>
      </c>
      <c r="E304" s="20" t="s">
        <v>589</v>
      </c>
      <c r="F304" s="17"/>
      <c r="G304" s="17"/>
      <c r="H304" s="17"/>
      <c r="I304" s="17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>
        <v>310702100</v>
      </c>
      <c r="V304" s="19">
        <v>58250400</v>
      </c>
      <c r="W304" s="19">
        <f t="shared" si="8"/>
        <v>18.75</v>
      </c>
    </row>
    <row r="305" spans="1:23" ht="96" customHeight="1" x14ac:dyDescent="0.25">
      <c r="A305" s="3"/>
      <c r="B305" s="6"/>
      <c r="C305" s="17" t="s">
        <v>243</v>
      </c>
      <c r="D305" s="17" t="s">
        <v>339</v>
      </c>
      <c r="E305" s="20" t="s">
        <v>590</v>
      </c>
      <c r="F305" s="17"/>
      <c r="G305" s="17"/>
      <c r="H305" s="17"/>
      <c r="I305" s="17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>
        <v>2629200</v>
      </c>
      <c r="V305" s="19">
        <v>650000</v>
      </c>
      <c r="W305" s="19">
        <f t="shared" si="8"/>
        <v>24.72</v>
      </c>
    </row>
    <row r="306" spans="1:23" ht="82.8" customHeight="1" x14ac:dyDescent="0.25">
      <c r="A306" s="3"/>
      <c r="B306" s="6"/>
      <c r="C306" s="17" t="s">
        <v>243</v>
      </c>
      <c r="D306" s="17" t="s">
        <v>340</v>
      </c>
      <c r="E306" s="20" t="s">
        <v>591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15973700</v>
      </c>
      <c r="V306" s="19">
        <v>0</v>
      </c>
      <c r="W306" s="19">
        <f t="shared" si="8"/>
        <v>0</v>
      </c>
    </row>
    <row r="307" spans="1:23" ht="141.6" customHeight="1" x14ac:dyDescent="0.25">
      <c r="A307" s="3"/>
      <c r="B307" s="6"/>
      <c r="C307" s="17" t="s">
        <v>243</v>
      </c>
      <c r="D307" s="17" t="s">
        <v>341</v>
      </c>
      <c r="E307" s="20" t="s">
        <v>592</v>
      </c>
      <c r="F307" s="17"/>
      <c r="G307" s="17"/>
      <c r="H307" s="17"/>
      <c r="I307" s="17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>
        <v>132700</v>
      </c>
      <c r="V307" s="19">
        <v>33174.99</v>
      </c>
      <c r="W307" s="19">
        <f t="shared" si="8"/>
        <v>25</v>
      </c>
    </row>
    <row r="308" spans="1:23" ht="60" customHeight="1" x14ac:dyDescent="0.25">
      <c r="A308" s="2"/>
      <c r="B308" s="5"/>
      <c r="C308" s="14" t="s">
        <v>243</v>
      </c>
      <c r="D308" s="14" t="s">
        <v>342</v>
      </c>
      <c r="E308" s="15" t="s">
        <v>343</v>
      </c>
      <c r="F308" s="14"/>
      <c r="G308" s="14"/>
      <c r="H308" s="14"/>
      <c r="I308" s="14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>
        <f>U309</f>
        <v>3022800</v>
      </c>
      <c r="V308" s="16">
        <f>V309</f>
        <v>769000</v>
      </c>
      <c r="W308" s="16">
        <f t="shared" si="8"/>
        <v>25.44</v>
      </c>
    </row>
    <row r="309" spans="1:23" ht="55.2" x14ac:dyDescent="0.25">
      <c r="A309" s="3"/>
      <c r="B309" s="6"/>
      <c r="C309" s="17" t="s">
        <v>243</v>
      </c>
      <c r="D309" s="17" t="s">
        <v>344</v>
      </c>
      <c r="E309" s="18" t="s">
        <v>345</v>
      </c>
      <c r="F309" s="17"/>
      <c r="G309" s="17"/>
      <c r="H309" s="17"/>
      <c r="I309" s="17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>
        <v>3022800</v>
      </c>
      <c r="V309" s="19">
        <v>769000</v>
      </c>
      <c r="W309" s="19">
        <f t="shared" si="8"/>
        <v>25.44</v>
      </c>
    </row>
    <row r="310" spans="1:23" ht="62.4" x14ac:dyDescent="0.25">
      <c r="A310" s="3"/>
      <c r="B310" s="29"/>
      <c r="C310" s="53" t="s">
        <v>243</v>
      </c>
      <c r="D310" s="53" t="s">
        <v>593</v>
      </c>
      <c r="E310" s="54" t="s">
        <v>594</v>
      </c>
      <c r="F310" s="53"/>
      <c r="G310" s="53"/>
      <c r="H310" s="53"/>
      <c r="I310" s="53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>
        <f>SUM(U311)</f>
        <v>16505126.810000001</v>
      </c>
      <c r="V310" s="55">
        <f>SUM(V311)</f>
        <v>16505126.810000001</v>
      </c>
      <c r="W310" s="16">
        <f t="shared" si="8"/>
        <v>100</v>
      </c>
    </row>
    <row r="311" spans="1:23" ht="46.8" x14ac:dyDescent="0.25">
      <c r="A311" s="3"/>
      <c r="B311" s="29"/>
      <c r="C311" s="56" t="s">
        <v>243</v>
      </c>
      <c r="D311" s="56" t="s">
        <v>595</v>
      </c>
      <c r="E311" s="57" t="s">
        <v>596</v>
      </c>
      <c r="F311" s="56"/>
      <c r="G311" s="56"/>
      <c r="H311" s="56"/>
      <c r="I311" s="56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>
        <v>16505126.810000001</v>
      </c>
      <c r="V311" s="19">
        <v>16505126.810000001</v>
      </c>
      <c r="W311" s="19">
        <f t="shared" si="8"/>
        <v>100</v>
      </c>
    </row>
    <row r="312" spans="1:23" ht="50.4" customHeight="1" x14ac:dyDescent="0.25">
      <c r="A312" s="2"/>
      <c r="B312" s="5"/>
      <c r="C312" s="14" t="s">
        <v>243</v>
      </c>
      <c r="D312" s="14" t="s">
        <v>346</v>
      </c>
      <c r="E312" s="15" t="s">
        <v>347</v>
      </c>
      <c r="F312" s="14"/>
      <c r="G312" s="14"/>
      <c r="H312" s="14"/>
      <c r="I312" s="14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>
        <f>U313</f>
        <v>12200</v>
      </c>
      <c r="V312" s="16">
        <f>V313</f>
        <v>0</v>
      </c>
      <c r="W312" s="16">
        <f t="shared" si="8"/>
        <v>0</v>
      </c>
    </row>
    <row r="313" spans="1:23" ht="47.4" customHeight="1" x14ac:dyDescent="0.25">
      <c r="A313" s="3"/>
      <c r="B313" s="6"/>
      <c r="C313" s="17" t="s">
        <v>243</v>
      </c>
      <c r="D313" s="17" t="s">
        <v>348</v>
      </c>
      <c r="E313" s="18" t="s">
        <v>349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12200</v>
      </c>
      <c r="V313" s="19">
        <v>0</v>
      </c>
      <c r="W313" s="19">
        <f t="shared" si="8"/>
        <v>0</v>
      </c>
    </row>
    <row r="314" spans="1:23" ht="29.4" customHeight="1" x14ac:dyDescent="0.25">
      <c r="A314" s="2"/>
      <c r="B314" s="5"/>
      <c r="C314" s="14" t="s">
        <v>243</v>
      </c>
      <c r="D314" s="14" t="s">
        <v>350</v>
      </c>
      <c r="E314" s="15" t="s">
        <v>351</v>
      </c>
      <c r="F314" s="14"/>
      <c r="G314" s="14"/>
      <c r="H314" s="14"/>
      <c r="I314" s="14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>
        <f>SUM(U317+U319+U321+U315)</f>
        <v>39287761.100000001</v>
      </c>
      <c r="V314" s="16">
        <f>SUM(V317+V319+V321+V315)</f>
        <v>7705436</v>
      </c>
      <c r="W314" s="16">
        <f t="shared" si="8"/>
        <v>19.61</v>
      </c>
    </row>
    <row r="315" spans="1:23" ht="66" customHeight="1" x14ac:dyDescent="0.25">
      <c r="A315" s="2"/>
      <c r="B315" s="5"/>
      <c r="C315" s="49" t="s">
        <v>243</v>
      </c>
      <c r="D315" s="49" t="s">
        <v>543</v>
      </c>
      <c r="E315" s="50" t="s">
        <v>544</v>
      </c>
      <c r="F315" s="49"/>
      <c r="G315" s="49"/>
      <c r="H315" s="49"/>
      <c r="I315" s="49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>
        <f>SUM(U316)</f>
        <v>3436580</v>
      </c>
      <c r="V315" s="16">
        <f>SUM(V316)</f>
        <v>858536</v>
      </c>
      <c r="W315" s="16">
        <f t="shared" si="8"/>
        <v>24.98</v>
      </c>
    </row>
    <row r="316" spans="1:23" ht="66" customHeight="1" x14ac:dyDescent="0.25">
      <c r="A316" s="2"/>
      <c r="B316" s="5"/>
      <c r="C316" s="17" t="s">
        <v>243</v>
      </c>
      <c r="D316" s="17" t="s">
        <v>487</v>
      </c>
      <c r="E316" s="18" t="s">
        <v>488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3436580</v>
      </c>
      <c r="V316" s="19">
        <v>858536</v>
      </c>
      <c r="W316" s="19">
        <f t="shared" si="8"/>
        <v>24.98</v>
      </c>
    </row>
    <row r="317" spans="1:23" ht="91.2" customHeight="1" x14ac:dyDescent="0.25">
      <c r="A317" s="2"/>
      <c r="B317" s="5"/>
      <c r="C317" s="14" t="s">
        <v>243</v>
      </c>
      <c r="D317" s="14" t="s">
        <v>352</v>
      </c>
      <c r="E317" s="15" t="s">
        <v>545</v>
      </c>
      <c r="F317" s="14"/>
      <c r="G317" s="14"/>
      <c r="H317" s="14"/>
      <c r="I317" s="14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>
        <f>U318</f>
        <v>32747900</v>
      </c>
      <c r="V317" s="16">
        <f>V318</f>
        <v>6425500</v>
      </c>
      <c r="W317" s="16">
        <f t="shared" si="8"/>
        <v>19.62</v>
      </c>
    </row>
    <row r="318" spans="1:23" ht="87.6" customHeight="1" x14ac:dyDescent="0.25">
      <c r="A318" s="3"/>
      <c r="B318" s="6"/>
      <c r="C318" s="17" t="s">
        <v>243</v>
      </c>
      <c r="D318" s="17" t="s">
        <v>353</v>
      </c>
      <c r="E318" s="18" t="s">
        <v>489</v>
      </c>
      <c r="F318" s="17"/>
      <c r="G318" s="17"/>
      <c r="H318" s="17"/>
      <c r="I318" s="17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>
        <v>32747900</v>
      </c>
      <c r="V318" s="19">
        <v>6425500</v>
      </c>
      <c r="W318" s="19">
        <f t="shared" si="8"/>
        <v>19.62</v>
      </c>
    </row>
    <row r="319" spans="1:23" ht="0.6" hidden="1" customHeight="1" x14ac:dyDescent="0.25">
      <c r="A319" s="2"/>
      <c r="B319" s="5"/>
      <c r="C319" s="14" t="s">
        <v>243</v>
      </c>
      <c r="D319" s="14" t="s">
        <v>491</v>
      </c>
      <c r="E319" s="15" t="s">
        <v>490</v>
      </c>
      <c r="F319" s="14"/>
      <c r="G319" s="14"/>
      <c r="H319" s="14"/>
      <c r="I319" s="14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>
        <f>U320</f>
        <v>0</v>
      </c>
      <c r="V319" s="16">
        <f>V320</f>
        <v>0</v>
      </c>
      <c r="W319" s="16" t="e">
        <f t="shared" si="8"/>
        <v>#DIV/0!</v>
      </c>
    </row>
    <row r="320" spans="1:23" ht="50.4" hidden="1" customHeight="1" x14ac:dyDescent="0.25">
      <c r="A320" s="3"/>
      <c r="B320" s="6"/>
      <c r="C320" s="17" t="s">
        <v>243</v>
      </c>
      <c r="D320" s="17" t="s">
        <v>492</v>
      </c>
      <c r="E320" s="18" t="s">
        <v>528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 t="e">
        <f t="shared" si="8"/>
        <v>#DIV/0!</v>
      </c>
    </row>
    <row r="321" spans="1:23" ht="25.2" customHeight="1" x14ac:dyDescent="0.25">
      <c r="A321" s="2"/>
      <c r="B321" s="5"/>
      <c r="C321" s="14" t="s">
        <v>243</v>
      </c>
      <c r="D321" s="14" t="s">
        <v>354</v>
      </c>
      <c r="E321" s="15" t="s">
        <v>355</v>
      </c>
      <c r="F321" s="14"/>
      <c r="G321" s="14"/>
      <c r="H321" s="14"/>
      <c r="I321" s="14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>
        <f>U322</f>
        <v>3103281.1</v>
      </c>
      <c r="V321" s="16">
        <f>V322</f>
        <v>421400</v>
      </c>
      <c r="W321" s="16">
        <f t="shared" si="8"/>
        <v>13.58</v>
      </c>
    </row>
    <row r="322" spans="1:23" ht="22.8" customHeight="1" x14ac:dyDescent="0.25">
      <c r="A322" s="2"/>
      <c r="B322" s="5"/>
      <c r="C322" s="14" t="s">
        <v>243</v>
      </c>
      <c r="D322" s="14" t="s">
        <v>356</v>
      </c>
      <c r="E322" s="15" t="s">
        <v>357</v>
      </c>
      <c r="F322" s="14"/>
      <c r="G322" s="14"/>
      <c r="H322" s="14"/>
      <c r="I322" s="14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>
        <f>U329+U325+U323+U330+U326+U327+U324+U328</f>
        <v>3103281.1</v>
      </c>
      <c r="V322" s="16">
        <f>V329+V325+V323+V330+V326+V327+V324+V328</f>
        <v>421400</v>
      </c>
      <c r="W322" s="16">
        <f t="shared" si="8"/>
        <v>13.58</v>
      </c>
    </row>
    <row r="323" spans="1:23" ht="97.2" customHeight="1" x14ac:dyDescent="0.25">
      <c r="A323" s="2"/>
      <c r="B323" s="30"/>
      <c r="C323" s="17" t="s">
        <v>243</v>
      </c>
      <c r="D323" s="17" t="s">
        <v>493</v>
      </c>
      <c r="E323" s="18" t="s">
        <v>597</v>
      </c>
      <c r="F323" s="17"/>
      <c r="G323" s="17"/>
      <c r="H323" s="17"/>
      <c r="I323" s="1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v>1652100</v>
      </c>
      <c r="V323" s="19">
        <v>421400</v>
      </c>
      <c r="W323" s="19">
        <f t="shared" si="8"/>
        <v>25.51</v>
      </c>
    </row>
    <row r="324" spans="1:23" ht="0.6" hidden="1" customHeight="1" x14ac:dyDescent="0.25">
      <c r="A324" s="2"/>
      <c r="B324" s="30"/>
      <c r="C324" s="17" t="s">
        <v>243</v>
      </c>
      <c r="D324" s="17" t="s">
        <v>546</v>
      </c>
      <c r="E324" s="18" t="s">
        <v>547</v>
      </c>
      <c r="F324" s="17"/>
      <c r="G324" s="17"/>
      <c r="H324" s="17"/>
      <c r="I324" s="17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 t="e">
        <f t="shared" si="8"/>
        <v>#DIV/0!</v>
      </c>
    </row>
    <row r="325" spans="1:23" ht="66.599999999999994" customHeight="1" x14ac:dyDescent="0.25">
      <c r="A325" s="2"/>
      <c r="B325" s="30"/>
      <c r="C325" s="17" t="s">
        <v>243</v>
      </c>
      <c r="D325" s="17" t="s">
        <v>358</v>
      </c>
      <c r="E325" s="20" t="s">
        <v>598</v>
      </c>
      <c r="F325" s="17"/>
      <c r="G325" s="17"/>
      <c r="H325" s="17"/>
      <c r="I325" s="17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>
        <v>1378300</v>
      </c>
      <c r="V325" s="19">
        <v>0</v>
      </c>
      <c r="W325" s="19">
        <f t="shared" si="8"/>
        <v>0</v>
      </c>
    </row>
    <row r="326" spans="1:23" ht="88.8" hidden="1" customHeight="1" x14ac:dyDescent="0.25">
      <c r="A326" s="2"/>
      <c r="B326" s="30"/>
      <c r="C326" s="17" t="s">
        <v>243</v>
      </c>
      <c r="D326" s="17" t="s">
        <v>529</v>
      </c>
      <c r="E326" s="18" t="s">
        <v>530</v>
      </c>
      <c r="F326" s="17"/>
      <c r="G326" s="17"/>
      <c r="H326" s="17"/>
      <c r="I326" s="17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 t="e">
        <f t="shared" si="8"/>
        <v>#DIV/0!</v>
      </c>
    </row>
    <row r="327" spans="1:23" ht="114" customHeight="1" x14ac:dyDescent="0.25">
      <c r="A327" s="2"/>
      <c r="B327" s="30"/>
      <c r="C327" s="17" t="s">
        <v>243</v>
      </c>
      <c r="D327" s="17" t="s">
        <v>446</v>
      </c>
      <c r="E327" s="18" t="s">
        <v>599</v>
      </c>
      <c r="F327" s="17"/>
      <c r="G327" s="17"/>
      <c r="H327" s="17"/>
      <c r="I327" s="17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v>72881.100000000006</v>
      </c>
      <c r="V327" s="19">
        <v>0</v>
      </c>
      <c r="W327" s="19">
        <f t="shared" si="8"/>
        <v>0</v>
      </c>
    </row>
    <row r="328" spans="1:23" ht="118.2" hidden="1" customHeight="1" x14ac:dyDescent="0.25">
      <c r="A328" s="2"/>
      <c r="B328" s="30"/>
      <c r="C328" s="17" t="s">
        <v>548</v>
      </c>
      <c r="D328" s="17" t="s">
        <v>549</v>
      </c>
      <c r="E328" s="18" t="s">
        <v>550</v>
      </c>
      <c r="F328" s="17"/>
      <c r="G328" s="17"/>
      <c r="H328" s="17"/>
      <c r="I328" s="17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 t="e">
        <f t="shared" si="8"/>
        <v>#DIV/0!</v>
      </c>
    </row>
    <row r="329" spans="1:23" ht="111" hidden="1" customHeight="1" x14ac:dyDescent="0.25">
      <c r="A329" s="3"/>
      <c r="B329" s="6"/>
      <c r="C329" s="17" t="s">
        <v>243</v>
      </c>
      <c r="D329" s="17" t="s">
        <v>447</v>
      </c>
      <c r="E329" s="20" t="s">
        <v>448</v>
      </c>
      <c r="F329" s="17"/>
      <c r="G329" s="17"/>
      <c r="H329" s="17"/>
      <c r="I329" s="17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 t="e">
        <f t="shared" si="8"/>
        <v>#DIV/0!</v>
      </c>
    </row>
    <row r="330" spans="1:23" ht="67.8" hidden="1" customHeight="1" x14ac:dyDescent="0.25">
      <c r="A330" s="3"/>
      <c r="B330" s="29"/>
      <c r="C330" s="17" t="s">
        <v>243</v>
      </c>
      <c r="D330" s="17" t="s">
        <v>516</v>
      </c>
      <c r="E330" s="20" t="s">
        <v>517</v>
      </c>
      <c r="F330" s="17"/>
      <c r="G330" s="17"/>
      <c r="H330" s="17"/>
      <c r="I330" s="17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 t="e">
        <f t="shared" si="8"/>
        <v>#DIV/0!</v>
      </c>
    </row>
    <row r="331" spans="1:23" ht="28.8" hidden="1" customHeight="1" x14ac:dyDescent="0.25">
      <c r="A331" s="3"/>
      <c r="B331" s="29"/>
      <c r="C331" s="49" t="s">
        <v>83</v>
      </c>
      <c r="D331" s="49" t="s">
        <v>551</v>
      </c>
      <c r="E331" s="21" t="s">
        <v>554</v>
      </c>
      <c r="F331" s="49"/>
      <c r="G331" s="49"/>
      <c r="H331" s="49"/>
      <c r="I331" s="49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>
        <f>SUM(U332)</f>
        <v>0</v>
      </c>
      <c r="V331" s="16">
        <f>SUM(V332)</f>
        <v>0</v>
      </c>
      <c r="W331" s="16" t="e">
        <f t="shared" si="8"/>
        <v>#DIV/0!</v>
      </c>
    </row>
    <row r="332" spans="1:23" ht="2.4" hidden="1" customHeight="1" x14ac:dyDescent="0.25">
      <c r="A332" s="3"/>
      <c r="B332" s="29"/>
      <c r="C332" s="49" t="s">
        <v>83</v>
      </c>
      <c r="D332" s="49" t="s">
        <v>552</v>
      </c>
      <c r="E332" s="21" t="s">
        <v>555</v>
      </c>
      <c r="F332" s="49"/>
      <c r="G332" s="49"/>
      <c r="H332" s="49"/>
      <c r="I332" s="49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>
        <f>SUM(U333)</f>
        <v>0</v>
      </c>
      <c r="V332" s="16">
        <f>SUM(V333)</f>
        <v>0</v>
      </c>
      <c r="W332" s="16" t="e">
        <f t="shared" si="8"/>
        <v>#DIV/0!</v>
      </c>
    </row>
    <row r="333" spans="1:23" ht="35.4" hidden="1" customHeight="1" x14ac:dyDescent="0.25">
      <c r="A333" s="3"/>
      <c r="B333" s="29"/>
      <c r="C333" s="17" t="s">
        <v>83</v>
      </c>
      <c r="D333" s="17" t="s">
        <v>553</v>
      </c>
      <c r="E333" s="20" t="s">
        <v>556</v>
      </c>
      <c r="F333" s="17"/>
      <c r="G333" s="17"/>
      <c r="H333" s="17"/>
      <c r="I333" s="17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 t="e">
        <f t="shared" si="8"/>
        <v>#DIV/0!</v>
      </c>
    </row>
    <row r="334" spans="1:23" ht="27.6" hidden="1" customHeight="1" x14ac:dyDescent="0.25">
      <c r="A334" s="2"/>
      <c r="B334" s="5"/>
      <c r="C334" s="14" t="s">
        <v>3</v>
      </c>
      <c r="D334" s="14" t="s">
        <v>359</v>
      </c>
      <c r="E334" s="15" t="s">
        <v>360</v>
      </c>
      <c r="F334" s="14"/>
      <c r="G334" s="14"/>
      <c r="H334" s="14"/>
      <c r="I334" s="14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>
        <f t="shared" ref="U334:V336" si="10">SUM(U335)</f>
        <v>0</v>
      </c>
      <c r="V334" s="16">
        <f t="shared" si="10"/>
        <v>0</v>
      </c>
      <c r="W334" s="19" t="s">
        <v>378</v>
      </c>
    </row>
    <row r="335" spans="1:23" ht="29.4" hidden="1" customHeight="1" x14ac:dyDescent="0.25">
      <c r="A335" s="2"/>
      <c r="B335" s="5"/>
      <c r="C335" s="14" t="s">
        <v>3</v>
      </c>
      <c r="D335" s="14" t="s">
        <v>361</v>
      </c>
      <c r="E335" s="15" t="s">
        <v>362</v>
      </c>
      <c r="F335" s="14"/>
      <c r="G335" s="14"/>
      <c r="H335" s="14"/>
      <c r="I335" s="14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>
        <f t="shared" si="10"/>
        <v>0</v>
      </c>
      <c r="V335" s="16">
        <f t="shared" si="10"/>
        <v>0</v>
      </c>
      <c r="W335" s="19" t="s">
        <v>378</v>
      </c>
    </row>
    <row r="336" spans="1:23" ht="20.399999999999999" hidden="1" customHeight="1" x14ac:dyDescent="0.25">
      <c r="A336" s="3"/>
      <c r="B336" s="6"/>
      <c r="C336" s="49" t="s">
        <v>3</v>
      </c>
      <c r="D336" s="49" t="s">
        <v>363</v>
      </c>
      <c r="E336" s="50" t="s">
        <v>362</v>
      </c>
      <c r="F336" s="49"/>
      <c r="G336" s="49"/>
      <c r="H336" s="49"/>
      <c r="I336" s="49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>
        <f t="shared" si="10"/>
        <v>0</v>
      </c>
      <c r="V336" s="16">
        <f t="shared" si="10"/>
        <v>0</v>
      </c>
      <c r="W336" s="19" t="s">
        <v>378</v>
      </c>
    </row>
    <row r="337" spans="1:23" ht="27" hidden="1" customHeight="1" x14ac:dyDescent="0.25">
      <c r="A337" s="3"/>
      <c r="B337" s="29"/>
      <c r="C337" s="17" t="s">
        <v>83</v>
      </c>
      <c r="D337" s="17" t="s">
        <v>363</v>
      </c>
      <c r="E337" s="18" t="s">
        <v>362</v>
      </c>
      <c r="F337" s="17"/>
      <c r="G337" s="17"/>
      <c r="H337" s="17"/>
      <c r="I337" s="17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 t="s">
        <v>378</v>
      </c>
    </row>
    <row r="338" spans="1:23" ht="55.8" hidden="1" customHeight="1" x14ac:dyDescent="0.25">
      <c r="A338" s="3"/>
      <c r="B338" s="29"/>
      <c r="C338" s="42" t="s">
        <v>3</v>
      </c>
      <c r="D338" s="42" t="s">
        <v>510</v>
      </c>
      <c r="E338" s="43" t="s">
        <v>506</v>
      </c>
      <c r="F338" s="42"/>
      <c r="G338" s="42"/>
      <c r="H338" s="42"/>
      <c r="I338" s="42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>
        <f t="shared" ref="U338:V339" si="11">SUM(U339)</f>
        <v>0</v>
      </c>
      <c r="V338" s="44">
        <f t="shared" si="11"/>
        <v>0</v>
      </c>
      <c r="W338" s="19" t="e">
        <f t="shared" si="8"/>
        <v>#DIV/0!</v>
      </c>
    </row>
    <row r="339" spans="1:23" ht="60" hidden="1" customHeight="1" x14ac:dyDescent="0.25">
      <c r="A339" s="3"/>
      <c r="B339" s="29"/>
      <c r="C339" s="49" t="s">
        <v>3</v>
      </c>
      <c r="D339" s="49" t="s">
        <v>511</v>
      </c>
      <c r="E339" s="50" t="s">
        <v>507</v>
      </c>
      <c r="F339" s="49"/>
      <c r="G339" s="49"/>
      <c r="H339" s="49"/>
      <c r="I339" s="49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>
        <f t="shared" si="11"/>
        <v>0</v>
      </c>
      <c r="V339" s="16">
        <f t="shared" si="11"/>
        <v>0</v>
      </c>
      <c r="W339" s="19" t="e">
        <f t="shared" si="8"/>
        <v>#DIV/0!</v>
      </c>
    </row>
    <row r="340" spans="1:23" ht="57" hidden="1" customHeight="1" x14ac:dyDescent="0.25">
      <c r="A340" s="3"/>
      <c r="B340" s="29"/>
      <c r="C340" s="49" t="s">
        <v>3</v>
      </c>
      <c r="D340" s="49" t="s">
        <v>512</v>
      </c>
      <c r="E340" s="50" t="s">
        <v>508</v>
      </c>
      <c r="F340" s="49"/>
      <c r="G340" s="49"/>
      <c r="H340" s="49"/>
      <c r="I340" s="49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>
        <f>SUM(U341)</f>
        <v>0</v>
      </c>
      <c r="V340" s="16">
        <f>SUM(V341)</f>
        <v>0</v>
      </c>
      <c r="W340" s="16" t="e">
        <f t="shared" si="8"/>
        <v>#DIV/0!</v>
      </c>
    </row>
    <row r="341" spans="1:23" ht="34.200000000000003" hidden="1" customHeight="1" x14ac:dyDescent="0.25">
      <c r="A341" s="3"/>
      <c r="B341" s="29"/>
      <c r="C341" s="49" t="s">
        <v>3</v>
      </c>
      <c r="D341" s="49" t="s">
        <v>513</v>
      </c>
      <c r="E341" s="50" t="s">
        <v>557</v>
      </c>
      <c r="F341" s="49"/>
      <c r="G341" s="49"/>
      <c r="H341" s="49"/>
      <c r="I341" s="49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>
        <f>SUM(U342:U343)</f>
        <v>0</v>
      </c>
      <c r="V341" s="16">
        <f>SUM(V342:V343)</f>
        <v>0</v>
      </c>
      <c r="W341" s="16" t="e">
        <f t="shared" si="8"/>
        <v>#DIV/0!</v>
      </c>
    </row>
    <row r="342" spans="1:23" ht="36.6" hidden="1" customHeight="1" x14ac:dyDescent="0.25">
      <c r="A342" s="3"/>
      <c r="B342" s="29"/>
      <c r="C342" s="17" t="s">
        <v>509</v>
      </c>
      <c r="D342" s="17" t="s">
        <v>513</v>
      </c>
      <c r="E342" s="18" t="s">
        <v>558</v>
      </c>
      <c r="F342" s="17"/>
      <c r="G342" s="17"/>
      <c r="H342" s="17"/>
      <c r="I342" s="17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 t="e">
        <f t="shared" si="8"/>
        <v>#DIV/0!</v>
      </c>
    </row>
    <row r="343" spans="1:23" ht="36.6" hidden="1" customHeight="1" x14ac:dyDescent="0.25">
      <c r="A343" s="3"/>
      <c r="B343" s="29"/>
      <c r="C343" s="17" t="s">
        <v>522</v>
      </c>
      <c r="D343" s="17" t="s">
        <v>513</v>
      </c>
      <c r="E343" s="18" t="s">
        <v>557</v>
      </c>
      <c r="F343" s="17"/>
      <c r="G343" s="17"/>
      <c r="H343" s="17"/>
      <c r="I343" s="17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 t="e">
        <f t="shared" si="8"/>
        <v>#DIV/0!</v>
      </c>
    </row>
    <row r="344" spans="1:23" ht="34.799999999999997" customHeight="1" x14ac:dyDescent="0.25">
      <c r="A344" s="2"/>
      <c r="B344" s="5"/>
      <c r="C344" s="14" t="s">
        <v>243</v>
      </c>
      <c r="D344" s="14" t="s">
        <v>364</v>
      </c>
      <c r="E344" s="15" t="s">
        <v>365</v>
      </c>
      <c r="F344" s="14"/>
      <c r="G344" s="14"/>
      <c r="H344" s="14"/>
      <c r="I344" s="14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>
        <f>U345</f>
        <v>-3904761.4</v>
      </c>
      <c r="V344" s="16">
        <f>V345</f>
        <v>-4032858.51</v>
      </c>
      <c r="W344" s="16">
        <f t="shared" si="8"/>
        <v>103.28</v>
      </c>
    </row>
    <row r="345" spans="1:23" ht="42" customHeight="1" x14ac:dyDescent="0.25">
      <c r="A345" s="2"/>
      <c r="B345" s="5"/>
      <c r="C345" s="14" t="s">
        <v>243</v>
      </c>
      <c r="D345" s="14" t="s">
        <v>366</v>
      </c>
      <c r="E345" s="15" t="s">
        <v>367</v>
      </c>
      <c r="F345" s="14"/>
      <c r="G345" s="14"/>
      <c r="H345" s="14"/>
      <c r="I345" s="14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>
        <f>SUM(U346:U348)</f>
        <v>-3904761.4</v>
      </c>
      <c r="V345" s="16">
        <f>SUM(V346:V348)</f>
        <v>-4032858.51</v>
      </c>
      <c r="W345" s="16">
        <f t="shared" si="8"/>
        <v>103.28</v>
      </c>
    </row>
    <row r="346" spans="1:23" ht="43.8" customHeight="1" x14ac:dyDescent="0.25">
      <c r="A346" s="3"/>
      <c r="B346" s="6"/>
      <c r="C346" s="17" t="s">
        <v>243</v>
      </c>
      <c r="D346" s="17" t="s">
        <v>368</v>
      </c>
      <c r="E346" s="18" t="s">
        <v>369</v>
      </c>
      <c r="F346" s="17"/>
      <c r="G346" s="17"/>
      <c r="H346" s="17"/>
      <c r="I346" s="17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>
        <v>-203387.84</v>
      </c>
      <c r="V346" s="19">
        <v>-203387.84</v>
      </c>
      <c r="W346" s="19">
        <f t="shared" si="8"/>
        <v>100</v>
      </c>
    </row>
    <row r="347" spans="1:23" ht="45.6" hidden="1" customHeight="1" x14ac:dyDescent="0.25">
      <c r="A347" s="3"/>
      <c r="B347" s="6"/>
      <c r="C347" s="17" t="s">
        <v>243</v>
      </c>
      <c r="D347" s="17" t="s">
        <v>504</v>
      </c>
      <c r="E347" s="18" t="s">
        <v>505</v>
      </c>
      <c r="F347" s="17"/>
      <c r="G347" s="17"/>
      <c r="H347" s="17"/>
      <c r="I347" s="17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 t="e">
        <f t="shared" si="8"/>
        <v>#DIV/0!</v>
      </c>
    </row>
    <row r="348" spans="1:23" ht="33" customHeight="1" x14ac:dyDescent="0.25">
      <c r="A348" s="3"/>
      <c r="B348" s="6"/>
      <c r="C348" s="17" t="s">
        <v>243</v>
      </c>
      <c r="D348" s="17" t="s">
        <v>370</v>
      </c>
      <c r="E348" s="18" t="s">
        <v>371</v>
      </c>
      <c r="F348" s="17"/>
      <c r="G348" s="17"/>
      <c r="H348" s="17"/>
      <c r="I348" s="17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>
        <v>-3701373.56</v>
      </c>
      <c r="V348" s="19">
        <v>-3829470.67</v>
      </c>
      <c r="W348" s="19">
        <f t="shared" si="8"/>
        <v>103.46</v>
      </c>
    </row>
    <row r="349" spans="1:23" ht="23.4" customHeight="1" x14ac:dyDescent="0.3">
      <c r="A349" s="4"/>
      <c r="B349" s="7"/>
      <c r="C349" s="28" t="s">
        <v>372</v>
      </c>
      <c r="D349" s="28"/>
      <c r="E349" s="27"/>
      <c r="F349" s="28"/>
      <c r="G349" s="28"/>
      <c r="H349" s="28"/>
      <c r="I349" s="28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16">
        <f>SUM(U11+U220)</f>
        <v>3525613102.1700001</v>
      </c>
      <c r="V349" s="16">
        <f>SUM(V11+V220)</f>
        <v>656467537.12</v>
      </c>
      <c r="W349" s="16">
        <f t="shared" si="8"/>
        <v>18.62</v>
      </c>
    </row>
    <row r="350" spans="1:23" ht="24.6" customHeight="1" x14ac:dyDescent="0.25"/>
  </sheetData>
  <mergeCells count="22"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C9:C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2024-04-12T04:09:10Z</cp:lastPrinted>
  <dcterms:created xsi:type="dcterms:W3CDTF">2022-03-03T02:23:55Z</dcterms:created>
  <dcterms:modified xsi:type="dcterms:W3CDTF">2024-04-16T09:49:05Z</dcterms:modified>
</cp:coreProperties>
</file>