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nikovaen\Desktop\Downloads\"/>
    </mc:Choice>
  </mc:AlternateContent>
  <bookViews>
    <workbookView xWindow="0" yWindow="0" windowWidth="28770" windowHeight="12330"/>
  </bookViews>
  <sheets>
    <sheet name="на 01.10.2023" sheetId="4" r:id="rId1"/>
  </sheets>
  <definedNames>
    <definedName name="_xlnm.Print_Titles" localSheetId="0">'на 01.10.2023'!$8:$8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C33" i="4"/>
  <c r="F33" i="4"/>
  <c r="E52" i="4"/>
  <c r="F52" i="4"/>
  <c r="E54" i="4"/>
  <c r="E56" i="4"/>
  <c r="D52" i="4"/>
  <c r="C52" i="4"/>
  <c r="H58" i="4" l="1"/>
  <c r="G57" i="4"/>
  <c r="H57" i="4" s="1"/>
  <c r="F57" i="4"/>
  <c r="H56" i="4"/>
  <c r="H55" i="4"/>
  <c r="H54" i="4"/>
  <c r="H53" i="4"/>
  <c r="G52" i="4"/>
  <c r="H52" i="4"/>
  <c r="H51" i="4"/>
  <c r="H50" i="4"/>
  <c r="H49" i="4"/>
  <c r="H47" i="4"/>
  <c r="G46" i="4"/>
  <c r="H46" i="4" s="1"/>
  <c r="F46" i="4"/>
  <c r="H45" i="4"/>
  <c r="H44" i="4"/>
  <c r="G43" i="4"/>
  <c r="F43" i="4"/>
  <c r="H43" i="4" s="1"/>
  <c r="H42" i="4"/>
  <c r="H41" i="4"/>
  <c r="H40" i="4"/>
  <c r="H39" i="4"/>
  <c r="H38" i="4"/>
  <c r="G37" i="4"/>
  <c r="F37" i="4"/>
  <c r="H37" i="4" s="1"/>
  <c r="H36" i="4"/>
  <c r="H35" i="4"/>
  <c r="G33" i="4"/>
  <c r="H33" i="4" s="1"/>
  <c r="H32" i="4"/>
  <c r="H31" i="4"/>
  <c r="H30" i="4"/>
  <c r="H29" i="4"/>
  <c r="G28" i="4"/>
  <c r="F28" i="4"/>
  <c r="H28" i="4" s="1"/>
  <c r="H27" i="4"/>
  <c r="H26" i="4"/>
  <c r="H25" i="4"/>
  <c r="H24" i="4"/>
  <c r="G23" i="4"/>
  <c r="H23" i="4" s="1"/>
  <c r="F23" i="4"/>
  <c r="H22" i="4"/>
  <c r="H21" i="4"/>
  <c r="H20" i="4"/>
  <c r="G19" i="4"/>
  <c r="H19" i="4" s="1"/>
  <c r="F19" i="4"/>
  <c r="H18" i="4"/>
  <c r="H17" i="4"/>
  <c r="H16" i="4"/>
  <c r="H15" i="4"/>
  <c r="H14" i="4"/>
  <c r="H13" i="4"/>
  <c r="H12" i="4"/>
  <c r="H11" i="4"/>
  <c r="G10" i="4"/>
  <c r="F10" i="4"/>
  <c r="F59" i="4" s="1"/>
  <c r="I56" i="4"/>
  <c r="I36" i="4"/>
  <c r="H10" i="4" l="1"/>
  <c r="G59" i="4"/>
  <c r="H59" i="4" s="1"/>
  <c r="E58" i="4" l="1"/>
  <c r="D57" i="4"/>
  <c r="E57" i="4" s="1"/>
  <c r="C57" i="4"/>
  <c r="E53" i="4"/>
  <c r="E51" i="4"/>
  <c r="E50" i="4"/>
  <c r="E49" i="4"/>
  <c r="E47" i="4"/>
  <c r="D46" i="4"/>
  <c r="C46" i="4"/>
  <c r="E46" i="4" s="1"/>
  <c r="E45" i="4"/>
  <c r="E44" i="4"/>
  <c r="D43" i="4"/>
  <c r="E43" i="4" s="1"/>
  <c r="C43" i="4"/>
  <c r="E42" i="4"/>
  <c r="E41" i="4"/>
  <c r="E40" i="4"/>
  <c r="E39" i="4"/>
  <c r="E38" i="4"/>
  <c r="D37" i="4"/>
  <c r="E37" i="4" s="1"/>
  <c r="C37" i="4"/>
  <c r="E35" i="4"/>
  <c r="E33" i="4"/>
  <c r="E32" i="4"/>
  <c r="E31" i="4"/>
  <c r="E30" i="4"/>
  <c r="E29" i="4"/>
  <c r="D28" i="4"/>
  <c r="C28" i="4"/>
  <c r="E28" i="4" s="1"/>
  <c r="E27" i="4"/>
  <c r="E26" i="4"/>
  <c r="E25" i="4"/>
  <c r="E24" i="4"/>
  <c r="D23" i="4"/>
  <c r="E23" i="4" s="1"/>
  <c r="C23" i="4"/>
  <c r="E22" i="4"/>
  <c r="E21" i="4"/>
  <c r="E20" i="4"/>
  <c r="D19" i="4"/>
  <c r="E19" i="4" s="1"/>
  <c r="C19" i="4"/>
  <c r="E18" i="4"/>
  <c r="E17" i="4"/>
  <c r="E15" i="4"/>
  <c r="E14" i="4"/>
  <c r="E13" i="4"/>
  <c r="E12" i="4"/>
  <c r="E11" i="4"/>
  <c r="D10" i="4"/>
  <c r="C10" i="4"/>
  <c r="C59" i="4" s="1"/>
  <c r="I58" i="4"/>
  <c r="I55" i="4"/>
  <c r="I54" i="4"/>
  <c r="I53" i="4"/>
  <c r="I51" i="4"/>
  <c r="I50" i="4"/>
  <c r="I49" i="4"/>
  <c r="I48" i="4"/>
  <c r="I47" i="4"/>
  <c r="I45" i="4"/>
  <c r="I44" i="4"/>
  <c r="I43" i="4"/>
  <c r="I42" i="4"/>
  <c r="I41" i="4"/>
  <c r="I40" i="4"/>
  <c r="I39" i="4"/>
  <c r="I38" i="4"/>
  <c r="I37" i="4"/>
  <c r="I35" i="4"/>
  <c r="I34" i="4"/>
  <c r="I32" i="4"/>
  <c r="I31" i="4"/>
  <c r="I30" i="4"/>
  <c r="I29" i="4"/>
  <c r="I28" i="4"/>
  <c r="I27" i="4"/>
  <c r="I26" i="4"/>
  <c r="I25" i="4"/>
  <c r="I24" i="4"/>
  <c r="I22" i="4"/>
  <c r="I21" i="4"/>
  <c r="I20" i="4"/>
  <c r="I18" i="4"/>
  <c r="I17" i="4"/>
  <c r="I16" i="4"/>
  <c r="I15" i="4"/>
  <c r="I14" i="4"/>
  <c r="I13" i="4"/>
  <c r="I12" i="4"/>
  <c r="I11" i="4"/>
  <c r="E10" i="4" l="1"/>
  <c r="D59" i="4"/>
  <c r="E59" i="4" s="1"/>
  <c r="I57" i="4"/>
  <c r="I19" i="4"/>
  <c r="I23" i="4"/>
  <c r="I33" i="4"/>
  <c r="I46" i="4"/>
  <c r="I52" i="4"/>
  <c r="I10" i="4"/>
  <c r="I59" i="4" l="1"/>
</calcChain>
</file>

<file path=xl/sharedStrings.xml><?xml version="1.0" encoding="utf-8"?>
<sst xmlns="http://schemas.openxmlformats.org/spreadsheetml/2006/main" count="101" uniqueCount="99">
  <si>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</si>
  <si>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</si>
  <si>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</si>
  <si>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</si>
  <si>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</si>
  <si>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</si>
  <si>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</si>
  <si>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</si>
  <si>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</si>
  <si>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</si>
  <si>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</si>
  <si>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</si>
  <si>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</si>
  <si>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</si>
  <si>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</si>
  <si>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</si>
  <si>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</si>
  <si>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</si>
  <si>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</si>
  <si>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</si>
  <si>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</si>
  <si>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</si>
  <si>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</si>
  <si>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</si>
  <si>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</si>
  <si>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</si>
  <si>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</si>
  <si>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</si>
  <si>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</si>
  <si>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</si>
  <si>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</si>
  <si>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</si>
  <si>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</si>
  <si>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</si>
  <si>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</si>
  <si>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</si>
  <si>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</si>
  <si>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</si>
  <si>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</si>
  <si>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</si>
  <si>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</si>
  <si>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</si>
  <si>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</si>
  <si>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</si>
  <si>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</si>
  <si>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</si>
  <si>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</si>
  <si>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</si>
  <si>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</si>
  <si>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</si>
  <si>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</si>
  <si>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</si>
  <si>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</si>
  <si>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</si>
  <si>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</si>
  <si>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</si>
  <si>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</si>
  <si>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</si>
  <si>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</si>
  <si>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</si>
  <si>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</si>
  <si>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</si>
  <si>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</si>
  <si>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</si>
  <si>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</si>
  <si>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</si>
  <si>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</si>
  <si>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</si>
  <si>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</si>
  <si>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</si>
  <si>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</si>
  <si>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</si>
  <si>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</si>
  <si>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</si>
  <si>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</si>
  <si>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</si>
  <si>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</si>
  <si>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</si>
  <si>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</si>
  <si>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</si>
  <si>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</si>
  <si>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</si>
  <si>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</si>
  <si>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</si>
  <si>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</si>
  <si>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</si>
  <si>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</si>
  <si>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</si>
  <si>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</si>
  <si>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</si>
  <si>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</si>
  <si>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Другие вопросы в области охраны окружающей среды</t>
  </si>
  <si>
    <t>на 01.10.2022</t>
  </si>
  <si>
    <t>Исполнено   по состоянию на 01.10.2022      (тыс.руб.)</t>
  </si>
  <si>
    <t>по состоянию на 01.10.2023</t>
  </si>
  <si>
    <t>на 01.10.2023</t>
  </si>
  <si>
    <t>Исполнено   по состоянию на 01.10.2023      (тыс.руб.)</t>
  </si>
  <si>
    <t>Спорт высших достижений</t>
  </si>
  <si>
    <t>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</si>
</sst>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6">
    <xf numFmtId="0" fontId="0" fillId="0" borderId="0" xfId="0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4" fontId="10" fillId="4" borderId="3" xfId="1" applyNumberFormat="1" applyFont="1" applyFill="1" applyAlignment="1" applyProtection="1">
      <alignment horizontal="right" vertical="center" shrinkToFit="1"/>
      <protection locked="0"/>
    </xf>
    <xf numFmtId="4" fontId="5" fillId="4" borderId="1" xfId="0" applyNumberFormat="1" applyFont="1" applyFill="1" applyBorder="1" applyAlignment="1">
      <alignment horizontal="right" vertical="center" wrapText="1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5" fillId="3" borderId="1" xfId="0" applyNumberFormat="1" applyFont="1" applyFill="1" applyBorder="1" applyAlignment="1">
      <alignment horizontal="right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1" fillId="3" borderId="1" xfId="0" applyNumberFormat="1" applyFont="1" applyFill="1" applyBorder="1" applyAlignment="1">
      <alignment horizontal="right" vertical="center" wrapText="1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1" fillId="6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7" fillId="6" borderId="3" xfId="2" applyNumberFormat="1" applyFont="1" applyFill="1" applyProtection="1">
      <alignment vertical="top" wrapText="1"/>
      <protection locked="0"/>
    </xf>
    <xf numFmtId="0" fontId="5" fillId="6" borderId="1" xfId="0" applyFont="1" applyFill="1" applyBorder="1" applyAlignment="1">
      <alignment horizontal="justify" vertical="center" wrapText="1"/>
    </xf>
    <xf numFmtId="0" fontId="7" fillId="6" borderId="3" xfId="2" applyNumberFormat="1" applyFont="1" applyFill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BreakPreview" zoomScaleNormal="100" zoomScaleSheetLayoutView="100" workbookViewId="0">
      <selection activeCell="I58" sqref="I58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6.7109375" style="4" customWidth="1"/>
  </cols>
  <sheetData>
    <row r="1" spans="1:9" x14ac:dyDescent="0.25">
      <c r="D1" s="49"/>
      <c r="E1" s="49"/>
      <c r="G1" s="49"/>
      <c r="H1" s="49"/>
    </row>
    <row r="2" spans="1:9" ht="18.75" x14ac:dyDescent="0.3">
      <c r="A2" s="50" t="s">
        <v>2</v>
      </c>
      <c r="B2" s="50"/>
      <c r="C2" s="50"/>
      <c r="D2" s="50"/>
      <c r="E2" s="50"/>
      <c r="F2" s="50"/>
      <c r="G2" s="50"/>
      <c r="H2" s="50"/>
      <c r="I2" s="50"/>
    </row>
    <row r="3" spans="1:9" ht="18.75" x14ac:dyDescent="0.3">
      <c r="A3" s="50" t="s">
        <v>3</v>
      </c>
      <c r="B3" s="50"/>
      <c r="C3" s="50"/>
      <c r="D3" s="50"/>
      <c r="E3" s="50"/>
      <c r="F3" s="50"/>
      <c r="G3" s="50"/>
      <c r="H3" s="50"/>
      <c r="I3" s="50"/>
    </row>
    <row r="4" spans="1:9" ht="18.75" x14ac:dyDescent="0.3">
      <c r="A4" s="50" t="s">
        <v>94</v>
      </c>
      <c r="B4" s="50"/>
      <c r="C4" s="50"/>
      <c r="D4" s="50"/>
      <c r="E4" s="50"/>
      <c r="F4" s="50"/>
      <c r="G4" s="50"/>
      <c r="H4" s="50"/>
      <c r="I4" s="50"/>
    </row>
    <row r="5" spans="1:9" ht="18.75" x14ac:dyDescent="0.3">
      <c r="A5" s="18"/>
      <c r="B5" s="18"/>
      <c r="C5" s="18"/>
      <c r="D5" s="18"/>
      <c r="E5" s="18"/>
      <c r="F5" s="18"/>
      <c r="G5" s="18"/>
      <c r="H5" s="18"/>
    </row>
    <row r="6" spans="1:9" ht="22.5" customHeight="1" x14ac:dyDescent="0.3">
      <c r="A6" s="51" t="s">
        <v>0</v>
      </c>
      <c r="B6" s="53" t="s">
        <v>1</v>
      </c>
      <c r="C6" s="43" t="s">
        <v>92</v>
      </c>
      <c r="D6" s="44"/>
      <c r="E6" s="45"/>
      <c r="F6" s="46" t="s">
        <v>95</v>
      </c>
      <c r="G6" s="47"/>
      <c r="H6" s="48"/>
      <c r="I6" s="55" t="s">
        <v>90</v>
      </c>
    </row>
    <row r="7" spans="1:9" ht="91.5" customHeight="1" x14ac:dyDescent="0.25">
      <c r="A7" s="52"/>
      <c r="B7" s="54"/>
      <c r="C7" s="17" t="s">
        <v>76</v>
      </c>
      <c r="D7" s="17" t="s">
        <v>93</v>
      </c>
      <c r="E7" s="17" t="s">
        <v>77</v>
      </c>
      <c r="F7" s="16" t="s">
        <v>76</v>
      </c>
      <c r="G7" s="16" t="s">
        <v>96</v>
      </c>
      <c r="H7" s="16" t="s">
        <v>77</v>
      </c>
      <c r="I7" s="55"/>
    </row>
    <row r="8" spans="1:9" x14ac:dyDescent="0.25">
      <c r="A8" s="28">
        <v>1</v>
      </c>
      <c r="B8" s="28">
        <v>2</v>
      </c>
      <c r="C8" s="2">
        <v>3</v>
      </c>
      <c r="D8" s="2">
        <v>4</v>
      </c>
      <c r="E8" s="2">
        <v>5</v>
      </c>
      <c r="F8" s="3">
        <v>6</v>
      </c>
      <c r="G8" s="3">
        <v>7</v>
      </c>
      <c r="H8" s="3">
        <v>8</v>
      </c>
      <c r="I8" s="40">
        <v>9</v>
      </c>
    </row>
    <row r="9" spans="1:9" x14ac:dyDescent="0.25">
      <c r="A9" s="29"/>
      <c r="B9" s="30" t="s">
        <v>4</v>
      </c>
      <c r="C9" s="5"/>
      <c r="D9" s="5"/>
      <c r="E9" s="6"/>
      <c r="F9" s="14"/>
      <c r="G9" s="14"/>
      <c r="H9" s="15"/>
      <c r="I9" s="42"/>
    </row>
    <row r="10" spans="1:9" ht="28.5" x14ac:dyDescent="0.25">
      <c r="A10" s="31" t="s">
        <v>46</v>
      </c>
      <c r="B10" s="32" t="s">
        <v>74</v>
      </c>
      <c r="C10" s="7">
        <f>C11+C12+C13+C15+C16+C17+C18+C14</f>
        <v>197861.28</v>
      </c>
      <c r="D10" s="7">
        <f>D11+D12+D13+D15+D16+D17+D18+D14</f>
        <v>119924.82999999999</v>
      </c>
      <c r="E10" s="8">
        <f t="shared" ref="E10:E15" si="0">ROUND(D10/C10*100,2)</f>
        <v>60.61</v>
      </c>
      <c r="F10" s="19">
        <f>F11+F12+F13+F15+F16+F17+F18+F14</f>
        <v>202572.65</v>
      </c>
      <c r="G10" s="19">
        <f>G11+G12+G13+G15+G16+G17+G18+G14</f>
        <v>143452.00000000003</v>
      </c>
      <c r="H10" s="20">
        <f t="shared" ref="H10:H59" si="1">ROUND(G10/F10*100,2)</f>
        <v>70.819999999999993</v>
      </c>
      <c r="I10" s="41">
        <f t="shared" ref="I10:I59" si="2">G10-D10</f>
        <v>23527.170000000042</v>
      </c>
    </row>
    <row r="11" spans="1:9" ht="45" x14ac:dyDescent="0.25">
      <c r="A11" s="33" t="s">
        <v>47</v>
      </c>
      <c r="B11" s="27" t="s">
        <v>5</v>
      </c>
      <c r="C11" s="9">
        <v>3089.5</v>
      </c>
      <c r="D11" s="10">
        <v>2249.37</v>
      </c>
      <c r="E11" s="6">
        <f t="shared" si="0"/>
        <v>72.81</v>
      </c>
      <c r="F11" s="21">
        <v>3318.2</v>
      </c>
      <c r="G11" s="22">
        <v>2486.4499999999998</v>
      </c>
      <c r="H11" s="23">
        <f t="shared" si="1"/>
        <v>74.930000000000007</v>
      </c>
      <c r="I11" s="42">
        <f t="shared" si="2"/>
        <v>237.07999999999993</v>
      </c>
    </row>
    <row r="12" spans="1:9" ht="60" x14ac:dyDescent="0.25">
      <c r="A12" s="33" t="s">
        <v>48</v>
      </c>
      <c r="B12" s="27" t="s">
        <v>6</v>
      </c>
      <c r="C12" s="9">
        <v>2648.3</v>
      </c>
      <c r="D12" s="10">
        <v>1698.31</v>
      </c>
      <c r="E12" s="6">
        <f t="shared" si="0"/>
        <v>64.13</v>
      </c>
      <c r="F12" s="21">
        <v>3577.8</v>
      </c>
      <c r="G12" s="22">
        <v>2727.97</v>
      </c>
      <c r="H12" s="23">
        <f t="shared" si="1"/>
        <v>76.25</v>
      </c>
      <c r="I12" s="42">
        <f t="shared" si="2"/>
        <v>1029.6599999999999</v>
      </c>
    </row>
    <row r="13" spans="1:9" ht="60" x14ac:dyDescent="0.25">
      <c r="A13" s="33" t="s">
        <v>75</v>
      </c>
      <c r="B13" s="27" t="s">
        <v>7</v>
      </c>
      <c r="C13" s="9">
        <v>84703.27</v>
      </c>
      <c r="D13" s="10">
        <v>57502.35</v>
      </c>
      <c r="E13" s="6">
        <f t="shared" si="0"/>
        <v>67.89</v>
      </c>
      <c r="F13" s="21">
        <v>93005.26</v>
      </c>
      <c r="G13" s="22">
        <v>65358.75</v>
      </c>
      <c r="H13" s="23">
        <f t="shared" si="1"/>
        <v>70.27</v>
      </c>
      <c r="I13" s="42">
        <f t="shared" si="2"/>
        <v>7856.4000000000015</v>
      </c>
    </row>
    <row r="14" spans="1:9" ht="15.75" x14ac:dyDescent="0.25">
      <c r="A14" s="33" t="s">
        <v>83</v>
      </c>
      <c r="B14" s="27" t="s">
        <v>82</v>
      </c>
      <c r="C14" s="9">
        <v>97</v>
      </c>
      <c r="D14" s="10">
        <v>97</v>
      </c>
      <c r="E14" s="6">
        <f t="shared" si="0"/>
        <v>100</v>
      </c>
      <c r="F14" s="21">
        <v>3.7</v>
      </c>
      <c r="G14" s="22">
        <v>1.1000000000000001</v>
      </c>
      <c r="H14" s="23">
        <f t="shared" si="1"/>
        <v>29.73</v>
      </c>
      <c r="I14" s="42">
        <f t="shared" si="2"/>
        <v>-95.9</v>
      </c>
    </row>
    <row r="15" spans="1:9" ht="45" x14ac:dyDescent="0.25">
      <c r="A15" s="33" t="s">
        <v>49</v>
      </c>
      <c r="B15" s="34" t="s">
        <v>8</v>
      </c>
      <c r="C15" s="9">
        <v>21997.7</v>
      </c>
      <c r="D15" s="10">
        <v>14919.71</v>
      </c>
      <c r="E15" s="6">
        <f t="shared" si="0"/>
        <v>67.819999999999993</v>
      </c>
      <c r="F15" s="21">
        <v>22490.1</v>
      </c>
      <c r="G15" s="22">
        <v>15373.18</v>
      </c>
      <c r="H15" s="23">
        <f t="shared" si="1"/>
        <v>68.36</v>
      </c>
      <c r="I15" s="42">
        <f t="shared" si="2"/>
        <v>453.47000000000116</v>
      </c>
    </row>
    <row r="16" spans="1:9" ht="30" x14ac:dyDescent="0.25">
      <c r="A16" s="33" t="s">
        <v>79</v>
      </c>
      <c r="B16" s="35" t="s">
        <v>78</v>
      </c>
      <c r="C16" s="9">
        <v>0</v>
      </c>
      <c r="D16" s="10">
        <v>0</v>
      </c>
      <c r="E16" s="6">
        <v>0</v>
      </c>
      <c r="F16" s="21">
        <v>9733.44</v>
      </c>
      <c r="G16" s="22">
        <v>9733.44</v>
      </c>
      <c r="H16" s="23">
        <f t="shared" si="1"/>
        <v>100</v>
      </c>
      <c r="I16" s="42">
        <f t="shared" si="2"/>
        <v>9733.44</v>
      </c>
    </row>
    <row r="17" spans="1:9" ht="15.75" x14ac:dyDescent="0.25">
      <c r="A17" s="33" t="s">
        <v>50</v>
      </c>
      <c r="B17" s="27" t="s">
        <v>9</v>
      </c>
      <c r="C17" s="9">
        <v>950</v>
      </c>
      <c r="D17" s="10">
        <v>0</v>
      </c>
      <c r="E17" s="6">
        <f t="shared" ref="E17:E33" si="3">ROUND(D17/C17*100,2)</f>
        <v>0</v>
      </c>
      <c r="F17" s="21">
        <v>950</v>
      </c>
      <c r="G17" s="22">
        <v>0</v>
      </c>
      <c r="H17" s="23">
        <f t="shared" si="1"/>
        <v>0</v>
      </c>
      <c r="I17" s="42">
        <f t="shared" si="2"/>
        <v>0</v>
      </c>
    </row>
    <row r="18" spans="1:9" ht="15.75" x14ac:dyDescent="0.25">
      <c r="A18" s="33" t="s">
        <v>51</v>
      </c>
      <c r="B18" s="27" t="s">
        <v>10</v>
      </c>
      <c r="C18" s="9">
        <v>84375.51</v>
      </c>
      <c r="D18" s="10">
        <v>43458.09</v>
      </c>
      <c r="E18" s="6">
        <f t="shared" si="3"/>
        <v>51.51</v>
      </c>
      <c r="F18" s="21">
        <v>69494.149999999994</v>
      </c>
      <c r="G18" s="22">
        <v>47771.11</v>
      </c>
      <c r="H18" s="23">
        <f t="shared" si="1"/>
        <v>68.739999999999995</v>
      </c>
      <c r="I18" s="42">
        <f t="shared" si="2"/>
        <v>4313.0200000000041</v>
      </c>
    </row>
    <row r="19" spans="1:9" ht="42.75" x14ac:dyDescent="0.25">
      <c r="A19" s="31" t="s">
        <v>52</v>
      </c>
      <c r="B19" s="36" t="s">
        <v>11</v>
      </c>
      <c r="C19" s="7">
        <f>C20+C22+C21</f>
        <v>22282.45</v>
      </c>
      <c r="D19" s="7">
        <f>D20+D22+D21</f>
        <v>13959.64</v>
      </c>
      <c r="E19" s="8">
        <f t="shared" si="3"/>
        <v>62.65</v>
      </c>
      <c r="F19" s="19">
        <f>F20+F22+F21</f>
        <v>20909.830000000002</v>
      </c>
      <c r="G19" s="19">
        <f>G20+G22+G21</f>
        <v>14966.84</v>
      </c>
      <c r="H19" s="20">
        <f t="shared" si="1"/>
        <v>71.58</v>
      </c>
      <c r="I19" s="41">
        <f t="shared" si="2"/>
        <v>1007.2000000000007</v>
      </c>
    </row>
    <row r="20" spans="1:9" ht="45" x14ac:dyDescent="0.25">
      <c r="A20" s="33" t="s">
        <v>53</v>
      </c>
      <c r="B20" s="27" t="s">
        <v>12</v>
      </c>
      <c r="C20" s="9">
        <v>657.5</v>
      </c>
      <c r="D20" s="10">
        <v>484.14</v>
      </c>
      <c r="E20" s="6">
        <f t="shared" si="3"/>
        <v>73.63</v>
      </c>
      <c r="F20" s="21">
        <v>693</v>
      </c>
      <c r="G20" s="22">
        <v>365.59</v>
      </c>
      <c r="H20" s="23">
        <f t="shared" si="1"/>
        <v>52.75</v>
      </c>
      <c r="I20" s="42">
        <f t="shared" si="2"/>
        <v>-118.55000000000001</v>
      </c>
    </row>
    <row r="21" spans="1:9" ht="60" x14ac:dyDescent="0.25">
      <c r="A21" s="33" t="s">
        <v>88</v>
      </c>
      <c r="B21" s="27" t="s">
        <v>89</v>
      </c>
      <c r="C21" s="9">
        <v>21576.95</v>
      </c>
      <c r="D21" s="10">
        <v>13468.5</v>
      </c>
      <c r="E21" s="6">
        <f t="shared" si="3"/>
        <v>62.42</v>
      </c>
      <c r="F21" s="21">
        <v>20168.830000000002</v>
      </c>
      <c r="G21" s="22">
        <v>14584.67</v>
      </c>
      <c r="H21" s="23">
        <f t="shared" si="1"/>
        <v>72.31</v>
      </c>
      <c r="I21" s="42">
        <f t="shared" si="2"/>
        <v>1116.17</v>
      </c>
    </row>
    <row r="22" spans="1:9" ht="45" x14ac:dyDescent="0.25">
      <c r="A22" s="33" t="s">
        <v>84</v>
      </c>
      <c r="B22" s="27" t="s">
        <v>85</v>
      </c>
      <c r="C22" s="9">
        <v>48</v>
      </c>
      <c r="D22" s="10">
        <v>7</v>
      </c>
      <c r="E22" s="6">
        <f t="shared" si="3"/>
        <v>14.58</v>
      </c>
      <c r="F22" s="21">
        <v>48</v>
      </c>
      <c r="G22" s="22">
        <v>16.579999999999998</v>
      </c>
      <c r="H22" s="23">
        <f t="shared" si="1"/>
        <v>34.54</v>
      </c>
      <c r="I22" s="42">
        <f t="shared" si="2"/>
        <v>9.5799999999999983</v>
      </c>
    </row>
    <row r="23" spans="1:9" ht="15.75" x14ac:dyDescent="0.25">
      <c r="A23" s="31" t="s">
        <v>54</v>
      </c>
      <c r="B23" s="36" t="s">
        <v>13</v>
      </c>
      <c r="C23" s="11">
        <f>SUM(C24:C27)</f>
        <v>319928.01999999996</v>
      </c>
      <c r="D23" s="11">
        <f>SUM(D24:D27)</f>
        <v>180693.69</v>
      </c>
      <c r="E23" s="8">
        <f t="shared" si="3"/>
        <v>56.48</v>
      </c>
      <c r="F23" s="24">
        <f>SUM(F24:F27)</f>
        <v>345364.56</v>
      </c>
      <c r="G23" s="24">
        <f>SUM(G24:G27)</f>
        <v>217114.72000000003</v>
      </c>
      <c r="H23" s="20">
        <f t="shared" si="1"/>
        <v>62.87</v>
      </c>
      <c r="I23" s="41">
        <f t="shared" si="2"/>
        <v>36421.030000000028</v>
      </c>
    </row>
    <row r="24" spans="1:9" ht="15.75" x14ac:dyDescent="0.25">
      <c r="A24" s="33" t="s">
        <v>55</v>
      </c>
      <c r="B24" s="27" t="s">
        <v>14</v>
      </c>
      <c r="C24" s="9">
        <v>10295.5</v>
      </c>
      <c r="D24" s="10">
        <v>7189.14</v>
      </c>
      <c r="E24" s="6">
        <f t="shared" si="3"/>
        <v>69.83</v>
      </c>
      <c r="F24" s="21">
        <v>11035.9</v>
      </c>
      <c r="G24" s="22">
        <v>7465.01</v>
      </c>
      <c r="H24" s="23">
        <f t="shared" si="1"/>
        <v>67.64</v>
      </c>
      <c r="I24" s="42">
        <f t="shared" si="2"/>
        <v>275.86999999999989</v>
      </c>
    </row>
    <row r="25" spans="1:9" ht="15.75" x14ac:dyDescent="0.25">
      <c r="A25" s="33" t="s">
        <v>56</v>
      </c>
      <c r="B25" s="27" t="s">
        <v>15</v>
      </c>
      <c r="C25" s="9">
        <v>84908.58</v>
      </c>
      <c r="D25" s="10">
        <v>56079.77</v>
      </c>
      <c r="E25" s="6">
        <f t="shared" si="3"/>
        <v>66.05</v>
      </c>
      <c r="F25" s="21">
        <v>94315.3</v>
      </c>
      <c r="G25" s="22">
        <v>61890.19</v>
      </c>
      <c r="H25" s="23">
        <f t="shared" si="1"/>
        <v>65.62</v>
      </c>
      <c r="I25" s="42">
        <f t="shared" si="2"/>
        <v>5810.4200000000055</v>
      </c>
    </row>
    <row r="26" spans="1:9" ht="15.75" x14ac:dyDescent="0.25">
      <c r="A26" s="33" t="s">
        <v>57</v>
      </c>
      <c r="B26" s="27" t="s">
        <v>16</v>
      </c>
      <c r="C26" s="9">
        <v>202820.34</v>
      </c>
      <c r="D26" s="10">
        <v>108153.82</v>
      </c>
      <c r="E26" s="6">
        <f t="shared" si="3"/>
        <v>53.32</v>
      </c>
      <c r="F26" s="21">
        <v>217242.66</v>
      </c>
      <c r="G26" s="22">
        <v>140388.45000000001</v>
      </c>
      <c r="H26" s="23">
        <f t="shared" si="1"/>
        <v>64.62</v>
      </c>
      <c r="I26" s="42">
        <f t="shared" si="2"/>
        <v>32234.630000000005</v>
      </c>
    </row>
    <row r="27" spans="1:9" ht="30" x14ac:dyDescent="0.25">
      <c r="A27" s="33" t="s">
        <v>58</v>
      </c>
      <c r="B27" s="27" t="s">
        <v>17</v>
      </c>
      <c r="C27" s="9">
        <v>21903.599999999999</v>
      </c>
      <c r="D27" s="10">
        <v>9270.9599999999991</v>
      </c>
      <c r="E27" s="6">
        <f t="shared" si="3"/>
        <v>42.33</v>
      </c>
      <c r="F27" s="21">
        <v>22770.7</v>
      </c>
      <c r="G27" s="22">
        <v>7371.07</v>
      </c>
      <c r="H27" s="23">
        <f t="shared" si="1"/>
        <v>32.369999999999997</v>
      </c>
      <c r="I27" s="42">
        <f t="shared" si="2"/>
        <v>-1899.8899999999994</v>
      </c>
    </row>
    <row r="28" spans="1:9" ht="28.5" x14ac:dyDescent="0.25">
      <c r="A28" s="31" t="s">
        <v>59</v>
      </c>
      <c r="B28" s="36" t="s">
        <v>18</v>
      </c>
      <c r="C28" s="11">
        <f>SUM(C29:C32)</f>
        <v>323944.65999999997</v>
      </c>
      <c r="D28" s="11">
        <f>SUM(D29:D32)</f>
        <v>154067.33000000002</v>
      </c>
      <c r="E28" s="8">
        <f t="shared" si="3"/>
        <v>47.56</v>
      </c>
      <c r="F28" s="24">
        <f>SUM(F29:F32)</f>
        <v>343494.76</v>
      </c>
      <c r="G28" s="24">
        <f>SUM(G29:G32)</f>
        <v>246940.43</v>
      </c>
      <c r="H28" s="20">
        <f t="shared" si="1"/>
        <v>71.89</v>
      </c>
      <c r="I28" s="41">
        <f t="shared" si="2"/>
        <v>92873.099999999977</v>
      </c>
    </row>
    <row r="29" spans="1:9" ht="15.75" x14ac:dyDescent="0.25">
      <c r="A29" s="33" t="s">
        <v>60</v>
      </c>
      <c r="B29" s="27" t="s">
        <v>19</v>
      </c>
      <c r="C29" s="9">
        <v>55692.92</v>
      </c>
      <c r="D29" s="10">
        <v>18186.669999999998</v>
      </c>
      <c r="E29" s="6">
        <f t="shared" si="3"/>
        <v>32.659999999999997</v>
      </c>
      <c r="F29" s="21">
        <v>24092.75</v>
      </c>
      <c r="G29" s="22">
        <v>18936.189999999999</v>
      </c>
      <c r="H29" s="23">
        <f t="shared" si="1"/>
        <v>78.599999999999994</v>
      </c>
      <c r="I29" s="42">
        <f t="shared" si="2"/>
        <v>749.52000000000044</v>
      </c>
    </row>
    <row r="30" spans="1:9" ht="15.75" x14ac:dyDescent="0.25">
      <c r="A30" s="33" t="s">
        <v>61</v>
      </c>
      <c r="B30" s="27" t="s">
        <v>20</v>
      </c>
      <c r="C30" s="9">
        <v>26851.41</v>
      </c>
      <c r="D30" s="10">
        <v>0</v>
      </c>
      <c r="E30" s="6">
        <f t="shared" si="3"/>
        <v>0</v>
      </c>
      <c r="F30" s="21">
        <v>18977.68</v>
      </c>
      <c r="G30" s="22">
        <v>2712.91</v>
      </c>
      <c r="H30" s="23">
        <f t="shared" si="1"/>
        <v>14.3</v>
      </c>
      <c r="I30" s="42">
        <f t="shared" si="2"/>
        <v>2712.91</v>
      </c>
    </row>
    <row r="31" spans="1:9" ht="15.75" x14ac:dyDescent="0.25">
      <c r="A31" s="33" t="s">
        <v>62</v>
      </c>
      <c r="B31" s="27" t="s">
        <v>21</v>
      </c>
      <c r="C31" s="9">
        <v>188352.83</v>
      </c>
      <c r="D31" s="10">
        <v>99347.3</v>
      </c>
      <c r="E31" s="6">
        <f t="shared" si="3"/>
        <v>52.75</v>
      </c>
      <c r="F31" s="21">
        <v>242828.13</v>
      </c>
      <c r="G31" s="22">
        <v>186828.53</v>
      </c>
      <c r="H31" s="23">
        <f t="shared" si="1"/>
        <v>76.94</v>
      </c>
      <c r="I31" s="42">
        <f t="shared" si="2"/>
        <v>87481.23</v>
      </c>
    </row>
    <row r="32" spans="1:9" ht="30" x14ac:dyDescent="0.25">
      <c r="A32" s="33" t="s">
        <v>63</v>
      </c>
      <c r="B32" s="27" t="s">
        <v>22</v>
      </c>
      <c r="C32" s="9">
        <v>53047.5</v>
      </c>
      <c r="D32" s="10">
        <v>36533.360000000001</v>
      </c>
      <c r="E32" s="6">
        <f t="shared" si="3"/>
        <v>68.87</v>
      </c>
      <c r="F32" s="21">
        <v>57596.2</v>
      </c>
      <c r="G32" s="22">
        <v>38462.800000000003</v>
      </c>
      <c r="H32" s="23">
        <f t="shared" si="1"/>
        <v>66.78</v>
      </c>
      <c r="I32" s="42">
        <f t="shared" si="2"/>
        <v>1929.4400000000023</v>
      </c>
    </row>
    <row r="33" spans="1:9" ht="15.75" x14ac:dyDescent="0.25">
      <c r="A33" s="31" t="s">
        <v>64</v>
      </c>
      <c r="B33" s="36" t="s">
        <v>23</v>
      </c>
      <c r="C33" s="11">
        <f>C34+C35+C36</f>
        <v>9034.65</v>
      </c>
      <c r="D33" s="11">
        <f>D34+D35+D36</f>
        <v>4593.58</v>
      </c>
      <c r="E33" s="8">
        <f t="shared" si="3"/>
        <v>50.84</v>
      </c>
      <c r="F33" s="24">
        <f>F34+F35+F36</f>
        <v>13109.179999999998</v>
      </c>
      <c r="G33" s="24">
        <f>G34+G35+G36</f>
        <v>6931.6</v>
      </c>
      <c r="H33" s="20">
        <f t="shared" si="1"/>
        <v>52.88</v>
      </c>
      <c r="I33" s="41">
        <f t="shared" si="2"/>
        <v>2338.0200000000004</v>
      </c>
    </row>
    <row r="34" spans="1:9" x14ac:dyDescent="0.25">
      <c r="A34" s="33" t="s">
        <v>86</v>
      </c>
      <c r="B34" s="27" t="s">
        <v>87</v>
      </c>
      <c r="C34" s="12">
        <v>0</v>
      </c>
      <c r="D34" s="12">
        <v>0</v>
      </c>
      <c r="E34" s="6">
        <v>0</v>
      </c>
      <c r="F34" s="25">
        <v>0</v>
      </c>
      <c r="G34" s="25">
        <v>0</v>
      </c>
      <c r="H34" s="23">
        <v>0</v>
      </c>
      <c r="I34" s="42">
        <f t="shared" si="2"/>
        <v>0</v>
      </c>
    </row>
    <row r="35" spans="1:9" ht="30" x14ac:dyDescent="0.25">
      <c r="A35" s="33" t="s">
        <v>65</v>
      </c>
      <c r="B35" s="27" t="s">
        <v>24</v>
      </c>
      <c r="C35" s="9">
        <v>9034.65</v>
      </c>
      <c r="D35" s="10">
        <v>4593.58</v>
      </c>
      <c r="E35" s="6">
        <f t="shared" ref="E35:E47" si="4">ROUND(D35/C35*100,2)</f>
        <v>50.84</v>
      </c>
      <c r="F35" s="21">
        <v>9643.4599999999991</v>
      </c>
      <c r="G35" s="22">
        <v>6311.59</v>
      </c>
      <c r="H35" s="23">
        <f t="shared" si="1"/>
        <v>65.45</v>
      </c>
      <c r="I35" s="42">
        <f t="shared" si="2"/>
        <v>1718.0100000000002</v>
      </c>
    </row>
    <row r="36" spans="1:9" ht="30" x14ac:dyDescent="0.25">
      <c r="A36" s="33" t="s">
        <v>98</v>
      </c>
      <c r="B36" s="27" t="s">
        <v>91</v>
      </c>
      <c r="C36" s="9">
        <v>0</v>
      </c>
      <c r="D36" s="10">
        <v>0</v>
      </c>
      <c r="E36" s="6">
        <v>0</v>
      </c>
      <c r="F36" s="21">
        <v>3465.72</v>
      </c>
      <c r="G36" s="22">
        <v>620.01</v>
      </c>
      <c r="H36" s="23">
        <f t="shared" si="1"/>
        <v>17.89</v>
      </c>
      <c r="I36" s="42">
        <f t="shared" ref="I36" si="5">G36-D36</f>
        <v>620.01</v>
      </c>
    </row>
    <row r="37" spans="1:9" ht="15.75" x14ac:dyDescent="0.25">
      <c r="A37" s="31" t="s">
        <v>66</v>
      </c>
      <c r="B37" s="36" t="s">
        <v>25</v>
      </c>
      <c r="C37" s="11">
        <f>SUM(C38:C42)</f>
        <v>1674367.9800000002</v>
      </c>
      <c r="D37" s="11">
        <f>SUM(D38:D42)</f>
        <v>1121199.17</v>
      </c>
      <c r="E37" s="8">
        <f t="shared" si="4"/>
        <v>66.959999999999994</v>
      </c>
      <c r="F37" s="24">
        <f>SUM(F38:F42)</f>
        <v>1707906.37</v>
      </c>
      <c r="G37" s="24">
        <f>SUM(G38:G42)</f>
        <v>1203654.42</v>
      </c>
      <c r="H37" s="20">
        <f t="shared" si="1"/>
        <v>70.48</v>
      </c>
      <c r="I37" s="41">
        <f t="shared" si="2"/>
        <v>82455.25</v>
      </c>
    </row>
    <row r="38" spans="1:9" ht="15.75" x14ac:dyDescent="0.25">
      <c r="A38" s="33" t="s">
        <v>67</v>
      </c>
      <c r="B38" s="27" t="s">
        <v>26</v>
      </c>
      <c r="C38" s="9">
        <v>721239.35</v>
      </c>
      <c r="D38" s="10">
        <v>476969.13</v>
      </c>
      <c r="E38" s="6">
        <f t="shared" si="4"/>
        <v>66.13</v>
      </c>
      <c r="F38" s="21">
        <v>688558.8</v>
      </c>
      <c r="G38" s="22">
        <v>481478.36</v>
      </c>
      <c r="H38" s="23">
        <f t="shared" si="1"/>
        <v>69.930000000000007</v>
      </c>
      <c r="I38" s="42">
        <f t="shared" si="2"/>
        <v>4509.2299999999814</v>
      </c>
    </row>
    <row r="39" spans="1:9" ht="15.75" x14ac:dyDescent="0.25">
      <c r="A39" s="33" t="s">
        <v>68</v>
      </c>
      <c r="B39" s="27" t="s">
        <v>27</v>
      </c>
      <c r="C39" s="9">
        <v>631551.30000000005</v>
      </c>
      <c r="D39" s="10">
        <v>416751.24</v>
      </c>
      <c r="E39" s="6">
        <f t="shared" si="4"/>
        <v>65.989999999999995</v>
      </c>
      <c r="F39" s="21">
        <v>693795.05</v>
      </c>
      <c r="G39" s="22">
        <v>500460.31</v>
      </c>
      <c r="H39" s="23">
        <f t="shared" si="1"/>
        <v>72.13</v>
      </c>
      <c r="I39" s="42">
        <f t="shared" si="2"/>
        <v>83709.070000000007</v>
      </c>
    </row>
    <row r="40" spans="1:9" ht="15.75" x14ac:dyDescent="0.25">
      <c r="A40" s="33" t="s">
        <v>80</v>
      </c>
      <c r="B40" s="37" t="s">
        <v>81</v>
      </c>
      <c r="C40" s="9">
        <v>199184.64000000001</v>
      </c>
      <c r="D40" s="10">
        <v>145499.85</v>
      </c>
      <c r="E40" s="6">
        <f t="shared" si="4"/>
        <v>73.05</v>
      </c>
      <c r="F40" s="21">
        <v>191850.23999999999</v>
      </c>
      <c r="G40" s="22">
        <v>130708.24</v>
      </c>
      <c r="H40" s="23">
        <f t="shared" si="1"/>
        <v>68.13</v>
      </c>
      <c r="I40" s="42">
        <f t="shared" si="2"/>
        <v>-14791.61</v>
      </c>
    </row>
    <row r="41" spans="1:9" ht="15.75" x14ac:dyDescent="0.25">
      <c r="A41" s="33" t="s">
        <v>69</v>
      </c>
      <c r="B41" s="27" t="s">
        <v>28</v>
      </c>
      <c r="C41" s="9">
        <v>35864.120000000003</v>
      </c>
      <c r="D41" s="10">
        <v>26354.98</v>
      </c>
      <c r="E41" s="6">
        <f t="shared" si="4"/>
        <v>73.489999999999995</v>
      </c>
      <c r="F41" s="21">
        <v>20966.599999999999</v>
      </c>
      <c r="G41" s="22">
        <v>14837.71</v>
      </c>
      <c r="H41" s="23">
        <f t="shared" si="1"/>
        <v>70.77</v>
      </c>
      <c r="I41" s="42">
        <f t="shared" si="2"/>
        <v>-11517.27</v>
      </c>
    </row>
    <row r="42" spans="1:9" ht="15.75" x14ac:dyDescent="0.25">
      <c r="A42" s="33" t="s">
        <v>70</v>
      </c>
      <c r="B42" s="27" t="s">
        <v>29</v>
      </c>
      <c r="C42" s="9">
        <v>86528.57</v>
      </c>
      <c r="D42" s="10">
        <v>55623.97</v>
      </c>
      <c r="E42" s="6">
        <f t="shared" si="4"/>
        <v>64.28</v>
      </c>
      <c r="F42" s="21">
        <v>112735.67999999999</v>
      </c>
      <c r="G42" s="22">
        <v>76169.8</v>
      </c>
      <c r="H42" s="23">
        <f t="shared" si="1"/>
        <v>67.56</v>
      </c>
      <c r="I42" s="42">
        <f t="shared" si="2"/>
        <v>20545.830000000002</v>
      </c>
    </row>
    <row r="43" spans="1:9" ht="42.75" x14ac:dyDescent="0.25">
      <c r="A43" s="31" t="s">
        <v>71</v>
      </c>
      <c r="B43" s="36" t="s">
        <v>30</v>
      </c>
      <c r="C43" s="11">
        <f>SUM(C44:C45)</f>
        <v>236822.22</v>
      </c>
      <c r="D43" s="11">
        <f>SUM(D44:D45)</f>
        <v>178989.46</v>
      </c>
      <c r="E43" s="8">
        <f t="shared" si="4"/>
        <v>75.58</v>
      </c>
      <c r="F43" s="24">
        <f>SUM(F44:F45)</f>
        <v>267857.87</v>
      </c>
      <c r="G43" s="24">
        <f>SUM(G44:G45)</f>
        <v>191681.22</v>
      </c>
      <c r="H43" s="20">
        <f t="shared" si="1"/>
        <v>71.56</v>
      </c>
      <c r="I43" s="41">
        <f t="shared" si="2"/>
        <v>12691.760000000009</v>
      </c>
    </row>
    <row r="44" spans="1:9" ht="15.75" x14ac:dyDescent="0.25">
      <c r="A44" s="33" t="s">
        <v>72</v>
      </c>
      <c r="B44" s="27" t="s">
        <v>31</v>
      </c>
      <c r="C44" s="9">
        <v>163773.12</v>
      </c>
      <c r="D44" s="10">
        <v>125542.44</v>
      </c>
      <c r="E44" s="6">
        <f t="shared" si="4"/>
        <v>76.66</v>
      </c>
      <c r="F44" s="21">
        <v>188673.48</v>
      </c>
      <c r="G44" s="22">
        <v>134852.99</v>
      </c>
      <c r="H44" s="23">
        <f t="shared" si="1"/>
        <v>71.47</v>
      </c>
      <c r="I44" s="42">
        <f t="shared" si="2"/>
        <v>9310.5499999999884</v>
      </c>
    </row>
    <row r="45" spans="1:9" ht="30" x14ac:dyDescent="0.25">
      <c r="A45" s="33" t="s">
        <v>73</v>
      </c>
      <c r="B45" s="27" t="s">
        <v>32</v>
      </c>
      <c r="C45" s="9">
        <v>73049.100000000006</v>
      </c>
      <c r="D45" s="10">
        <v>53447.02</v>
      </c>
      <c r="E45" s="6">
        <f t="shared" si="4"/>
        <v>73.17</v>
      </c>
      <c r="F45" s="21">
        <v>79184.39</v>
      </c>
      <c r="G45" s="22">
        <v>56828.23</v>
      </c>
      <c r="H45" s="23">
        <f t="shared" si="1"/>
        <v>71.77</v>
      </c>
      <c r="I45" s="42">
        <f t="shared" si="2"/>
        <v>3381.2100000000064</v>
      </c>
    </row>
    <row r="46" spans="1:9" ht="15.75" x14ac:dyDescent="0.25">
      <c r="A46" s="38">
        <v>1000</v>
      </c>
      <c r="B46" s="36" t="s">
        <v>33</v>
      </c>
      <c r="C46" s="11">
        <f>SUM(C47:C51)</f>
        <v>94329.54</v>
      </c>
      <c r="D46" s="11">
        <f>SUM(D47:D51)</f>
        <v>48277.500000000007</v>
      </c>
      <c r="E46" s="8">
        <f t="shared" si="4"/>
        <v>51.18</v>
      </c>
      <c r="F46" s="24">
        <f>SUM(F47:F51)</f>
        <v>114245.45</v>
      </c>
      <c r="G46" s="24">
        <f>SUM(G47:G51)</f>
        <v>64714.529999999992</v>
      </c>
      <c r="H46" s="20">
        <f t="shared" si="1"/>
        <v>56.65</v>
      </c>
      <c r="I46" s="41">
        <f t="shared" si="2"/>
        <v>16437.029999999984</v>
      </c>
    </row>
    <row r="47" spans="1:9" ht="15.75" x14ac:dyDescent="0.25">
      <c r="A47" s="39">
        <v>1001</v>
      </c>
      <c r="B47" s="27" t="s">
        <v>34</v>
      </c>
      <c r="C47" s="9">
        <v>6055</v>
      </c>
      <c r="D47" s="10">
        <v>3826.12</v>
      </c>
      <c r="E47" s="6">
        <f t="shared" si="4"/>
        <v>63.19</v>
      </c>
      <c r="F47" s="21">
        <v>7395</v>
      </c>
      <c r="G47" s="22">
        <v>6293.31</v>
      </c>
      <c r="H47" s="23">
        <f t="shared" si="1"/>
        <v>85.1</v>
      </c>
      <c r="I47" s="42">
        <f t="shared" si="2"/>
        <v>2467.1900000000005</v>
      </c>
    </row>
    <row r="48" spans="1:9" ht="15.75" x14ac:dyDescent="0.25">
      <c r="A48" s="39">
        <v>1002</v>
      </c>
      <c r="B48" s="27" t="s">
        <v>35</v>
      </c>
      <c r="C48" s="9">
        <v>0</v>
      </c>
      <c r="D48" s="10">
        <v>0</v>
      </c>
      <c r="E48" s="6">
        <v>0</v>
      </c>
      <c r="F48" s="21">
        <v>0</v>
      </c>
      <c r="G48" s="22">
        <v>0</v>
      </c>
      <c r="H48" s="23">
        <v>0</v>
      </c>
      <c r="I48" s="42">
        <f t="shared" si="2"/>
        <v>0</v>
      </c>
    </row>
    <row r="49" spans="1:9" ht="15.75" x14ac:dyDescent="0.25">
      <c r="A49" s="39">
        <v>1003</v>
      </c>
      <c r="B49" s="27" t="s">
        <v>36</v>
      </c>
      <c r="C49" s="9">
        <v>82631.539999999994</v>
      </c>
      <c r="D49" s="10">
        <v>40302.61</v>
      </c>
      <c r="E49" s="6">
        <f t="shared" ref="E49:E58" si="6">ROUND(D49/C49*100,2)</f>
        <v>48.77</v>
      </c>
      <c r="F49" s="21">
        <v>99510.87</v>
      </c>
      <c r="G49" s="22">
        <v>53889.77</v>
      </c>
      <c r="H49" s="23">
        <f t="shared" si="1"/>
        <v>54.15</v>
      </c>
      <c r="I49" s="42">
        <f t="shared" si="2"/>
        <v>13587.159999999996</v>
      </c>
    </row>
    <row r="50" spans="1:9" ht="15.75" x14ac:dyDescent="0.25">
      <c r="A50" s="39">
        <v>1004</v>
      </c>
      <c r="B50" s="27" t="s">
        <v>37</v>
      </c>
      <c r="C50" s="9">
        <v>4491.1000000000004</v>
      </c>
      <c r="D50" s="10">
        <v>3362.58</v>
      </c>
      <c r="E50" s="6">
        <f t="shared" si="6"/>
        <v>74.87</v>
      </c>
      <c r="F50" s="21">
        <v>5332.7</v>
      </c>
      <c r="G50" s="22">
        <v>3122.16</v>
      </c>
      <c r="H50" s="23">
        <f t="shared" si="1"/>
        <v>58.55</v>
      </c>
      <c r="I50" s="42">
        <f t="shared" si="2"/>
        <v>-240.42000000000007</v>
      </c>
    </row>
    <row r="51" spans="1:9" ht="15.75" x14ac:dyDescent="0.25">
      <c r="A51" s="39">
        <v>1006</v>
      </c>
      <c r="B51" s="27" t="s">
        <v>38</v>
      </c>
      <c r="C51" s="9">
        <v>1151.9000000000001</v>
      </c>
      <c r="D51" s="10">
        <v>786.19</v>
      </c>
      <c r="E51" s="6">
        <f t="shared" si="6"/>
        <v>68.25</v>
      </c>
      <c r="F51" s="21">
        <v>2006.88</v>
      </c>
      <c r="G51" s="22">
        <v>1409.29</v>
      </c>
      <c r="H51" s="23">
        <f t="shared" si="1"/>
        <v>70.22</v>
      </c>
      <c r="I51" s="42">
        <f t="shared" si="2"/>
        <v>623.09999999999991</v>
      </c>
    </row>
    <row r="52" spans="1:9" ht="15.75" x14ac:dyDescent="0.25">
      <c r="A52" s="39">
        <v>1100</v>
      </c>
      <c r="B52" s="36" t="s">
        <v>39</v>
      </c>
      <c r="C52" s="11">
        <f>SUM(C53:C56)</f>
        <v>319006.89</v>
      </c>
      <c r="D52" s="11">
        <f>SUM(D53:D56)</f>
        <v>193468.32</v>
      </c>
      <c r="E52" s="8">
        <f>ROUND(D52/C52*100,2)</f>
        <v>60.65</v>
      </c>
      <c r="F52" s="24">
        <f>SUM(F53:F56)</f>
        <v>424992.47</v>
      </c>
      <c r="G52" s="24">
        <f>SUM(G53:G56)</f>
        <v>215594.76</v>
      </c>
      <c r="H52" s="20">
        <f t="shared" si="1"/>
        <v>50.73</v>
      </c>
      <c r="I52" s="41">
        <f t="shared" si="2"/>
        <v>22126.440000000002</v>
      </c>
    </row>
    <row r="53" spans="1:9" ht="15.75" x14ac:dyDescent="0.25">
      <c r="A53" s="39">
        <v>1101</v>
      </c>
      <c r="B53" s="27" t="s">
        <v>40</v>
      </c>
      <c r="C53" s="9">
        <v>251265.38</v>
      </c>
      <c r="D53" s="10">
        <v>149595.66</v>
      </c>
      <c r="E53" s="6">
        <f t="shared" si="6"/>
        <v>59.54</v>
      </c>
      <c r="F53" s="21">
        <v>332019.21999999997</v>
      </c>
      <c r="G53" s="22">
        <v>168458.59</v>
      </c>
      <c r="H53" s="23">
        <f t="shared" si="1"/>
        <v>50.74</v>
      </c>
      <c r="I53" s="42">
        <f t="shared" si="2"/>
        <v>18862.929999999993</v>
      </c>
    </row>
    <row r="54" spans="1:9" ht="15.75" x14ac:dyDescent="0.25">
      <c r="A54" s="39">
        <v>1102</v>
      </c>
      <c r="B54" s="27" t="s">
        <v>41</v>
      </c>
      <c r="C54" s="9">
        <v>59622.51</v>
      </c>
      <c r="D54" s="10">
        <v>38292.18</v>
      </c>
      <c r="E54" s="6">
        <f t="shared" si="6"/>
        <v>64.22</v>
      </c>
      <c r="F54" s="21">
        <v>65792.81</v>
      </c>
      <c r="G54" s="22">
        <v>41121.879999999997</v>
      </c>
      <c r="H54" s="23">
        <f t="shared" si="1"/>
        <v>62.5</v>
      </c>
      <c r="I54" s="42">
        <f t="shared" si="2"/>
        <v>2829.6999999999971</v>
      </c>
    </row>
    <row r="55" spans="1:9" ht="15.75" x14ac:dyDescent="0.25">
      <c r="A55" s="39">
        <v>1103</v>
      </c>
      <c r="B55" s="27" t="s">
        <v>97</v>
      </c>
      <c r="C55" s="9">
        <v>0</v>
      </c>
      <c r="D55" s="10">
        <v>0</v>
      </c>
      <c r="E55" s="6">
        <v>0</v>
      </c>
      <c r="F55" s="21">
        <v>18485.04</v>
      </c>
      <c r="G55" s="22">
        <v>0</v>
      </c>
      <c r="H55" s="23">
        <f t="shared" si="1"/>
        <v>0</v>
      </c>
      <c r="I55" s="42">
        <f t="shared" si="2"/>
        <v>0</v>
      </c>
    </row>
    <row r="56" spans="1:9" ht="30" x14ac:dyDescent="0.25">
      <c r="A56" s="39">
        <v>1105</v>
      </c>
      <c r="B56" s="27" t="s">
        <v>42</v>
      </c>
      <c r="C56" s="9">
        <v>8119</v>
      </c>
      <c r="D56" s="10">
        <v>5580.48</v>
      </c>
      <c r="E56" s="6">
        <f t="shared" si="6"/>
        <v>68.73</v>
      </c>
      <c r="F56" s="21">
        <v>8695.4</v>
      </c>
      <c r="G56" s="22">
        <v>6014.29</v>
      </c>
      <c r="H56" s="23">
        <f t="shared" si="1"/>
        <v>69.17</v>
      </c>
      <c r="I56" s="42">
        <f t="shared" ref="I56" si="7">G56-D56</f>
        <v>433.8100000000004</v>
      </c>
    </row>
    <row r="57" spans="1:9" ht="42.75" x14ac:dyDescent="0.25">
      <c r="A57" s="39">
        <v>1300</v>
      </c>
      <c r="B57" s="36" t="s">
        <v>43</v>
      </c>
      <c r="C57" s="11">
        <f>SUM(C58)</f>
        <v>2792.8</v>
      </c>
      <c r="D57" s="11">
        <f>SUM(D58)</f>
        <v>0</v>
      </c>
      <c r="E57" s="8">
        <f t="shared" si="6"/>
        <v>0</v>
      </c>
      <c r="F57" s="24">
        <f>SUM(F58)</f>
        <v>2716.2</v>
      </c>
      <c r="G57" s="24">
        <f>SUM(G58)</f>
        <v>4.08</v>
      </c>
      <c r="H57" s="20">
        <f t="shared" si="1"/>
        <v>0.15</v>
      </c>
      <c r="I57" s="41">
        <f t="shared" si="2"/>
        <v>4.08</v>
      </c>
    </row>
    <row r="58" spans="1:9" ht="30" x14ac:dyDescent="0.25">
      <c r="A58" s="39">
        <v>1301</v>
      </c>
      <c r="B58" s="27" t="s">
        <v>44</v>
      </c>
      <c r="C58" s="12">
        <v>2792.8</v>
      </c>
      <c r="D58" s="12">
        <v>0</v>
      </c>
      <c r="E58" s="6">
        <f t="shared" si="6"/>
        <v>0</v>
      </c>
      <c r="F58" s="25">
        <v>2716.2</v>
      </c>
      <c r="G58" s="25">
        <v>4.08</v>
      </c>
      <c r="H58" s="23">
        <f t="shared" si="1"/>
        <v>0.15</v>
      </c>
      <c r="I58" s="42">
        <f t="shared" si="2"/>
        <v>4.08</v>
      </c>
    </row>
    <row r="59" spans="1:9" ht="15.75" x14ac:dyDescent="0.25">
      <c r="A59" s="39"/>
      <c r="B59" s="36" t="s">
        <v>45</v>
      </c>
      <c r="C59" s="13">
        <f>C10+C19+C23+C28+C33+C37+C43+C46+C52+C57</f>
        <v>3200370.49</v>
      </c>
      <c r="D59" s="13">
        <f>D10+D19+D23+D28+D33+D37+D43+D46+D52+D57</f>
        <v>2015173.52</v>
      </c>
      <c r="E59" s="8">
        <f>ROUND(D59/C59*100,2)</f>
        <v>62.97</v>
      </c>
      <c r="F59" s="26">
        <f>F10+F19+F23+F28+F33+F37+F43+F46+F52+F57</f>
        <v>3443169.3400000008</v>
      </c>
      <c r="G59" s="26">
        <f>G10+G19+G23+G28+G33+G37+G43+G46+G52+G57</f>
        <v>2305054.5999999996</v>
      </c>
      <c r="H59" s="20">
        <f t="shared" si="1"/>
        <v>66.95</v>
      </c>
      <c r="I59" s="41">
        <f t="shared" si="2"/>
        <v>289881.07999999961</v>
      </c>
    </row>
    <row r="60" spans="1:9" x14ac:dyDescent="0.25">
      <c r="A60" s="1"/>
      <c r="B60" s="1"/>
      <c r="C60" s="1"/>
      <c r="D60" s="1"/>
      <c r="E60" s="1"/>
      <c r="F60" s="1"/>
      <c r="G60" s="1"/>
      <c r="H60" s="1"/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6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01.10.2023</vt:lpstr>
      <vt:lpstr>'на 01.10.2023'!Заголовки_для_печати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Мельникова Евгения Николаевна</cp:lastModifiedBy>
  <cp:lastPrinted>2024-03-19T03:42:13Z</cp:lastPrinted>
  <dcterms:created xsi:type="dcterms:W3CDTF">2016-12-06T08:29:05Z</dcterms:created>
  <dcterms:modified xsi:type="dcterms:W3CDTF">2024-03-19T04:15:05Z</dcterms:modified>
</cp:coreProperties>
</file>