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nikovaen\Desktop\Downloads\"/>
    </mc:Choice>
  </mc:AlternateContent>
  <bookViews>
    <workbookView xWindow="0" yWindow="0" windowWidth="28770" windowHeight="12330"/>
  </bookViews>
  <sheets>
    <sheet name="на 01.07.2023" sheetId="2" r:id="rId1"/>
  </sheets>
  <definedNames>
    <definedName name="_xlnm.Print_Titles" localSheetId="0">'на 01.07.2023'!$8:$8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2" l="1"/>
  <c r="F33" i="2"/>
  <c r="F52" i="2"/>
  <c r="I50" i="2"/>
  <c r="I58" i="2"/>
  <c r="I10" i="2"/>
  <c r="H57" i="2"/>
  <c r="G56" i="2"/>
  <c r="H56" i="2" s="1"/>
  <c r="F56" i="2"/>
  <c r="H55" i="2"/>
  <c r="H54" i="2"/>
  <c r="H53" i="2"/>
  <c r="G52" i="2"/>
  <c r="H51" i="2"/>
  <c r="H50" i="2"/>
  <c r="H49" i="2"/>
  <c r="H47" i="2"/>
  <c r="G46" i="2"/>
  <c r="F46" i="2"/>
  <c r="H46" i="2" s="1"/>
  <c r="H45" i="2"/>
  <c r="H44" i="2"/>
  <c r="G43" i="2"/>
  <c r="H43" i="2" s="1"/>
  <c r="F43" i="2"/>
  <c r="H42" i="2"/>
  <c r="H41" i="2"/>
  <c r="H40" i="2"/>
  <c r="H39" i="2"/>
  <c r="H38" i="2"/>
  <c r="G37" i="2"/>
  <c r="H37" i="2" s="1"/>
  <c r="F37" i="2"/>
  <c r="H36" i="2"/>
  <c r="H35" i="2"/>
  <c r="G33" i="2"/>
  <c r="H32" i="2"/>
  <c r="H31" i="2"/>
  <c r="H30" i="2"/>
  <c r="H29" i="2"/>
  <c r="G28" i="2"/>
  <c r="H28" i="2" s="1"/>
  <c r="F28" i="2"/>
  <c r="H27" i="2"/>
  <c r="H26" i="2"/>
  <c r="H25" i="2"/>
  <c r="H24" i="2"/>
  <c r="G23" i="2"/>
  <c r="F23" i="2"/>
  <c r="H23" i="2" s="1"/>
  <c r="H22" i="2"/>
  <c r="H21" i="2"/>
  <c r="H20" i="2"/>
  <c r="G19" i="2"/>
  <c r="F19" i="2"/>
  <c r="H19" i="2" s="1"/>
  <c r="H18" i="2"/>
  <c r="H17" i="2"/>
  <c r="H15" i="2"/>
  <c r="H14" i="2"/>
  <c r="H13" i="2"/>
  <c r="H12" i="2"/>
  <c r="H11" i="2"/>
  <c r="G10" i="2"/>
  <c r="F10" i="2"/>
  <c r="I36" i="2"/>
  <c r="I11" i="2"/>
  <c r="I12" i="2"/>
  <c r="I13" i="2"/>
  <c r="I14" i="2"/>
  <c r="I15" i="2"/>
  <c r="I16" i="2"/>
  <c r="I17" i="2"/>
  <c r="I18" i="2"/>
  <c r="I20" i="2"/>
  <c r="I21" i="2"/>
  <c r="I22" i="2"/>
  <c r="I24" i="2"/>
  <c r="I25" i="2"/>
  <c r="I26" i="2"/>
  <c r="I27" i="2"/>
  <c r="I29" i="2"/>
  <c r="I30" i="2"/>
  <c r="I31" i="2"/>
  <c r="I32" i="2"/>
  <c r="I33" i="2"/>
  <c r="I34" i="2"/>
  <c r="I35" i="2"/>
  <c r="I38" i="2"/>
  <c r="I39" i="2"/>
  <c r="I40" i="2"/>
  <c r="I41" i="2"/>
  <c r="I42" i="2"/>
  <c r="I44" i="2"/>
  <c r="I45" i="2"/>
  <c r="I46" i="2"/>
  <c r="I47" i="2"/>
  <c r="I48" i="2"/>
  <c r="I49" i="2"/>
  <c r="I51" i="2"/>
  <c r="I52" i="2"/>
  <c r="I54" i="2"/>
  <c r="I55" i="2"/>
  <c r="H52" i="2" l="1"/>
  <c r="F58" i="2"/>
  <c r="H10" i="2"/>
  <c r="G58" i="2"/>
  <c r="H58" i="2" s="1"/>
  <c r="I56" i="2"/>
  <c r="I43" i="2"/>
  <c r="I37" i="2"/>
  <c r="I23" i="2"/>
  <c r="I19" i="2"/>
  <c r="I57" i="2"/>
  <c r="I53" i="2"/>
  <c r="I28" i="2"/>
  <c r="E10" i="2" l="1"/>
  <c r="E57" i="2"/>
  <c r="D56" i="2"/>
  <c r="E56" i="2" s="1"/>
  <c r="C56" i="2"/>
  <c r="E55" i="2"/>
  <c r="E54" i="2"/>
  <c r="E53" i="2"/>
  <c r="D52" i="2"/>
  <c r="E52" i="2" s="1"/>
  <c r="C52" i="2"/>
  <c r="E51" i="2"/>
  <c r="E50" i="2"/>
  <c r="E49" i="2"/>
  <c r="E47" i="2"/>
  <c r="D46" i="2"/>
  <c r="C46" i="2"/>
  <c r="E46" i="2" s="1"/>
  <c r="E45" i="2"/>
  <c r="E44" i="2"/>
  <c r="D43" i="2"/>
  <c r="E43" i="2" s="1"/>
  <c r="C43" i="2"/>
  <c r="E42" i="2"/>
  <c r="E41" i="2"/>
  <c r="E40" i="2"/>
  <c r="E39" i="2"/>
  <c r="E38" i="2"/>
  <c r="D37" i="2"/>
  <c r="E37" i="2" s="1"/>
  <c r="C37" i="2"/>
  <c r="E35" i="2"/>
  <c r="D33" i="2"/>
  <c r="E33" i="2" s="1"/>
  <c r="C33" i="2"/>
  <c r="E32" i="2"/>
  <c r="E31" i="2"/>
  <c r="E30" i="2"/>
  <c r="E29" i="2"/>
  <c r="D28" i="2"/>
  <c r="C28" i="2"/>
  <c r="E28" i="2" s="1"/>
  <c r="E27" i="2"/>
  <c r="E26" i="2"/>
  <c r="E25" i="2"/>
  <c r="E24" i="2"/>
  <c r="D23" i="2"/>
  <c r="E23" i="2" s="1"/>
  <c r="C23" i="2"/>
  <c r="E22" i="2"/>
  <c r="E21" i="2"/>
  <c r="E20" i="2"/>
  <c r="D19" i="2"/>
  <c r="E19" i="2" s="1"/>
  <c r="C19" i="2"/>
  <c r="E18" i="2"/>
  <c r="E17" i="2"/>
  <c r="E15" i="2"/>
  <c r="E14" i="2"/>
  <c r="E13" i="2"/>
  <c r="E12" i="2"/>
  <c r="E11" i="2"/>
  <c r="D10" i="2"/>
  <c r="C10" i="2"/>
  <c r="C58" i="2" s="1"/>
  <c r="D58" i="2" l="1"/>
  <c r="E58" i="2" s="1"/>
</calcChain>
</file>

<file path=xl/sharedStrings.xml><?xml version="1.0" encoding="utf-8"?>
<sst xmlns="http://schemas.openxmlformats.org/spreadsheetml/2006/main" count="100" uniqueCount="98">
  <si>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</si>
  <si>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</si>
  <si>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</si>
  <si>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</si>
  <si>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</si>
  <si>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</si>
  <si>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</si>
  <si>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</si>
  <si>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</si>
  <si>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</si>
  <si>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</si>
  <si>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</si>
  <si>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</si>
  <si>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</si>
  <si>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</si>
  <si>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</si>
  <si>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</si>
  <si>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</si>
  <si>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</si>
  <si>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</si>
  <si>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</si>
  <si>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</si>
  <si>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</si>
  <si>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</si>
  <si>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</si>
  <si>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</si>
  <si>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</si>
  <si>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</si>
  <si>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</si>
  <si>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</si>
  <si>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</si>
  <si>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</si>
  <si>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</si>
  <si>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</si>
  <si>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</si>
  <si>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</si>
  <si>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</si>
  <si>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</si>
  <si>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</si>
  <si>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</si>
  <si>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</si>
  <si>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</si>
  <si>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</si>
  <si>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</si>
  <si>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</si>
  <si>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</si>
  <si>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</si>
  <si>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</si>
  <si>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</si>
  <si>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</si>
  <si>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</si>
  <si>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</si>
  <si>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</si>
  <si>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</si>
  <si>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</si>
  <si>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</si>
  <si>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</si>
  <si>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</si>
  <si>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</si>
  <si>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</si>
  <si>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</si>
  <si>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</si>
  <si>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</si>
  <si>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</si>
  <si>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</si>
  <si>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</si>
  <si>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</si>
  <si>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</si>
  <si>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</si>
  <si>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</si>
  <si>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</si>
  <si>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</si>
  <si>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</si>
  <si>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</si>
  <si>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</si>
  <si>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</si>
  <si>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</si>
  <si>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</si>
  <si>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</si>
  <si>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</si>
  <si>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</si>
  <si>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</si>
  <si>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Судебная система</t>
  </si>
  <si>
    <t>0105</t>
  </si>
  <si>
    <t>0314</t>
  </si>
  <si>
    <t>Другие вопросы в области национальной безопасности и правоохранительной деятельности</t>
  </si>
  <si>
    <t>0602</t>
  </si>
  <si>
    <t>Сбор, удаление отходов и очистка сточных вод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</si>
  <si>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</si>
  <si>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</si>
  <si>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>Исполнено   по состоянию на 01.07.2022      (тыс.руб.)</t>
  </si>
  <si>
    <t>на 01.07.2022</t>
  </si>
  <si>
    <r>
      <t xml:space="preserve">Отклонения по исполнению бюджета (тыс.руб.)    </t>
    </r>
    <r>
      <rPr>
        <sz val="11"/>
        <color theme="1"/>
        <rFont val="Times New Roman"/>
        <family val="1"/>
        <charset val="204"/>
      </rPr>
      <t>(гр.7-гр.4)</t>
    </r>
  </si>
  <si>
    <t>на 01.07.2023</t>
  </si>
  <si>
    <t>Другие вопросы в области охраны окружающей среды</t>
  </si>
  <si>
    <t>по состоянию на 01.07.2023</t>
  </si>
  <si>
    <t>Исполнено   по состоянию на 01.07.2023      (тыс.руб.)</t>
  </si>
  <si>
    <t>0605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</si>
</sst>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56">
    <xf numFmtId="0" fontId="0" fillId="0" borderId="0" xfId="0"/>
    <xf numFmtId="0" fontId="0" fillId="3" borderId="0" xfId="0" applyFill="1"/>
    <xf numFmtId="0" fontId="0" fillId="4" borderId="1" xfId="0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4" borderId="1" xfId="0" applyFont="1" applyFill="1" applyBorder="1" applyAlignment="1">
      <alignment horizontal="right" vertical="center"/>
    </xf>
    <xf numFmtId="4" fontId="1" fillId="4" borderId="1" xfId="0" applyNumberFormat="1" applyFont="1" applyFill="1" applyBorder="1" applyAlignment="1">
      <alignment horizontal="right" vertical="center" wrapText="1"/>
    </xf>
    <xf numFmtId="4" fontId="10" fillId="4" borderId="3" xfId="1" applyNumberFormat="1" applyFont="1" applyFill="1" applyAlignment="1" applyProtection="1">
      <alignment horizontal="right" vertical="center" shrinkToFit="1"/>
      <protection locked="0"/>
    </xf>
    <xf numFmtId="4" fontId="5" fillId="4" borderId="1" xfId="0" applyNumberFormat="1" applyFont="1" applyFill="1" applyBorder="1" applyAlignment="1">
      <alignment horizontal="right" vertical="center" wrapText="1"/>
    </xf>
    <xf numFmtId="4" fontId="8" fillId="4" borderId="3" xfId="1" applyNumberFormat="1" applyFont="1" applyFill="1" applyAlignment="1" applyProtection="1">
      <alignment horizontal="right" vertical="center" shrinkToFit="1"/>
      <protection locked="0"/>
    </xf>
    <xf numFmtId="4" fontId="9" fillId="4" borderId="3" xfId="1" applyNumberFormat="1" applyFont="1" applyFill="1" applyAlignment="1" applyProtection="1">
      <alignment horizontal="right" vertical="center" shrinkToFit="1"/>
      <protection locked="0"/>
    </xf>
    <xf numFmtId="4" fontId="6" fillId="4" borderId="3" xfId="1" applyNumberFormat="1" applyFont="1" applyFill="1" applyAlignment="1" applyProtection="1">
      <alignment horizontal="right" vertical="center" shrinkToFit="1"/>
      <protection locked="0"/>
    </xf>
    <xf numFmtId="4" fontId="7" fillId="4" borderId="3" xfId="1" applyNumberFormat="1" applyFont="1" applyFill="1" applyAlignment="1" applyProtection="1">
      <alignment horizontal="right" vertical="center" shrinkToFit="1"/>
      <protection locked="0"/>
    </xf>
    <xf numFmtId="4" fontId="6" fillId="4" borderId="1" xfId="4" applyNumberFormat="1" applyFont="1" applyFill="1" applyBorder="1" applyAlignment="1" applyProtection="1">
      <alignment horizontal="right" vertical="center" shrinkToFit="1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0" fillId="5" borderId="1" xfId="0" applyFont="1" applyFill="1" applyBorder="1" applyAlignment="1">
      <alignment horizontal="right" vertical="center"/>
    </xf>
    <xf numFmtId="4" fontId="1" fillId="5" borderId="1" xfId="0" applyNumberFormat="1" applyFont="1" applyFill="1" applyBorder="1" applyAlignment="1">
      <alignment horizontal="right" vertical="center" wrapText="1"/>
    </xf>
    <xf numFmtId="4" fontId="10" fillId="5" borderId="3" xfId="1" applyNumberFormat="1" applyFont="1" applyFill="1" applyAlignment="1" applyProtection="1">
      <alignment horizontal="right" vertical="center" shrinkToFit="1"/>
      <protection locked="0"/>
    </xf>
    <xf numFmtId="4" fontId="5" fillId="5" borderId="1" xfId="0" applyNumberFormat="1" applyFont="1" applyFill="1" applyBorder="1" applyAlignment="1">
      <alignment horizontal="right" vertical="center" wrapText="1"/>
    </xf>
    <xf numFmtId="4" fontId="8" fillId="5" borderId="3" xfId="1" applyNumberFormat="1" applyFont="1" applyFill="1" applyAlignment="1" applyProtection="1">
      <alignment horizontal="right" vertical="center" shrinkToFit="1"/>
      <protection locked="0"/>
    </xf>
    <xf numFmtId="4" fontId="9" fillId="5" borderId="3" xfId="1" applyNumberFormat="1" applyFont="1" applyFill="1" applyAlignment="1" applyProtection="1">
      <alignment horizontal="right" vertical="center" shrinkToFit="1"/>
      <protection locked="0"/>
    </xf>
    <xf numFmtId="4" fontId="6" fillId="5" borderId="3" xfId="1" applyNumberFormat="1" applyFont="1" applyFill="1" applyAlignment="1" applyProtection="1">
      <alignment horizontal="right" vertical="center" shrinkToFit="1"/>
      <protection locked="0"/>
    </xf>
    <xf numFmtId="4" fontId="7" fillId="5" borderId="3" xfId="1" applyNumberFormat="1" applyFont="1" applyFill="1" applyAlignment="1" applyProtection="1">
      <alignment horizontal="right" vertical="center" shrinkToFit="1"/>
      <protection locked="0"/>
    </xf>
    <xf numFmtId="4" fontId="6" fillId="5" borderId="1" xfId="4" applyNumberFormat="1" applyFont="1" applyFill="1" applyBorder="1" applyAlignment="1" applyProtection="1">
      <alignment horizontal="right" vertical="center" shrinkToFit="1"/>
      <protection locked="0"/>
    </xf>
    <xf numFmtId="0" fontId="1" fillId="6" borderId="1" xfId="0" applyFont="1" applyFill="1" applyBorder="1" applyAlignment="1">
      <alignment horizontal="justify" vertical="center" wrapText="1"/>
    </xf>
    <xf numFmtId="0" fontId="0" fillId="6" borderId="1" xfId="0" applyFill="1" applyBorder="1" applyAlignment="1">
      <alignment horizontal="center"/>
    </xf>
    <xf numFmtId="0" fontId="0" fillId="6" borderId="1" xfId="0" applyFont="1" applyFill="1" applyBorder="1"/>
    <xf numFmtId="0" fontId="5" fillId="6" borderId="1" xfId="0" applyFont="1" applyFill="1" applyBorder="1"/>
    <xf numFmtId="49" fontId="5" fillId="6" borderId="1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  <xf numFmtId="0" fontId="7" fillId="6" borderId="3" xfId="2" applyNumberFormat="1" applyFont="1" applyFill="1" applyProtection="1">
      <alignment vertical="top" wrapText="1"/>
      <protection locked="0"/>
    </xf>
    <xf numFmtId="0" fontId="5" fillId="6" borderId="1" xfId="0" applyFont="1" applyFill="1" applyBorder="1" applyAlignment="1">
      <alignment horizontal="justify" vertical="center" wrapText="1"/>
    </xf>
    <xf numFmtId="0" fontId="7" fillId="6" borderId="3" xfId="2" applyNumberFormat="1" applyFont="1" applyFill="1" applyAlignment="1" applyProtection="1">
      <alignment horizontal="left" vertical="top" wrapText="1"/>
      <protection locked="0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4" fontId="12" fillId="6" borderId="1" xfId="0" applyNumberFormat="1" applyFont="1" applyFill="1" applyBorder="1" applyAlignment="1">
      <alignment horizontal="center" vertical="center"/>
    </xf>
    <xf numFmtId="4" fontId="5" fillId="6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11" fillId="4" borderId="5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6" borderId="2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 wrapText="1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tabSelected="1" view="pageBreakPreview" zoomScaleNormal="100" zoomScaleSheetLayoutView="100" workbookViewId="0">
      <selection activeCell="B37" sqref="B37"/>
    </sheetView>
  </sheetViews>
  <sheetFormatPr defaultRowHeight="15" x14ac:dyDescent="0.25"/>
  <cols>
    <col min="1" max="1" width="7.85546875" customWidth="1"/>
    <col min="2" max="2" width="45.28515625" customWidth="1"/>
    <col min="3" max="3" width="16.42578125" customWidth="1"/>
    <col min="4" max="4" width="13.28515625" customWidth="1"/>
    <col min="5" max="5" width="13.140625" customWidth="1"/>
    <col min="6" max="6" width="16.42578125" customWidth="1"/>
    <col min="7" max="7" width="13.28515625" customWidth="1"/>
    <col min="8" max="8" width="13.140625" customWidth="1"/>
    <col min="9" max="9" width="14.5703125" style="3" customWidth="1"/>
    <col min="11" max="11" width="10" bestFit="1" customWidth="1"/>
  </cols>
  <sheetData>
    <row r="1" spans="1:11" x14ac:dyDescent="0.25">
      <c r="D1" s="46"/>
      <c r="E1" s="46"/>
      <c r="G1" s="46"/>
      <c r="H1" s="46"/>
    </row>
    <row r="2" spans="1:11" ht="18.75" x14ac:dyDescent="0.3">
      <c r="A2" s="47" t="s">
        <v>2</v>
      </c>
      <c r="B2" s="47"/>
      <c r="C2" s="47"/>
      <c r="D2" s="47"/>
      <c r="E2" s="47"/>
      <c r="F2" s="47"/>
      <c r="G2" s="47"/>
      <c r="H2" s="47"/>
      <c r="I2" s="47"/>
    </row>
    <row r="3" spans="1:11" ht="18.75" x14ac:dyDescent="0.3">
      <c r="A3" s="47" t="s">
        <v>3</v>
      </c>
      <c r="B3" s="47"/>
      <c r="C3" s="47"/>
      <c r="D3" s="47"/>
      <c r="E3" s="47"/>
      <c r="F3" s="47"/>
      <c r="G3" s="47"/>
      <c r="H3" s="47"/>
      <c r="I3" s="47"/>
    </row>
    <row r="4" spans="1:11" ht="18.75" x14ac:dyDescent="0.3">
      <c r="A4" s="47" t="s">
        <v>95</v>
      </c>
      <c r="B4" s="47"/>
      <c r="C4" s="47"/>
      <c r="D4" s="47"/>
      <c r="E4" s="47"/>
      <c r="F4" s="47"/>
      <c r="G4" s="47"/>
      <c r="H4" s="47"/>
      <c r="I4" s="47"/>
    </row>
    <row r="5" spans="1:11" ht="18.75" x14ac:dyDescent="0.3">
      <c r="A5" s="14"/>
      <c r="B5" s="14"/>
      <c r="C5" s="14"/>
      <c r="D5" s="14"/>
      <c r="E5" s="14"/>
      <c r="F5" s="14"/>
      <c r="G5" s="14"/>
      <c r="H5" s="14"/>
    </row>
    <row r="6" spans="1:11" ht="22.5" customHeight="1" x14ac:dyDescent="0.3">
      <c r="A6" s="48" t="s">
        <v>0</v>
      </c>
      <c r="B6" s="50" t="s">
        <v>1</v>
      </c>
      <c r="C6" s="52" t="s">
        <v>91</v>
      </c>
      <c r="D6" s="53"/>
      <c r="E6" s="54"/>
      <c r="F6" s="43" t="s">
        <v>93</v>
      </c>
      <c r="G6" s="44"/>
      <c r="H6" s="45"/>
      <c r="I6" s="55" t="s">
        <v>92</v>
      </c>
    </row>
    <row r="7" spans="1:11" ht="91.5" customHeight="1" x14ac:dyDescent="0.25">
      <c r="A7" s="49"/>
      <c r="B7" s="51"/>
      <c r="C7" s="15" t="s">
        <v>76</v>
      </c>
      <c r="D7" s="15" t="s">
        <v>90</v>
      </c>
      <c r="E7" s="15" t="s">
        <v>77</v>
      </c>
      <c r="F7" s="13" t="s">
        <v>76</v>
      </c>
      <c r="G7" s="13" t="s">
        <v>96</v>
      </c>
      <c r="H7" s="13" t="s">
        <v>77</v>
      </c>
      <c r="I7" s="55"/>
    </row>
    <row r="8" spans="1:11" x14ac:dyDescent="0.25">
      <c r="A8" s="27">
        <v>1</v>
      </c>
      <c r="B8" s="27">
        <v>2</v>
      </c>
      <c r="C8" s="16">
        <v>3</v>
      </c>
      <c r="D8" s="16">
        <v>4</v>
      </c>
      <c r="E8" s="16">
        <v>5</v>
      </c>
      <c r="F8" s="2">
        <v>6</v>
      </c>
      <c r="G8" s="2">
        <v>7</v>
      </c>
      <c r="H8" s="2">
        <v>8</v>
      </c>
      <c r="I8" s="39">
        <v>9</v>
      </c>
    </row>
    <row r="9" spans="1:11" x14ac:dyDescent="0.25">
      <c r="A9" s="28"/>
      <c r="B9" s="29" t="s">
        <v>4</v>
      </c>
      <c r="C9" s="17"/>
      <c r="D9" s="17"/>
      <c r="E9" s="18"/>
      <c r="F9" s="4"/>
      <c r="G9" s="4"/>
      <c r="H9" s="5"/>
      <c r="I9" s="39"/>
    </row>
    <row r="10" spans="1:11" ht="28.5" x14ac:dyDescent="0.25">
      <c r="A10" s="30" t="s">
        <v>46</v>
      </c>
      <c r="B10" s="31" t="s">
        <v>74</v>
      </c>
      <c r="C10" s="19">
        <f>C11+C12+C13+C15+C16+C17+C18+C14</f>
        <v>197928.55</v>
      </c>
      <c r="D10" s="19">
        <f>D11+D12+D13+D15+D16+D17+D18+D14</f>
        <v>73828.990000000005</v>
      </c>
      <c r="E10" s="20">
        <f>ROUND(D10/C10*100,2)</f>
        <v>37.299999999999997</v>
      </c>
      <c r="F10" s="6">
        <f>F11+F12+F13+F15+F16+F17+F18+F14</f>
        <v>210579.54</v>
      </c>
      <c r="G10" s="6">
        <f>G11+G12+G13+G15+G16+G17+G18+G14</f>
        <v>99204.34</v>
      </c>
      <c r="H10" s="7">
        <f t="shared" ref="H10:H58" si="0">ROUND(G10/F10*100,2)</f>
        <v>47.11</v>
      </c>
      <c r="I10" s="40">
        <f>G10-D10</f>
        <v>25375.349999999991</v>
      </c>
    </row>
    <row r="11" spans="1:11" ht="45" x14ac:dyDescent="0.25">
      <c r="A11" s="32" t="s">
        <v>47</v>
      </c>
      <c r="B11" s="26" t="s">
        <v>5</v>
      </c>
      <c r="C11" s="21">
        <v>3089.5</v>
      </c>
      <c r="D11" s="22">
        <v>1343.14</v>
      </c>
      <c r="E11" s="18">
        <f t="shared" ref="E11:E15" si="1">ROUND(D11/C11*100,2)</f>
        <v>43.47</v>
      </c>
      <c r="F11" s="8">
        <v>3318.2</v>
      </c>
      <c r="G11" s="9">
        <v>1641.82</v>
      </c>
      <c r="H11" s="5">
        <f t="shared" si="0"/>
        <v>49.48</v>
      </c>
      <c r="I11" s="41">
        <f t="shared" ref="I11:I57" si="2">G11-D11</f>
        <v>298.67999999999984</v>
      </c>
      <c r="K11" s="42"/>
    </row>
    <row r="12" spans="1:11" ht="60" x14ac:dyDescent="0.25">
      <c r="A12" s="32" t="s">
        <v>48</v>
      </c>
      <c r="B12" s="26" t="s">
        <v>6</v>
      </c>
      <c r="C12" s="21">
        <v>2648.3</v>
      </c>
      <c r="D12" s="22">
        <v>1039.55</v>
      </c>
      <c r="E12" s="18">
        <f t="shared" si="1"/>
        <v>39.25</v>
      </c>
      <c r="F12" s="8">
        <v>2837.8</v>
      </c>
      <c r="G12" s="9">
        <v>1480.85</v>
      </c>
      <c r="H12" s="5">
        <f t="shared" si="0"/>
        <v>52.18</v>
      </c>
      <c r="I12" s="41">
        <f t="shared" si="2"/>
        <v>441.29999999999995</v>
      </c>
    </row>
    <row r="13" spans="1:11" ht="60" x14ac:dyDescent="0.25">
      <c r="A13" s="32" t="s">
        <v>75</v>
      </c>
      <c r="B13" s="26" t="s">
        <v>7</v>
      </c>
      <c r="C13" s="21">
        <v>84438.8</v>
      </c>
      <c r="D13" s="22">
        <v>35432.01</v>
      </c>
      <c r="E13" s="18">
        <f t="shared" si="1"/>
        <v>41.96</v>
      </c>
      <c r="F13" s="8">
        <v>92810.7</v>
      </c>
      <c r="G13" s="9">
        <v>42789.75</v>
      </c>
      <c r="H13" s="5">
        <f t="shared" si="0"/>
        <v>46.1</v>
      </c>
      <c r="I13" s="41">
        <f t="shared" si="2"/>
        <v>7357.739999999998</v>
      </c>
    </row>
    <row r="14" spans="1:11" ht="15.75" x14ac:dyDescent="0.25">
      <c r="A14" s="32" t="s">
        <v>83</v>
      </c>
      <c r="B14" s="26" t="s">
        <v>82</v>
      </c>
      <c r="C14" s="21">
        <v>97</v>
      </c>
      <c r="D14" s="22">
        <v>97</v>
      </c>
      <c r="E14" s="18">
        <f t="shared" si="1"/>
        <v>100</v>
      </c>
      <c r="F14" s="8">
        <v>1.1000000000000001</v>
      </c>
      <c r="G14" s="9">
        <v>1.1000000000000001</v>
      </c>
      <c r="H14" s="5">
        <f t="shared" si="0"/>
        <v>100</v>
      </c>
      <c r="I14" s="41">
        <f t="shared" si="2"/>
        <v>-95.9</v>
      </c>
    </row>
    <row r="15" spans="1:11" ht="45" x14ac:dyDescent="0.25">
      <c r="A15" s="32" t="s">
        <v>49</v>
      </c>
      <c r="B15" s="33" t="s">
        <v>8</v>
      </c>
      <c r="C15" s="21">
        <v>21997.7</v>
      </c>
      <c r="D15" s="22">
        <v>9337.06</v>
      </c>
      <c r="E15" s="18">
        <f t="shared" si="1"/>
        <v>42.45</v>
      </c>
      <c r="F15" s="8">
        <v>22490.1</v>
      </c>
      <c r="G15" s="9">
        <v>9928.84</v>
      </c>
      <c r="H15" s="5">
        <f t="shared" si="0"/>
        <v>44.15</v>
      </c>
      <c r="I15" s="41">
        <f t="shared" si="2"/>
        <v>591.78000000000065</v>
      </c>
    </row>
    <row r="16" spans="1:11" ht="30" x14ac:dyDescent="0.25">
      <c r="A16" s="32" t="s">
        <v>79</v>
      </c>
      <c r="B16" s="34" t="s">
        <v>78</v>
      </c>
      <c r="C16" s="21"/>
      <c r="D16" s="22"/>
      <c r="E16" s="18">
        <v>0</v>
      </c>
      <c r="F16" s="8">
        <v>11627.2</v>
      </c>
      <c r="G16" s="9">
        <v>11627.2</v>
      </c>
      <c r="H16" s="5">
        <v>0</v>
      </c>
      <c r="I16" s="41">
        <f t="shared" si="2"/>
        <v>11627.2</v>
      </c>
    </row>
    <row r="17" spans="1:9" ht="15.75" x14ac:dyDescent="0.25">
      <c r="A17" s="32" t="s">
        <v>50</v>
      </c>
      <c r="B17" s="26" t="s">
        <v>9</v>
      </c>
      <c r="C17" s="21">
        <v>950</v>
      </c>
      <c r="D17" s="22">
        <v>0</v>
      </c>
      <c r="E17" s="18">
        <f t="shared" ref="E17:E33" si="3">ROUND(D17/C17*100,2)</f>
        <v>0</v>
      </c>
      <c r="F17" s="8">
        <v>950</v>
      </c>
      <c r="G17" s="9">
        <v>0</v>
      </c>
      <c r="H17" s="5">
        <f t="shared" si="0"/>
        <v>0</v>
      </c>
      <c r="I17" s="41">
        <f t="shared" si="2"/>
        <v>0</v>
      </c>
    </row>
    <row r="18" spans="1:9" ht="15.75" x14ac:dyDescent="0.25">
      <c r="A18" s="32" t="s">
        <v>51</v>
      </c>
      <c r="B18" s="26" t="s">
        <v>10</v>
      </c>
      <c r="C18" s="21">
        <v>84707.25</v>
      </c>
      <c r="D18" s="22">
        <v>26580.23</v>
      </c>
      <c r="E18" s="18">
        <f t="shared" si="3"/>
        <v>31.38</v>
      </c>
      <c r="F18" s="8">
        <v>76544.44</v>
      </c>
      <c r="G18" s="9">
        <v>31734.78</v>
      </c>
      <c r="H18" s="5">
        <f t="shared" si="0"/>
        <v>41.46</v>
      </c>
      <c r="I18" s="41">
        <f t="shared" si="2"/>
        <v>5154.5499999999993</v>
      </c>
    </row>
    <row r="19" spans="1:9" ht="42.75" x14ac:dyDescent="0.25">
      <c r="A19" s="30" t="s">
        <v>52</v>
      </c>
      <c r="B19" s="35" t="s">
        <v>11</v>
      </c>
      <c r="C19" s="19">
        <f>C20+C22+C21</f>
        <v>19638.75</v>
      </c>
      <c r="D19" s="19">
        <f>D20+D22+D21</f>
        <v>10195.150000000001</v>
      </c>
      <c r="E19" s="20">
        <f t="shared" si="3"/>
        <v>51.91</v>
      </c>
      <c r="F19" s="6">
        <f>F20+F22+F21</f>
        <v>20909.830000000002</v>
      </c>
      <c r="G19" s="6">
        <f>G20+G22+G21</f>
        <v>10947.650000000001</v>
      </c>
      <c r="H19" s="7">
        <f t="shared" si="0"/>
        <v>52.36</v>
      </c>
      <c r="I19" s="40">
        <f t="shared" si="2"/>
        <v>752.5</v>
      </c>
    </row>
    <row r="20" spans="1:9" ht="45" x14ac:dyDescent="0.25">
      <c r="A20" s="32" t="s">
        <v>53</v>
      </c>
      <c r="B20" s="26" t="s">
        <v>12</v>
      </c>
      <c r="C20" s="21">
        <v>657.5</v>
      </c>
      <c r="D20" s="22">
        <v>282.11</v>
      </c>
      <c r="E20" s="18">
        <f t="shared" si="3"/>
        <v>42.91</v>
      </c>
      <c r="F20" s="8">
        <v>693</v>
      </c>
      <c r="G20" s="9">
        <v>282.45</v>
      </c>
      <c r="H20" s="5">
        <f t="shared" si="0"/>
        <v>40.76</v>
      </c>
      <c r="I20" s="41">
        <f t="shared" si="2"/>
        <v>0.33999999999997499</v>
      </c>
    </row>
    <row r="21" spans="1:9" ht="60" x14ac:dyDescent="0.25">
      <c r="A21" s="32" t="s">
        <v>88</v>
      </c>
      <c r="B21" s="26" t="s">
        <v>89</v>
      </c>
      <c r="C21" s="21">
        <v>18933.25</v>
      </c>
      <c r="D21" s="22">
        <v>9906.0400000000009</v>
      </c>
      <c r="E21" s="18">
        <f t="shared" si="3"/>
        <v>52.32</v>
      </c>
      <c r="F21" s="8">
        <v>20168.830000000002</v>
      </c>
      <c r="G21" s="9">
        <v>10648.62</v>
      </c>
      <c r="H21" s="5">
        <f t="shared" si="0"/>
        <v>52.8</v>
      </c>
      <c r="I21" s="41">
        <f t="shared" si="2"/>
        <v>742.57999999999993</v>
      </c>
    </row>
    <row r="22" spans="1:9" ht="45" x14ac:dyDescent="0.25">
      <c r="A22" s="32" t="s">
        <v>84</v>
      </c>
      <c r="B22" s="26" t="s">
        <v>85</v>
      </c>
      <c r="C22" s="21">
        <v>48</v>
      </c>
      <c r="D22" s="22">
        <v>7</v>
      </c>
      <c r="E22" s="18">
        <f t="shared" si="3"/>
        <v>14.58</v>
      </c>
      <c r="F22" s="8">
        <v>48</v>
      </c>
      <c r="G22" s="9">
        <v>16.579999999999998</v>
      </c>
      <c r="H22" s="5">
        <f t="shared" si="0"/>
        <v>34.54</v>
      </c>
      <c r="I22" s="41">
        <f t="shared" si="2"/>
        <v>9.5799999999999983</v>
      </c>
    </row>
    <row r="23" spans="1:9" ht="15.75" x14ac:dyDescent="0.25">
      <c r="A23" s="30" t="s">
        <v>54</v>
      </c>
      <c r="B23" s="35" t="s">
        <v>13</v>
      </c>
      <c r="C23" s="23">
        <f>SUM(C24:C27)</f>
        <v>311360.32</v>
      </c>
      <c r="D23" s="23">
        <f>SUM(D24:D27)</f>
        <v>107565.09000000001</v>
      </c>
      <c r="E23" s="20">
        <f t="shared" si="3"/>
        <v>34.549999999999997</v>
      </c>
      <c r="F23" s="10">
        <f>SUM(F24:F27)</f>
        <v>337720.56</v>
      </c>
      <c r="G23" s="10">
        <f>SUM(G24:G27)</f>
        <v>124759.82</v>
      </c>
      <c r="H23" s="7">
        <f t="shared" si="0"/>
        <v>36.94</v>
      </c>
      <c r="I23" s="40">
        <f t="shared" si="2"/>
        <v>17194.729999999996</v>
      </c>
    </row>
    <row r="24" spans="1:9" ht="15.75" x14ac:dyDescent="0.25">
      <c r="A24" s="32" t="s">
        <v>55</v>
      </c>
      <c r="B24" s="26" t="s">
        <v>14</v>
      </c>
      <c r="C24" s="21">
        <v>10295.5</v>
      </c>
      <c r="D24" s="22">
        <v>4634.46</v>
      </c>
      <c r="E24" s="18">
        <f t="shared" si="3"/>
        <v>45.01</v>
      </c>
      <c r="F24" s="8">
        <v>11035.9</v>
      </c>
      <c r="G24" s="9">
        <v>4905.1499999999996</v>
      </c>
      <c r="H24" s="5">
        <f t="shared" si="0"/>
        <v>44.45</v>
      </c>
      <c r="I24" s="41">
        <f t="shared" si="2"/>
        <v>270.6899999999996</v>
      </c>
    </row>
    <row r="25" spans="1:9" ht="15.75" x14ac:dyDescent="0.25">
      <c r="A25" s="32" t="s">
        <v>56</v>
      </c>
      <c r="B25" s="26" t="s">
        <v>15</v>
      </c>
      <c r="C25" s="21">
        <v>85948.64</v>
      </c>
      <c r="D25" s="22">
        <v>32340.83</v>
      </c>
      <c r="E25" s="18">
        <f t="shared" si="3"/>
        <v>37.630000000000003</v>
      </c>
      <c r="F25" s="8">
        <v>94315.3</v>
      </c>
      <c r="G25" s="9">
        <v>35448.79</v>
      </c>
      <c r="H25" s="5">
        <f t="shared" si="0"/>
        <v>37.590000000000003</v>
      </c>
      <c r="I25" s="41">
        <f t="shared" si="2"/>
        <v>3107.9599999999991</v>
      </c>
    </row>
    <row r="26" spans="1:9" ht="15.75" x14ac:dyDescent="0.25">
      <c r="A26" s="32" t="s">
        <v>57</v>
      </c>
      <c r="B26" s="26" t="s">
        <v>16</v>
      </c>
      <c r="C26" s="21">
        <v>200930.18</v>
      </c>
      <c r="D26" s="22">
        <v>65940.160000000003</v>
      </c>
      <c r="E26" s="18">
        <f t="shared" si="3"/>
        <v>32.82</v>
      </c>
      <c r="F26" s="8">
        <v>216740.66</v>
      </c>
      <c r="G26" s="9">
        <v>79360.460000000006</v>
      </c>
      <c r="H26" s="5">
        <f t="shared" si="0"/>
        <v>36.619999999999997</v>
      </c>
      <c r="I26" s="41">
        <f t="shared" si="2"/>
        <v>13420.300000000003</v>
      </c>
    </row>
    <row r="27" spans="1:9" ht="30" x14ac:dyDescent="0.25">
      <c r="A27" s="32" t="s">
        <v>58</v>
      </c>
      <c r="B27" s="26" t="s">
        <v>17</v>
      </c>
      <c r="C27" s="21">
        <v>14186</v>
      </c>
      <c r="D27" s="22">
        <v>4649.6400000000003</v>
      </c>
      <c r="E27" s="18">
        <f t="shared" si="3"/>
        <v>32.78</v>
      </c>
      <c r="F27" s="8">
        <v>15628.7</v>
      </c>
      <c r="G27" s="9">
        <v>5045.42</v>
      </c>
      <c r="H27" s="5">
        <f t="shared" si="0"/>
        <v>32.28</v>
      </c>
      <c r="I27" s="41">
        <f t="shared" si="2"/>
        <v>395.77999999999975</v>
      </c>
    </row>
    <row r="28" spans="1:9" ht="28.5" x14ac:dyDescent="0.25">
      <c r="A28" s="30" t="s">
        <v>59</v>
      </c>
      <c r="B28" s="35" t="s">
        <v>18</v>
      </c>
      <c r="C28" s="23">
        <f>SUM(C29:C32)</f>
        <v>329698.28000000003</v>
      </c>
      <c r="D28" s="23">
        <f>SUM(D29:D32)</f>
        <v>73251.13</v>
      </c>
      <c r="E28" s="20">
        <f t="shared" si="3"/>
        <v>22.22</v>
      </c>
      <c r="F28" s="10">
        <f>SUM(F29:F32)</f>
        <v>339595.21</v>
      </c>
      <c r="G28" s="10">
        <f>SUM(G29:G32)</f>
        <v>180755.65999999997</v>
      </c>
      <c r="H28" s="7">
        <f t="shared" si="0"/>
        <v>53.23</v>
      </c>
      <c r="I28" s="40">
        <f t="shared" si="2"/>
        <v>107504.52999999997</v>
      </c>
    </row>
    <row r="29" spans="1:9" ht="15.75" x14ac:dyDescent="0.25">
      <c r="A29" s="32" t="s">
        <v>60</v>
      </c>
      <c r="B29" s="26" t="s">
        <v>19</v>
      </c>
      <c r="C29" s="21">
        <v>56056.3</v>
      </c>
      <c r="D29" s="22">
        <v>2673.87</v>
      </c>
      <c r="E29" s="18">
        <f t="shared" si="3"/>
        <v>4.7699999999999996</v>
      </c>
      <c r="F29" s="8">
        <v>24196.41</v>
      </c>
      <c r="G29" s="9">
        <v>11191.29</v>
      </c>
      <c r="H29" s="5">
        <f t="shared" si="0"/>
        <v>46.25</v>
      </c>
      <c r="I29" s="41">
        <f t="shared" si="2"/>
        <v>8517.4200000000019</v>
      </c>
    </row>
    <row r="30" spans="1:9" ht="15.75" x14ac:dyDescent="0.25">
      <c r="A30" s="32" t="s">
        <v>61</v>
      </c>
      <c r="B30" s="26" t="s">
        <v>20</v>
      </c>
      <c r="C30" s="21">
        <v>32771.410000000003</v>
      </c>
      <c r="D30" s="22">
        <v>0</v>
      </c>
      <c r="E30" s="18">
        <f t="shared" si="3"/>
        <v>0</v>
      </c>
      <c r="F30" s="8">
        <v>18137.22</v>
      </c>
      <c r="G30" s="9">
        <v>2337.1999999999998</v>
      </c>
      <c r="H30" s="5">
        <f t="shared" si="0"/>
        <v>12.89</v>
      </c>
      <c r="I30" s="41">
        <f t="shared" si="2"/>
        <v>2337.1999999999998</v>
      </c>
    </row>
    <row r="31" spans="1:9" ht="15.75" x14ac:dyDescent="0.25">
      <c r="A31" s="32" t="s">
        <v>62</v>
      </c>
      <c r="B31" s="26" t="s">
        <v>21</v>
      </c>
      <c r="C31" s="21">
        <v>187873.07</v>
      </c>
      <c r="D31" s="22">
        <v>46957.93</v>
      </c>
      <c r="E31" s="18">
        <f t="shared" si="3"/>
        <v>24.99</v>
      </c>
      <c r="F31" s="8">
        <v>239983.69</v>
      </c>
      <c r="G31" s="9">
        <v>142079.06</v>
      </c>
      <c r="H31" s="5">
        <f t="shared" si="0"/>
        <v>59.2</v>
      </c>
      <c r="I31" s="41">
        <f t="shared" si="2"/>
        <v>95121.13</v>
      </c>
    </row>
    <row r="32" spans="1:9" ht="30" x14ac:dyDescent="0.25">
      <c r="A32" s="32" t="s">
        <v>63</v>
      </c>
      <c r="B32" s="26" t="s">
        <v>22</v>
      </c>
      <c r="C32" s="21">
        <v>52997.5</v>
      </c>
      <c r="D32" s="22">
        <v>23619.33</v>
      </c>
      <c r="E32" s="18">
        <f t="shared" si="3"/>
        <v>44.57</v>
      </c>
      <c r="F32" s="8">
        <v>57277.89</v>
      </c>
      <c r="G32" s="9">
        <v>25148.11</v>
      </c>
      <c r="H32" s="5">
        <f t="shared" si="0"/>
        <v>43.91</v>
      </c>
      <c r="I32" s="41">
        <f t="shared" si="2"/>
        <v>1528.7799999999988</v>
      </c>
    </row>
    <row r="33" spans="1:9" ht="15.75" x14ac:dyDescent="0.25">
      <c r="A33" s="30" t="s">
        <v>64</v>
      </c>
      <c r="B33" s="35" t="s">
        <v>23</v>
      </c>
      <c r="C33" s="23">
        <f>C34+C35</f>
        <v>9034.65</v>
      </c>
      <c r="D33" s="23">
        <f>D34+D35</f>
        <v>3176.25</v>
      </c>
      <c r="E33" s="20">
        <f t="shared" si="3"/>
        <v>35.159999999999997</v>
      </c>
      <c r="F33" s="10">
        <f>F34+F35+F36</f>
        <v>11878.82</v>
      </c>
      <c r="G33" s="10">
        <f>G34+G35+G36</f>
        <v>3598.2700000000004</v>
      </c>
      <c r="H33" s="7">
        <f>ROUND(G33/F33*100,2)</f>
        <v>30.29</v>
      </c>
      <c r="I33" s="40">
        <f t="shared" si="2"/>
        <v>422.02000000000044</v>
      </c>
    </row>
    <row r="34" spans="1:9" x14ac:dyDescent="0.25">
      <c r="A34" s="32" t="s">
        <v>86</v>
      </c>
      <c r="B34" s="26" t="s">
        <v>87</v>
      </c>
      <c r="C34" s="24">
        <v>0</v>
      </c>
      <c r="D34" s="24">
        <v>0</v>
      </c>
      <c r="E34" s="18">
        <v>0</v>
      </c>
      <c r="F34" s="11">
        <v>0</v>
      </c>
      <c r="G34" s="11">
        <v>0</v>
      </c>
      <c r="H34" s="5">
        <v>0</v>
      </c>
      <c r="I34" s="41">
        <f t="shared" si="2"/>
        <v>0</v>
      </c>
    </row>
    <row r="35" spans="1:9" ht="30" x14ac:dyDescent="0.25">
      <c r="A35" s="32" t="s">
        <v>65</v>
      </c>
      <c r="B35" s="26" t="s">
        <v>24</v>
      </c>
      <c r="C35" s="21">
        <v>9034.65</v>
      </c>
      <c r="D35" s="22">
        <v>3176.25</v>
      </c>
      <c r="E35" s="18">
        <f t="shared" ref="E35:E47" si="4">ROUND(D35/C35*100,2)</f>
        <v>35.159999999999997</v>
      </c>
      <c r="F35" s="8">
        <v>9643.4599999999991</v>
      </c>
      <c r="G35" s="9">
        <v>3428.01</v>
      </c>
      <c r="H35" s="5">
        <f t="shared" si="0"/>
        <v>35.549999999999997</v>
      </c>
      <c r="I35" s="41">
        <f t="shared" si="2"/>
        <v>251.76000000000022</v>
      </c>
    </row>
    <row r="36" spans="1:9" ht="30" x14ac:dyDescent="0.25">
      <c r="A36" s="32" t="s">
        <v>97</v>
      </c>
      <c r="B36" s="26" t="s">
        <v>94</v>
      </c>
      <c r="C36" s="21">
        <v>0</v>
      </c>
      <c r="D36" s="22">
        <v>0</v>
      </c>
      <c r="E36" s="18">
        <v>0</v>
      </c>
      <c r="F36" s="8">
        <v>2235.36</v>
      </c>
      <c r="G36" s="9">
        <v>170.26</v>
      </c>
      <c r="H36" s="5">
        <f t="shared" si="0"/>
        <v>7.62</v>
      </c>
      <c r="I36" s="41">
        <f t="shared" ref="I36" si="5">G36-D36</f>
        <v>170.26</v>
      </c>
    </row>
    <row r="37" spans="1:9" ht="15.75" x14ac:dyDescent="0.25">
      <c r="A37" s="30" t="s">
        <v>66</v>
      </c>
      <c r="B37" s="35" t="s">
        <v>25</v>
      </c>
      <c r="C37" s="23">
        <f>SUM(C38:C42)</f>
        <v>1628664.83</v>
      </c>
      <c r="D37" s="23">
        <f>SUM(D38:D42)</f>
        <v>762819.61</v>
      </c>
      <c r="E37" s="20">
        <f t="shared" si="4"/>
        <v>46.84</v>
      </c>
      <c r="F37" s="10">
        <f>SUM(F38:F42)</f>
        <v>1717126.6600000001</v>
      </c>
      <c r="G37" s="10">
        <f>SUM(G38:G42)</f>
        <v>843560.96999999986</v>
      </c>
      <c r="H37" s="7">
        <f t="shared" si="0"/>
        <v>49.13</v>
      </c>
      <c r="I37" s="40">
        <f t="shared" si="2"/>
        <v>80741.35999999987</v>
      </c>
    </row>
    <row r="38" spans="1:9" ht="15.75" x14ac:dyDescent="0.25">
      <c r="A38" s="32" t="s">
        <v>67</v>
      </c>
      <c r="B38" s="26" t="s">
        <v>26</v>
      </c>
      <c r="C38" s="21">
        <v>704815.98</v>
      </c>
      <c r="D38" s="22">
        <v>311833.68</v>
      </c>
      <c r="E38" s="18">
        <f t="shared" si="4"/>
        <v>44.24</v>
      </c>
      <c r="F38" s="8">
        <v>699279.13</v>
      </c>
      <c r="G38" s="9">
        <v>326046.71999999997</v>
      </c>
      <c r="H38" s="5">
        <f t="shared" si="0"/>
        <v>46.63</v>
      </c>
      <c r="I38" s="41">
        <f t="shared" si="2"/>
        <v>14213.039999999979</v>
      </c>
    </row>
    <row r="39" spans="1:9" ht="15.75" x14ac:dyDescent="0.25">
      <c r="A39" s="32" t="s">
        <v>68</v>
      </c>
      <c r="B39" s="26" t="s">
        <v>27</v>
      </c>
      <c r="C39" s="21">
        <v>603018.25</v>
      </c>
      <c r="D39" s="22">
        <v>311194.74</v>
      </c>
      <c r="E39" s="18">
        <f t="shared" si="4"/>
        <v>51.61</v>
      </c>
      <c r="F39" s="8">
        <v>692005.1</v>
      </c>
      <c r="G39" s="9">
        <v>362659.48</v>
      </c>
      <c r="H39" s="5">
        <f t="shared" si="0"/>
        <v>52.41</v>
      </c>
      <c r="I39" s="41">
        <f t="shared" si="2"/>
        <v>51464.739999999991</v>
      </c>
    </row>
    <row r="40" spans="1:9" ht="15.75" x14ac:dyDescent="0.25">
      <c r="A40" s="32" t="s">
        <v>80</v>
      </c>
      <c r="B40" s="36" t="s">
        <v>81</v>
      </c>
      <c r="C40" s="21">
        <v>196978.01</v>
      </c>
      <c r="D40" s="22">
        <v>95351.8</v>
      </c>
      <c r="E40" s="18">
        <f t="shared" si="4"/>
        <v>48.41</v>
      </c>
      <c r="F40" s="8">
        <v>191938.8</v>
      </c>
      <c r="G40" s="9">
        <v>99589.18</v>
      </c>
      <c r="H40" s="5">
        <f t="shared" si="0"/>
        <v>51.89</v>
      </c>
      <c r="I40" s="41">
        <f t="shared" si="2"/>
        <v>4237.3799999999901</v>
      </c>
    </row>
    <row r="41" spans="1:9" ht="15.75" x14ac:dyDescent="0.25">
      <c r="A41" s="32" t="s">
        <v>69</v>
      </c>
      <c r="B41" s="26" t="s">
        <v>28</v>
      </c>
      <c r="C41" s="21">
        <v>35002.22</v>
      </c>
      <c r="D41" s="22">
        <v>11960.05</v>
      </c>
      <c r="E41" s="18">
        <f t="shared" si="4"/>
        <v>34.17</v>
      </c>
      <c r="F41" s="8">
        <v>21021.599999999999</v>
      </c>
      <c r="G41" s="9">
        <v>8138.19</v>
      </c>
      <c r="H41" s="5">
        <f t="shared" si="0"/>
        <v>38.71</v>
      </c>
      <c r="I41" s="41">
        <f t="shared" si="2"/>
        <v>-3821.8599999999997</v>
      </c>
    </row>
    <row r="42" spans="1:9" ht="15.75" x14ac:dyDescent="0.25">
      <c r="A42" s="32" t="s">
        <v>70</v>
      </c>
      <c r="B42" s="26" t="s">
        <v>29</v>
      </c>
      <c r="C42" s="21">
        <v>88850.37</v>
      </c>
      <c r="D42" s="22">
        <v>32479.34</v>
      </c>
      <c r="E42" s="18">
        <f t="shared" si="4"/>
        <v>36.56</v>
      </c>
      <c r="F42" s="8">
        <v>112882.03</v>
      </c>
      <c r="G42" s="9">
        <v>47127.4</v>
      </c>
      <c r="H42" s="5">
        <f t="shared" si="0"/>
        <v>41.75</v>
      </c>
      <c r="I42" s="41">
        <f t="shared" si="2"/>
        <v>14648.060000000001</v>
      </c>
    </row>
    <row r="43" spans="1:9" ht="42.75" x14ac:dyDescent="0.25">
      <c r="A43" s="30" t="s">
        <v>71</v>
      </c>
      <c r="B43" s="35" t="s">
        <v>30</v>
      </c>
      <c r="C43" s="23">
        <f>SUM(C44:C45)</f>
        <v>235205.12</v>
      </c>
      <c r="D43" s="23">
        <f>SUM(D44:D45)</f>
        <v>109943.41</v>
      </c>
      <c r="E43" s="20">
        <f t="shared" si="4"/>
        <v>46.74</v>
      </c>
      <c r="F43" s="10">
        <f>SUM(F44:F45)</f>
        <v>266324.71000000002</v>
      </c>
      <c r="G43" s="10">
        <f>SUM(G44:G45)</f>
        <v>126779.47</v>
      </c>
      <c r="H43" s="7">
        <f t="shared" si="0"/>
        <v>47.6</v>
      </c>
      <c r="I43" s="40">
        <f t="shared" si="2"/>
        <v>16836.059999999998</v>
      </c>
    </row>
    <row r="44" spans="1:9" ht="15.75" x14ac:dyDescent="0.25">
      <c r="A44" s="32" t="s">
        <v>72</v>
      </c>
      <c r="B44" s="26" t="s">
        <v>31</v>
      </c>
      <c r="C44" s="21">
        <v>163675.01999999999</v>
      </c>
      <c r="D44" s="22">
        <v>78338.11</v>
      </c>
      <c r="E44" s="18">
        <f t="shared" si="4"/>
        <v>47.86</v>
      </c>
      <c r="F44" s="8">
        <v>186925.41</v>
      </c>
      <c r="G44" s="9">
        <v>87227.74</v>
      </c>
      <c r="H44" s="5">
        <f t="shared" si="0"/>
        <v>46.66</v>
      </c>
      <c r="I44" s="41">
        <f t="shared" si="2"/>
        <v>8889.6300000000047</v>
      </c>
    </row>
    <row r="45" spans="1:9" ht="30" x14ac:dyDescent="0.25">
      <c r="A45" s="32" t="s">
        <v>73</v>
      </c>
      <c r="B45" s="26" t="s">
        <v>32</v>
      </c>
      <c r="C45" s="21">
        <v>71530.100000000006</v>
      </c>
      <c r="D45" s="22">
        <v>31605.3</v>
      </c>
      <c r="E45" s="18">
        <f t="shared" si="4"/>
        <v>44.18</v>
      </c>
      <c r="F45" s="8">
        <v>79399.3</v>
      </c>
      <c r="G45" s="9">
        <v>39551.730000000003</v>
      </c>
      <c r="H45" s="5">
        <f t="shared" si="0"/>
        <v>49.81</v>
      </c>
      <c r="I45" s="41">
        <f t="shared" si="2"/>
        <v>7946.4300000000039</v>
      </c>
    </row>
    <row r="46" spans="1:9" ht="15.75" x14ac:dyDescent="0.25">
      <c r="A46" s="37">
        <v>1000</v>
      </c>
      <c r="B46" s="35" t="s">
        <v>33</v>
      </c>
      <c r="C46" s="23">
        <f>SUM(C47:C51)</f>
        <v>75556.38</v>
      </c>
      <c r="D46" s="23">
        <f>SUM(D47:D51)</f>
        <v>29191.960000000003</v>
      </c>
      <c r="E46" s="20">
        <f t="shared" si="4"/>
        <v>38.64</v>
      </c>
      <c r="F46" s="10">
        <f>SUM(F47:F51)</f>
        <v>97369.400000000009</v>
      </c>
      <c r="G46" s="10">
        <f>SUM(G47:G51)</f>
        <v>53270.7</v>
      </c>
      <c r="H46" s="7">
        <f t="shared" si="0"/>
        <v>54.71</v>
      </c>
      <c r="I46" s="40">
        <f t="shared" si="2"/>
        <v>24078.739999999994</v>
      </c>
    </row>
    <row r="47" spans="1:9" ht="15.75" x14ac:dyDescent="0.25">
      <c r="A47" s="38">
        <v>1001</v>
      </c>
      <c r="B47" s="26" t="s">
        <v>34</v>
      </c>
      <c r="C47" s="21">
        <v>6055</v>
      </c>
      <c r="D47" s="22">
        <v>2461.87</v>
      </c>
      <c r="E47" s="18">
        <f t="shared" si="4"/>
        <v>40.659999999999997</v>
      </c>
      <c r="F47" s="8">
        <v>6055</v>
      </c>
      <c r="G47" s="9">
        <v>3090.89</v>
      </c>
      <c r="H47" s="5">
        <f t="shared" si="0"/>
        <v>51.05</v>
      </c>
      <c r="I47" s="41">
        <f t="shared" si="2"/>
        <v>629.02</v>
      </c>
    </row>
    <row r="48" spans="1:9" ht="15.75" x14ac:dyDescent="0.25">
      <c r="A48" s="38">
        <v>1002</v>
      </c>
      <c r="B48" s="26" t="s">
        <v>35</v>
      </c>
      <c r="C48" s="21">
        <v>0</v>
      </c>
      <c r="D48" s="22">
        <v>0</v>
      </c>
      <c r="E48" s="18">
        <v>0</v>
      </c>
      <c r="F48" s="8">
        <v>0</v>
      </c>
      <c r="G48" s="9">
        <v>0</v>
      </c>
      <c r="H48" s="5">
        <v>0</v>
      </c>
      <c r="I48" s="41">
        <f t="shared" si="2"/>
        <v>0</v>
      </c>
    </row>
    <row r="49" spans="1:9" ht="15.75" x14ac:dyDescent="0.25">
      <c r="A49" s="38">
        <v>1003</v>
      </c>
      <c r="B49" s="26" t="s">
        <v>36</v>
      </c>
      <c r="C49" s="21">
        <v>63858.38</v>
      </c>
      <c r="D49" s="22">
        <v>23887.52</v>
      </c>
      <c r="E49" s="18">
        <f t="shared" ref="E49:E58" si="6">ROUND(D49/C49*100,2)</f>
        <v>37.409999999999997</v>
      </c>
      <c r="F49" s="8">
        <v>83974.82</v>
      </c>
      <c r="G49" s="9">
        <v>46984.86</v>
      </c>
      <c r="H49" s="5">
        <f t="shared" si="0"/>
        <v>55.95</v>
      </c>
      <c r="I49" s="41">
        <f t="shared" si="2"/>
        <v>23097.34</v>
      </c>
    </row>
    <row r="50" spans="1:9" ht="15.75" x14ac:dyDescent="0.25">
      <c r="A50" s="38">
        <v>1004</v>
      </c>
      <c r="B50" s="26" t="s">
        <v>37</v>
      </c>
      <c r="C50" s="21">
        <v>4491.1000000000004</v>
      </c>
      <c r="D50" s="22">
        <v>2342.33</v>
      </c>
      <c r="E50" s="18">
        <f t="shared" si="6"/>
        <v>52.15</v>
      </c>
      <c r="F50" s="8">
        <v>5332.7</v>
      </c>
      <c r="G50" s="9">
        <v>2183.06</v>
      </c>
      <c r="H50" s="5">
        <f t="shared" si="0"/>
        <v>40.94</v>
      </c>
      <c r="I50" s="41">
        <f>G50-D50</f>
        <v>-159.26999999999998</v>
      </c>
    </row>
    <row r="51" spans="1:9" ht="15.75" x14ac:dyDescent="0.25">
      <c r="A51" s="38">
        <v>1006</v>
      </c>
      <c r="B51" s="26" t="s">
        <v>38</v>
      </c>
      <c r="C51" s="21">
        <v>1151.9000000000001</v>
      </c>
      <c r="D51" s="22">
        <v>500.24</v>
      </c>
      <c r="E51" s="18">
        <f t="shared" si="6"/>
        <v>43.43</v>
      </c>
      <c r="F51" s="8">
        <v>2006.88</v>
      </c>
      <c r="G51" s="9">
        <v>1011.89</v>
      </c>
      <c r="H51" s="5">
        <f t="shared" si="0"/>
        <v>50.42</v>
      </c>
      <c r="I51" s="41">
        <f t="shared" si="2"/>
        <v>511.65</v>
      </c>
    </row>
    <row r="52" spans="1:9" ht="15.75" x14ac:dyDescent="0.25">
      <c r="A52" s="38">
        <v>1100</v>
      </c>
      <c r="B52" s="35" t="s">
        <v>39</v>
      </c>
      <c r="C52" s="23">
        <f>SUM(C53:C55)</f>
        <v>313821.01</v>
      </c>
      <c r="D52" s="23">
        <f>SUM(D53:D55)</f>
        <v>130309.95</v>
      </c>
      <c r="E52" s="20">
        <f t="shared" si="6"/>
        <v>41.52</v>
      </c>
      <c r="F52" s="10">
        <f>SUM(F53:F55)</f>
        <v>422825.8</v>
      </c>
      <c r="G52" s="10">
        <f>SUM(G53:G55)</f>
        <v>147733.46000000002</v>
      </c>
      <c r="H52" s="7">
        <f t="shared" si="0"/>
        <v>34.94</v>
      </c>
      <c r="I52" s="40">
        <f t="shared" si="2"/>
        <v>17423.510000000024</v>
      </c>
    </row>
    <row r="53" spans="1:9" ht="15.75" x14ac:dyDescent="0.25">
      <c r="A53" s="38">
        <v>1101</v>
      </c>
      <c r="B53" s="26" t="s">
        <v>40</v>
      </c>
      <c r="C53" s="21">
        <v>247549.5</v>
      </c>
      <c r="D53" s="22">
        <v>100176.04</v>
      </c>
      <c r="E53" s="18">
        <f t="shared" si="6"/>
        <v>40.47</v>
      </c>
      <c r="F53" s="8">
        <v>347652.61</v>
      </c>
      <c r="G53" s="9">
        <v>112843.66</v>
      </c>
      <c r="H53" s="5">
        <f t="shared" si="0"/>
        <v>32.46</v>
      </c>
      <c r="I53" s="41">
        <f t="shared" si="2"/>
        <v>12667.62000000001</v>
      </c>
    </row>
    <row r="54" spans="1:9" ht="15.75" x14ac:dyDescent="0.25">
      <c r="A54" s="38">
        <v>1102</v>
      </c>
      <c r="B54" s="26" t="s">
        <v>41</v>
      </c>
      <c r="C54" s="21">
        <v>58152.51</v>
      </c>
      <c r="D54" s="22">
        <v>26688.99</v>
      </c>
      <c r="E54" s="18">
        <f t="shared" si="6"/>
        <v>45.89</v>
      </c>
      <c r="F54" s="8">
        <v>66477.789999999994</v>
      </c>
      <c r="G54" s="9">
        <v>30922.98</v>
      </c>
      <c r="H54" s="5">
        <f t="shared" si="0"/>
        <v>46.52</v>
      </c>
      <c r="I54" s="41">
        <f t="shared" si="2"/>
        <v>4233.989999999998</v>
      </c>
    </row>
    <row r="55" spans="1:9" ht="30" x14ac:dyDescent="0.25">
      <c r="A55" s="38">
        <v>1105</v>
      </c>
      <c r="B55" s="26" t="s">
        <v>42</v>
      </c>
      <c r="C55" s="21">
        <v>8119</v>
      </c>
      <c r="D55" s="22">
        <v>3444.92</v>
      </c>
      <c r="E55" s="18">
        <f t="shared" si="6"/>
        <v>42.43</v>
      </c>
      <c r="F55" s="8">
        <v>8695.4</v>
      </c>
      <c r="G55" s="9">
        <v>3966.82</v>
      </c>
      <c r="H55" s="5">
        <f t="shared" si="0"/>
        <v>45.62</v>
      </c>
      <c r="I55" s="41">
        <f t="shared" si="2"/>
        <v>521.90000000000009</v>
      </c>
    </row>
    <row r="56" spans="1:9" ht="42.75" x14ac:dyDescent="0.25">
      <c r="A56" s="38">
        <v>1300</v>
      </c>
      <c r="B56" s="35" t="s">
        <v>43</v>
      </c>
      <c r="C56" s="23">
        <f>SUM(C57)</f>
        <v>2792.8</v>
      </c>
      <c r="D56" s="23">
        <f>SUM(D57)</f>
        <v>0</v>
      </c>
      <c r="E56" s="20">
        <f t="shared" si="6"/>
        <v>0</v>
      </c>
      <c r="F56" s="10">
        <f>SUM(F57)</f>
        <v>2716.2</v>
      </c>
      <c r="G56" s="10">
        <f>SUM(G57)</f>
        <v>4.08</v>
      </c>
      <c r="H56" s="7">
        <f t="shared" si="0"/>
        <v>0.15</v>
      </c>
      <c r="I56" s="40">
        <f t="shared" si="2"/>
        <v>4.08</v>
      </c>
    </row>
    <row r="57" spans="1:9" ht="30" x14ac:dyDescent="0.25">
      <c r="A57" s="38">
        <v>1301</v>
      </c>
      <c r="B57" s="26" t="s">
        <v>44</v>
      </c>
      <c r="C57" s="24">
        <v>2792.8</v>
      </c>
      <c r="D57" s="24">
        <v>0</v>
      </c>
      <c r="E57" s="18">
        <f t="shared" si="6"/>
        <v>0</v>
      </c>
      <c r="F57" s="11">
        <v>2716.2</v>
      </c>
      <c r="G57" s="11">
        <v>4.08</v>
      </c>
      <c r="H57" s="5">
        <f t="shared" si="0"/>
        <v>0.15</v>
      </c>
      <c r="I57" s="41">
        <f t="shared" si="2"/>
        <v>4.08</v>
      </c>
    </row>
    <row r="58" spans="1:9" ht="15.75" x14ac:dyDescent="0.25">
      <c r="A58" s="38"/>
      <c r="B58" s="35" t="s">
        <v>45</v>
      </c>
      <c r="C58" s="25">
        <f>C10+C19+C23+C28+C33+C37+C43+C46+C52+C56</f>
        <v>3123700.6899999995</v>
      </c>
      <c r="D58" s="25">
        <f>D10+D19+D23+D28+D33+D37+D43+D46+D52+D56</f>
        <v>1300281.5399999998</v>
      </c>
      <c r="E58" s="20">
        <f t="shared" si="6"/>
        <v>41.63</v>
      </c>
      <c r="F58" s="12">
        <f>F10+F19+F23+F28+F33+F37+F43+F46+F52+F56</f>
        <v>3427046.73</v>
      </c>
      <c r="G58" s="12">
        <f>G10+G19+G23+G28+G33+G37+G43+G46+G52+G56</f>
        <v>1590614.42</v>
      </c>
      <c r="H58" s="7">
        <f t="shared" si="0"/>
        <v>46.41</v>
      </c>
      <c r="I58" s="40">
        <f>G58-D58</f>
        <v>290332.88000000012</v>
      </c>
    </row>
    <row r="59" spans="1:9" x14ac:dyDescent="0.25">
      <c r="A59" s="1"/>
      <c r="B59" s="1"/>
      <c r="C59" s="1"/>
      <c r="D59" s="1"/>
      <c r="E59" s="1"/>
      <c r="F59" s="1"/>
      <c r="G59" s="1"/>
      <c r="H59" s="1"/>
    </row>
  </sheetData>
  <mergeCells count="10">
    <mergeCell ref="A6:A7"/>
    <mergeCell ref="B6:B7"/>
    <mergeCell ref="C6:E6"/>
    <mergeCell ref="F6:H6"/>
    <mergeCell ref="I6:I7"/>
    <mergeCell ref="D1:E1"/>
    <mergeCell ref="G1:H1"/>
    <mergeCell ref="A2:I2"/>
    <mergeCell ref="A3:I3"/>
    <mergeCell ref="A4:I4"/>
  </mergeCells>
  <pageMargins left="0.70866141732283472" right="0.39370078740157483" top="0.35433070866141736" bottom="0.35433070866141736" header="0.31496062992125984" footer="0.31496062992125984"/>
  <pageSetup paperSize="9" scale="88" fitToHeight="0" orientation="landscape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01.07.2023</vt:lpstr>
      <vt:lpstr>'на 01.07.2023'!Заголовки_для_печати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Мельникова Евгения Николаевна</cp:lastModifiedBy>
  <cp:lastPrinted>2024-03-19T03:42:13Z</cp:lastPrinted>
  <dcterms:created xsi:type="dcterms:W3CDTF">2016-12-06T08:29:05Z</dcterms:created>
  <dcterms:modified xsi:type="dcterms:W3CDTF">2024-03-19T04:15:42Z</dcterms:modified>
</cp:coreProperties>
</file>