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2.2024" sheetId="1" r:id="rId1"/>
  </sheets>
  <definedNames>
    <definedName name="_xlnm.Print_Titles" localSheetId="0">'исполнение на 01.02.2024'!$6:$7</definedName>
  </definedNames>
  <calcPr fullCalcOnLoad="1"/>
</workbook>
</file>

<file path=xl/sharedStrings.xml><?xml version="1.0" encoding="utf-8"?>
<sst xmlns="http://schemas.openxmlformats.org/spreadsheetml/2006/main" count="136" uniqueCount="99">
  <si>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</si>
  <si>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</si>
  <si>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</si>
  <si>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</si>
  <si>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</si>
  <si>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</si>
  <si>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</si>
  <si>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</si>
  <si>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</si>
  <si>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</si>
  <si>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</si>
  <si>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</si>
  <si>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</si>
  <si>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</si>
  <si>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</si>
  <si>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</si>
  <si>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</si>
  <si>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</si>
  <si>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</si>
  <si>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</si>
  <si>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</si>
  <si>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</si>
  <si>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</si>
  <si>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</si>
  <si>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</si>
  <si>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</si>
  <si>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</si>
  <si>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</si>
  <si>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</si>
  <si>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</si>
  <si>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</si>
  <si>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</si>
  <si>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</si>
  <si>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</si>
  <si>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</si>
  <si>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</si>
  <si>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</si>
  <si>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</si>
  <si>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</si>
  <si>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</si>
  <si>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</si>
  <si>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</si>
  <si>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</si>
  <si>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</si>
  <si>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</si>
  <si>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</si>
  <si>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</si>
  <si>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</si>
  <si>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</si>
  <si>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</si>
  <si>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</si>
  <si>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</si>
  <si>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</si>
  <si>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</si>
  <si>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</si>
  <si>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</si>
  <si>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</si>
  <si>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</si>
  <si>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</si>
  <si>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</si>
  <si>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</si>
  <si>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</si>
  <si>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</si>
  <si>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</si>
  <si>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</si>
  <si>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</si>
  <si>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</si>
  <si>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</si>
  <si>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</si>
  <si>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</si>
  <si>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</si>
  <si>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</si>
  <si>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</si>
  <si>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</si>
  <si>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</si>
  <si>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</si>
  <si>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</si>
  <si>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</si>
  <si>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</si>
  <si>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</si>
  <si>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</si>
  <si>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</si>
  <si>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</si>
  <si>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</si>
  <si>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</si>
  <si>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</si>
  <si>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</si>
  <si>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</si>
  <si>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</si>
  <si>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</si>
  <si>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</si>
  <si>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</si>
  <si>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</si>
  <si>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</si>
  <si>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Спорт высших достижений</t>
  </si>
  <si>
    <t>Безвозмездные поступления от негосударственных организаций</t>
  </si>
  <si>
    <t>по состоянию на 01 февраля 2024 года</t>
  </si>
  <si>
    <t>План с учетом изменений на 01.02.2024 года</t>
  </si>
  <si>
    <t>Исполнено на 01.02.2024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</si>
</sst>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9"/>
  <sheetViews>
    <sheetView showGridLines="0" tabSelected="1" zoomScalePageLayoutView="0" workbookViewId="0" topLeftCell="A82">
      <selection activeCell="T90" sqref="T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3"/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10"/>
      <c r="W2" s="1"/>
      <c r="X2" s="1"/>
    </row>
    <row r="3" spans="1:24" ht="18" customHeight="1">
      <c r="A3" s="52" t="s">
        <v>96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2"/>
      <c r="X3" s="3"/>
    </row>
    <row r="4" spans="1:24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3"/>
    </row>
    <row r="5" spans="1:24" ht="14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4.25" customHeight="1">
      <c r="A6" s="49" t="s">
        <v>1</v>
      </c>
      <c r="B6" s="49" t="s">
        <v>2</v>
      </c>
      <c r="C6" s="49" t="s">
        <v>2</v>
      </c>
      <c r="D6" s="49" t="s">
        <v>2</v>
      </c>
      <c r="E6" s="49" t="s">
        <v>2</v>
      </c>
      <c r="F6" s="49" t="s">
        <v>97</v>
      </c>
      <c r="G6" s="49" t="s">
        <v>2</v>
      </c>
      <c r="H6" s="49" t="s">
        <v>2</v>
      </c>
      <c r="I6" s="49" t="s">
        <v>2</v>
      </c>
      <c r="J6" s="49" t="s">
        <v>2</v>
      </c>
      <c r="K6" s="49" t="s">
        <v>2</v>
      </c>
      <c r="L6" s="49" t="s">
        <v>2</v>
      </c>
      <c r="M6" s="49" t="s">
        <v>2</v>
      </c>
      <c r="N6" s="49" t="s">
        <v>2</v>
      </c>
      <c r="O6" s="49" t="s">
        <v>2</v>
      </c>
      <c r="P6" s="49" t="s">
        <v>2</v>
      </c>
      <c r="Q6" s="49" t="s">
        <v>2</v>
      </c>
      <c r="R6" s="49" t="s">
        <v>2</v>
      </c>
      <c r="S6" s="49" t="s">
        <v>2</v>
      </c>
      <c r="T6" s="49" t="s">
        <v>98</v>
      </c>
      <c r="U6" s="49" t="s">
        <v>11</v>
      </c>
      <c r="V6" s="49" t="s">
        <v>2</v>
      </c>
      <c r="W6" s="49" t="s">
        <v>2</v>
      </c>
      <c r="X6" s="49" t="s">
        <v>2</v>
      </c>
    </row>
    <row r="7" spans="1:24" ht="30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5">
      <c r="A8" s="18" t="s">
        <v>29</v>
      </c>
      <c r="B8" s="9"/>
      <c r="C8" s="9"/>
      <c r="D8" s="9"/>
      <c r="E8" s="9"/>
      <c r="F8" s="42">
        <f>F9+F26</f>
        <v>3453865907.27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78701821.89</v>
      </c>
      <c r="U8" s="45">
        <f>ROUND(T8/F8*100,2)</f>
        <v>2.28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918246500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41730612.68</v>
      </c>
      <c r="U9" s="45">
        <f>ROUND(T9/F9*100,2)</f>
        <v>4.54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646704300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21748832.759999998</v>
      </c>
      <c r="U10" s="41">
        <f>ROUND(T10/F10*100,2)</f>
        <v>3.36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179340100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7773989.99</v>
      </c>
      <c r="U11" s="41">
        <f aca="true" t="shared" si="2" ref="U11:U32">ROUND(T11/F11*100,2)</f>
        <v>4.33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467364200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13974842.77</v>
      </c>
      <c r="U12" s="41">
        <f t="shared" si="2"/>
        <v>2.99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64977600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5634544.2</v>
      </c>
      <c r="U13" s="41">
        <f t="shared" si="2"/>
        <v>8.67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117129500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8268277.69</v>
      </c>
      <c r="U14" s="41">
        <f t="shared" si="2"/>
        <v>7.06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28811800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505691.19</v>
      </c>
      <c r="U15" s="41">
        <f t="shared" si="2"/>
        <v>1.76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13178800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485033.33</v>
      </c>
      <c r="U16" s="41">
        <f t="shared" si="2"/>
        <v>3.68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15633000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20657.86</v>
      </c>
      <c r="U17" s="41">
        <f t="shared" si="2"/>
        <v>0.13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10192700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583902.27</v>
      </c>
      <c r="U18" s="41">
        <f t="shared" si="2"/>
        <v>5.73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28764700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3359916.82</v>
      </c>
      <c r="U20" s="41">
        <f t="shared" si="2"/>
        <v>11.68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5955600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23146.46</v>
      </c>
      <c r="U21" s="41">
        <f t="shared" si="2"/>
        <v>0.39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1506100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281078.05</v>
      </c>
      <c r="U22" s="41">
        <f t="shared" si="2"/>
        <v>18.66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11202100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789238.35</v>
      </c>
      <c r="U23" s="41">
        <f t="shared" si="2"/>
        <v>7.05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3002100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543356.22</v>
      </c>
      <c r="U24" s="41">
        <f t="shared" si="2"/>
        <v>18.1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-7371.33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SUM(F27:F32)</f>
        <v>2535619407.27</v>
      </c>
      <c r="G26" s="42">
        <f aca="true" t="shared" si="4" ref="G26:T26">SUM(G27:G32)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36971209.21</v>
      </c>
      <c r="U26" s="45">
        <f t="shared" si="2"/>
        <v>1.46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2535619407.27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104077170.61</v>
      </c>
      <c r="U27" s="41">
        <f t="shared" si="2"/>
        <v>4.1</v>
      </c>
      <c r="V27" s="9"/>
      <c r="W27" s="9"/>
      <c r="X27" s="9"/>
    </row>
    <row r="28" spans="1:24" ht="39" customHeight="1" hidden="1">
      <c r="A28" s="15" t="s">
        <v>95</v>
      </c>
      <c r="B28" s="48"/>
      <c r="C28" s="48"/>
      <c r="D28" s="48"/>
      <c r="E28" s="48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 t="e">
        <f t="shared" si="2"/>
        <v>#DIV/0!</v>
      </c>
      <c r="V28" s="48"/>
      <c r="W28" s="48"/>
      <c r="X28" s="48"/>
    </row>
    <row r="29" spans="1:24" ht="32.25" customHeight="1" hidden="1">
      <c r="A29" s="15" t="s">
        <v>27</v>
      </c>
      <c r="B29" s="9"/>
      <c r="C29" s="9"/>
      <c r="D29" s="9"/>
      <c r="E29" s="9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s">
        <v>84</v>
      </c>
      <c r="V29" s="9"/>
      <c r="W29" s="9"/>
      <c r="X29" s="9"/>
    </row>
    <row r="30" spans="1:24" ht="43.5" customHeight="1" hidden="1">
      <c r="A30" s="15" t="s">
        <v>81</v>
      </c>
      <c r="B30" s="44"/>
      <c r="C30" s="44"/>
      <c r="D30" s="44"/>
      <c r="E30" s="44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e">
        <f t="shared" si="2"/>
        <v>#DIV/0!</v>
      </c>
      <c r="V30" s="44"/>
      <c r="W30" s="44"/>
      <c r="X30" s="44"/>
    </row>
    <row r="31" spans="1:24" ht="76.5" customHeight="1" hidden="1">
      <c r="A31" s="15" t="s">
        <v>87</v>
      </c>
      <c r="B31" s="46"/>
      <c r="C31" s="46"/>
      <c r="D31" s="46"/>
      <c r="E31" s="46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0</v>
      </c>
      <c r="U31" s="41" t="e">
        <f t="shared" si="2"/>
        <v>#DIV/0!</v>
      </c>
      <c r="V31" s="46"/>
      <c r="W31" s="46"/>
      <c r="X31" s="46"/>
    </row>
    <row r="32" spans="1:24" ht="48" customHeight="1">
      <c r="A32" s="15" t="s">
        <v>28</v>
      </c>
      <c r="B32" s="9"/>
      <c r="C32" s="9"/>
      <c r="D32" s="9"/>
      <c r="E32" s="9"/>
      <c r="F32" s="43">
        <v>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>
        <v>-67105961.4</v>
      </c>
      <c r="U32" s="41" t="s">
        <v>84</v>
      </c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4.2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>
      <c r="A35" s="18" t="s">
        <v>30</v>
      </c>
      <c r="B35" s="9"/>
      <c r="C35" s="9"/>
      <c r="D35" s="9"/>
      <c r="E35" s="9"/>
      <c r="F35" s="19">
        <f>SUM(F36,F46,F50,F55,F60,F63,F69,F72,F78,F83)</f>
        <v>3483763858.5699997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f>SUM(T36,T46,T50,T55,T60,T63,T69,T72,T78,T83)</f>
        <v>126708504.24</v>
      </c>
      <c r="U35" s="47">
        <f aca="true" t="shared" si="5" ref="U35:U44">ROUND(T35/F35*100,2)</f>
        <v>3.64</v>
      </c>
      <c r="V35" s="9"/>
      <c r="W35" s="9"/>
      <c r="X35" s="9"/>
    </row>
    <row r="36" spans="1:24" ht="24" customHeight="1">
      <c r="A36" s="29" t="s">
        <v>71</v>
      </c>
      <c r="B36" s="5"/>
      <c r="C36" s="5"/>
      <c r="D36" s="5"/>
      <c r="E36" s="5"/>
      <c r="F36" s="32">
        <f aca="true" t="shared" si="6" ref="F36:T36">SUM(F37:F45)</f>
        <v>215849087.57999998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6"/>
        <v>0</v>
      </c>
      <c r="O36" s="32">
        <f t="shared" si="6"/>
        <v>0</v>
      </c>
      <c r="P36" s="32">
        <f t="shared" si="6"/>
        <v>0</v>
      </c>
      <c r="Q36" s="32">
        <f t="shared" si="6"/>
        <v>0</v>
      </c>
      <c r="R36" s="32">
        <f t="shared" si="6"/>
        <v>0</v>
      </c>
      <c r="S36" s="32">
        <f t="shared" si="6"/>
        <v>0</v>
      </c>
      <c r="T36" s="32">
        <f t="shared" si="6"/>
        <v>4098859.62</v>
      </c>
      <c r="U36" s="47">
        <f t="shared" si="5"/>
        <v>1.9</v>
      </c>
      <c r="V36" s="6">
        <v>0</v>
      </c>
      <c r="W36" s="7">
        <v>0</v>
      </c>
      <c r="X36" s="6">
        <v>0</v>
      </c>
    </row>
    <row r="37" spans="1:24" ht="39" outlineLevel="1">
      <c r="A37" s="11" t="s">
        <v>42</v>
      </c>
      <c r="B37" s="5"/>
      <c r="C37" s="5"/>
      <c r="D37" s="5"/>
      <c r="E37" s="5"/>
      <c r="F37" s="31">
        <v>3475600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77243.74</v>
      </c>
      <c r="U37" s="30">
        <f t="shared" si="5"/>
        <v>2.22</v>
      </c>
      <c r="V37" s="6">
        <v>0</v>
      </c>
      <c r="W37" s="7">
        <v>0</v>
      </c>
      <c r="X37" s="6">
        <v>0</v>
      </c>
    </row>
    <row r="38" spans="1:24" ht="66" outlineLevel="1">
      <c r="A38" s="11" t="s">
        <v>43</v>
      </c>
      <c r="B38" s="5"/>
      <c r="C38" s="5"/>
      <c r="D38" s="5"/>
      <c r="E38" s="5"/>
      <c r="F38" s="31">
        <v>2968700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0</v>
      </c>
      <c r="U38" s="30">
        <f t="shared" si="5"/>
        <v>0</v>
      </c>
      <c r="V38" s="6">
        <v>0</v>
      </c>
      <c r="W38" s="7">
        <v>0</v>
      </c>
      <c r="X38" s="6">
        <v>0</v>
      </c>
    </row>
    <row r="39" spans="1:24" ht="68.25" customHeight="1" outlineLevel="1">
      <c r="A39" s="11" t="s">
        <v>44</v>
      </c>
      <c r="B39" s="5"/>
      <c r="C39" s="5"/>
      <c r="D39" s="5"/>
      <c r="E39" s="5"/>
      <c r="F39" s="31">
        <v>100076400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1877571.05</v>
      </c>
      <c r="U39" s="30">
        <f t="shared" si="5"/>
        <v>1.88</v>
      </c>
      <c r="V39" s="6">
        <v>0</v>
      </c>
      <c r="W39" s="7">
        <v>0</v>
      </c>
      <c r="X39" s="6">
        <v>0</v>
      </c>
    </row>
    <row r="40" spans="1:24" ht="27" customHeight="1" outlineLevel="1">
      <c r="A40" s="11" t="s">
        <v>78</v>
      </c>
      <c r="B40" s="5"/>
      <c r="C40" s="5"/>
      <c r="D40" s="5"/>
      <c r="E40" s="5"/>
      <c r="F40" s="31">
        <v>12200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5"/>
        <v>0</v>
      </c>
      <c r="V40" s="6"/>
      <c r="W40" s="7"/>
      <c r="X40" s="6"/>
    </row>
    <row r="41" spans="1:24" ht="51" customHeight="1" outlineLevel="1">
      <c r="A41" s="11" t="s">
        <v>45</v>
      </c>
      <c r="B41" s="5"/>
      <c r="C41" s="5"/>
      <c r="D41" s="5"/>
      <c r="E41" s="5"/>
      <c r="F41" s="31">
        <v>24067700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415893.05</v>
      </c>
      <c r="U41" s="30">
        <f t="shared" si="5"/>
        <v>1.73</v>
      </c>
      <c r="V41" s="6">
        <v>0</v>
      </c>
      <c r="W41" s="7">
        <v>0</v>
      </c>
      <c r="X41" s="6">
        <v>0</v>
      </c>
    </row>
    <row r="42" spans="1:24" ht="0.75" customHeight="1" hidden="1" outlineLevel="1">
      <c r="A42" s="11" t="s">
        <v>46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e">
        <f t="shared" si="5"/>
        <v>#DIV/0!</v>
      </c>
      <c r="V42" s="6">
        <v>0</v>
      </c>
      <c r="W42" s="7">
        <v>0</v>
      </c>
      <c r="X42" s="6">
        <v>0</v>
      </c>
    </row>
    <row r="43" spans="1:24" ht="30" customHeight="1" hidden="1" outlineLevel="1">
      <c r="A43" s="11" t="s">
        <v>88</v>
      </c>
      <c r="B43" s="5"/>
      <c r="C43" s="5"/>
      <c r="D43" s="5"/>
      <c r="E43" s="5"/>
      <c r="F43" s="31"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 t="e">
        <f t="shared" si="5"/>
        <v>#DIV/0!</v>
      </c>
      <c r="V43" s="6"/>
      <c r="W43" s="7"/>
      <c r="X43" s="6"/>
    </row>
    <row r="44" spans="1:24" ht="21.75" customHeight="1" outlineLevel="1">
      <c r="A44" s="11" t="s">
        <v>47</v>
      </c>
      <c r="B44" s="5"/>
      <c r="C44" s="5"/>
      <c r="D44" s="5"/>
      <c r="E44" s="5"/>
      <c r="F44" s="31">
        <v>950000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0</v>
      </c>
      <c r="U44" s="30">
        <f t="shared" si="5"/>
        <v>0</v>
      </c>
      <c r="V44" s="6">
        <v>0</v>
      </c>
      <c r="W44" s="7">
        <v>0</v>
      </c>
      <c r="X44" s="6">
        <v>0</v>
      </c>
    </row>
    <row r="45" spans="1:24" ht="21.75" customHeight="1" outlineLevel="1">
      <c r="A45" s="11" t="s">
        <v>48</v>
      </c>
      <c r="B45" s="5"/>
      <c r="C45" s="5"/>
      <c r="D45" s="5"/>
      <c r="E45" s="5"/>
      <c r="F45" s="31">
        <v>84298487.58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1728151.78</v>
      </c>
      <c r="U45" s="30">
        <f aca="true" t="shared" si="7" ref="U45:U84">ROUND(T45/F45*100,2)</f>
        <v>2.05</v>
      </c>
      <c r="V45" s="6">
        <v>0</v>
      </c>
      <c r="W45" s="7">
        <v>0</v>
      </c>
      <c r="X45" s="6">
        <v>0</v>
      </c>
    </row>
    <row r="46" spans="1:24" ht="39">
      <c r="A46" s="29" t="s">
        <v>3</v>
      </c>
      <c r="B46" s="5"/>
      <c r="C46" s="5"/>
      <c r="D46" s="5"/>
      <c r="E46" s="5"/>
      <c r="F46" s="32">
        <f>F47+F49+F48</f>
        <v>22703200</v>
      </c>
      <c r="G46" s="32">
        <f aca="true" t="shared" si="8" ref="G46:T46">G47+G49+G48</f>
        <v>0</v>
      </c>
      <c r="H46" s="32">
        <f t="shared" si="8"/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0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626975.15</v>
      </c>
      <c r="U46" s="47">
        <f t="shared" si="7"/>
        <v>2.76</v>
      </c>
      <c r="V46" s="6">
        <v>0</v>
      </c>
      <c r="W46" s="7">
        <v>0</v>
      </c>
      <c r="X46" s="6">
        <v>0</v>
      </c>
    </row>
    <row r="47" spans="1:24" ht="20.25" customHeight="1" outlineLevel="1">
      <c r="A47" s="11" t="s">
        <v>89</v>
      </c>
      <c r="B47" s="5"/>
      <c r="C47" s="5"/>
      <c r="D47" s="5"/>
      <c r="E47" s="5"/>
      <c r="F47" s="31">
        <v>693000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0</v>
      </c>
      <c r="U47" s="30">
        <f t="shared" si="7"/>
        <v>0</v>
      </c>
      <c r="V47" s="6">
        <v>0</v>
      </c>
      <c r="W47" s="7">
        <v>0</v>
      </c>
      <c r="X47" s="6">
        <v>0</v>
      </c>
    </row>
    <row r="48" spans="1:24" ht="52.5" outlineLevel="1">
      <c r="A48" s="11" t="s">
        <v>90</v>
      </c>
      <c r="B48" s="5"/>
      <c r="C48" s="5"/>
      <c r="D48" s="5"/>
      <c r="E48" s="5"/>
      <c r="F48" s="31">
        <v>21962200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626975.15</v>
      </c>
      <c r="U48" s="30">
        <f t="shared" si="7"/>
        <v>2.85</v>
      </c>
      <c r="V48" s="6"/>
      <c r="W48" s="7"/>
      <c r="X48" s="6"/>
    </row>
    <row r="49" spans="1:24" ht="39" outlineLevel="1">
      <c r="A49" s="11" t="s">
        <v>85</v>
      </c>
      <c r="B49" s="5"/>
      <c r="C49" s="5"/>
      <c r="D49" s="5"/>
      <c r="E49" s="5"/>
      <c r="F49" s="31">
        <v>48000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0</v>
      </c>
      <c r="U49" s="30">
        <f t="shared" si="7"/>
        <v>0</v>
      </c>
      <c r="V49" s="6"/>
      <c r="W49" s="7"/>
      <c r="X49" s="6"/>
    </row>
    <row r="50" spans="1:24" ht="14.25">
      <c r="A50" s="13" t="s">
        <v>4</v>
      </c>
      <c r="B50" s="5"/>
      <c r="C50" s="5"/>
      <c r="D50" s="5"/>
      <c r="E50" s="5"/>
      <c r="F50" s="32">
        <f>SUM(F51:F54)</f>
        <v>327645900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3357158.7099999995</v>
      </c>
      <c r="U50" s="47">
        <f t="shared" si="7"/>
        <v>1.02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49</v>
      </c>
      <c r="B51" s="5"/>
      <c r="C51" s="5"/>
      <c r="D51" s="5"/>
      <c r="E51" s="5"/>
      <c r="F51" s="31">
        <v>12307500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770475.24</v>
      </c>
      <c r="U51" s="30">
        <f t="shared" si="7"/>
        <v>6.26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50</v>
      </c>
      <c r="B52" s="5"/>
      <c r="C52" s="5"/>
      <c r="D52" s="5"/>
      <c r="E52" s="5"/>
      <c r="F52" s="31">
        <v>95400000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0</v>
      </c>
      <c r="U52" s="30">
        <f t="shared" si="7"/>
        <v>0</v>
      </c>
      <c r="V52" s="6">
        <v>0</v>
      </c>
      <c r="W52" s="7">
        <v>0</v>
      </c>
      <c r="X52" s="6">
        <v>0</v>
      </c>
    </row>
    <row r="53" spans="1:24" ht="14.25" outlineLevel="1">
      <c r="A53" s="14" t="s">
        <v>51</v>
      </c>
      <c r="B53" s="5"/>
      <c r="C53" s="5"/>
      <c r="D53" s="5"/>
      <c r="E53" s="5"/>
      <c r="F53" s="31">
        <v>204125900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2401780.57</v>
      </c>
      <c r="U53" s="30">
        <f t="shared" si="7"/>
        <v>1.18</v>
      </c>
      <c r="V53" s="6">
        <v>0</v>
      </c>
      <c r="W53" s="7">
        <v>0</v>
      </c>
      <c r="X53" s="6">
        <v>0</v>
      </c>
    </row>
    <row r="54" spans="1:24" ht="26.25" outlineLevel="1">
      <c r="A54" s="14" t="s">
        <v>52</v>
      </c>
      <c r="B54" s="5"/>
      <c r="C54" s="5"/>
      <c r="D54" s="5"/>
      <c r="E54" s="5"/>
      <c r="F54" s="31">
        <v>15812500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184902.9</v>
      </c>
      <c r="U54" s="30">
        <f t="shared" si="7"/>
        <v>1.17</v>
      </c>
      <c r="V54" s="6">
        <v>0</v>
      </c>
      <c r="W54" s="7">
        <v>0</v>
      </c>
      <c r="X54" s="6">
        <v>0</v>
      </c>
    </row>
    <row r="55" spans="1:24" ht="26.25">
      <c r="A55" s="29" t="s">
        <v>70</v>
      </c>
      <c r="B55" s="5"/>
      <c r="C55" s="5"/>
      <c r="D55" s="5"/>
      <c r="E55" s="5"/>
      <c r="F55" s="32">
        <f>SUM(F56:F59)</f>
        <v>246085438.57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f>SUM(T56:T59)</f>
        <v>4294752.2</v>
      </c>
      <c r="U55" s="47">
        <f t="shared" si="7"/>
        <v>1.75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53</v>
      </c>
      <c r="B56" s="5"/>
      <c r="C56" s="5"/>
      <c r="D56" s="5"/>
      <c r="E56" s="5"/>
      <c r="F56" s="31">
        <v>24606000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345.36</v>
      </c>
      <c r="U56" s="30">
        <f t="shared" si="7"/>
        <v>0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54</v>
      </c>
      <c r="B57" s="5"/>
      <c r="C57" s="5"/>
      <c r="D57" s="5"/>
      <c r="E57" s="5"/>
      <c r="F57" s="31">
        <v>5289500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0</v>
      </c>
      <c r="U57" s="30">
        <f t="shared" si="7"/>
        <v>0</v>
      </c>
      <c r="V57" s="6">
        <v>0</v>
      </c>
      <c r="W57" s="7">
        <v>0</v>
      </c>
      <c r="X57" s="6">
        <v>0</v>
      </c>
    </row>
    <row r="58" spans="1:24" ht="14.25" outlineLevel="1">
      <c r="A58" s="11" t="s">
        <v>55</v>
      </c>
      <c r="B58" s="5"/>
      <c r="C58" s="5"/>
      <c r="D58" s="5"/>
      <c r="E58" s="5"/>
      <c r="F58" s="31">
        <v>155572438.57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2983310.83</v>
      </c>
      <c r="U58" s="30">
        <f t="shared" si="7"/>
        <v>1.92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56</v>
      </c>
      <c r="B59" s="5"/>
      <c r="C59" s="5"/>
      <c r="D59" s="5"/>
      <c r="E59" s="5"/>
      <c r="F59" s="31">
        <v>60617500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1311096.01</v>
      </c>
      <c r="U59" s="30">
        <f t="shared" si="7"/>
        <v>2.16</v>
      </c>
      <c r="V59" s="6">
        <v>0</v>
      </c>
      <c r="W59" s="7">
        <v>0</v>
      </c>
      <c r="X59" s="6">
        <v>0</v>
      </c>
    </row>
    <row r="60" spans="1:24" ht="14.25">
      <c r="A60" s="4" t="s">
        <v>5</v>
      </c>
      <c r="B60" s="5"/>
      <c r="C60" s="5"/>
      <c r="D60" s="5"/>
      <c r="E60" s="5"/>
      <c r="F60" s="32">
        <f>F62+F61</f>
        <v>16374400</v>
      </c>
      <c r="G60" s="32">
        <f aca="true" t="shared" si="9" ref="G60:T60">G62+G61</f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9"/>
        <v>0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503251.73</v>
      </c>
      <c r="U60" s="47">
        <f t="shared" si="7"/>
        <v>3.07</v>
      </c>
      <c r="V60" s="6">
        <v>0</v>
      </c>
      <c r="W60" s="7">
        <v>0</v>
      </c>
      <c r="X60" s="6">
        <v>0</v>
      </c>
    </row>
    <row r="61" spans="1:24" ht="26.25">
      <c r="A61" s="11" t="s">
        <v>57</v>
      </c>
      <c r="B61" s="5"/>
      <c r="C61" s="5"/>
      <c r="D61" s="5"/>
      <c r="E61" s="5"/>
      <c r="F61" s="31">
        <v>11078724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503251.73</v>
      </c>
      <c r="U61" s="30">
        <f t="shared" si="7"/>
        <v>4.54</v>
      </c>
      <c r="V61" s="6"/>
      <c r="W61" s="7"/>
      <c r="X61" s="6"/>
    </row>
    <row r="62" spans="1:24" ht="26.25" outlineLevel="1">
      <c r="A62" s="11" t="s">
        <v>93</v>
      </c>
      <c r="B62" s="5"/>
      <c r="C62" s="5"/>
      <c r="D62" s="5"/>
      <c r="E62" s="5"/>
      <c r="F62" s="31">
        <v>5295676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0</v>
      </c>
      <c r="U62" s="30">
        <f t="shared" si="7"/>
        <v>0</v>
      </c>
      <c r="V62" s="6">
        <v>0</v>
      </c>
      <c r="W62" s="7">
        <v>0</v>
      </c>
      <c r="X62" s="6">
        <v>0</v>
      </c>
    </row>
    <row r="63" spans="1:24" ht="14.25">
      <c r="A63" s="4" t="s">
        <v>6</v>
      </c>
      <c r="B63" s="5"/>
      <c r="C63" s="5"/>
      <c r="D63" s="5"/>
      <c r="E63" s="5"/>
      <c r="F63" s="32">
        <f>SUM(F64:F68)</f>
        <v>1756439920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SUM(T64:T68)</f>
        <v>75228356.42999999</v>
      </c>
      <c r="U63" s="47">
        <f t="shared" si="7"/>
        <v>4.28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58</v>
      </c>
      <c r="B64" s="5"/>
      <c r="C64" s="5"/>
      <c r="D64" s="5"/>
      <c r="E64" s="5"/>
      <c r="F64" s="31">
        <v>680185300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31825750</v>
      </c>
      <c r="U64" s="30">
        <f t="shared" si="7"/>
        <v>4.68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59</v>
      </c>
      <c r="B65" s="5"/>
      <c r="C65" s="5"/>
      <c r="D65" s="5"/>
      <c r="E65" s="5"/>
      <c r="F65" s="31">
        <v>721815720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30728500</v>
      </c>
      <c r="U65" s="30">
        <f t="shared" si="7"/>
        <v>4.26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86</v>
      </c>
      <c r="B66" s="5"/>
      <c r="C66" s="5"/>
      <c r="D66" s="5"/>
      <c r="E66" s="5"/>
      <c r="F66" s="31">
        <v>209450700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10242916.94</v>
      </c>
      <c r="U66" s="30">
        <f t="shared" si="7"/>
        <v>4.89</v>
      </c>
      <c r="V66" s="6"/>
      <c r="W66" s="7"/>
      <c r="X66" s="6"/>
    </row>
    <row r="67" spans="1:24" ht="14.25" outlineLevel="1">
      <c r="A67" s="11" t="s">
        <v>80</v>
      </c>
      <c r="B67" s="5"/>
      <c r="C67" s="5"/>
      <c r="D67" s="5"/>
      <c r="E67" s="5"/>
      <c r="F67" s="31">
        <v>22869600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952708.57</v>
      </c>
      <c r="U67" s="30">
        <f t="shared" si="7"/>
        <v>4.17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60</v>
      </c>
      <c r="B68" s="5"/>
      <c r="C68" s="5"/>
      <c r="D68" s="5"/>
      <c r="E68" s="5"/>
      <c r="F68" s="31">
        <v>122118600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1478480.92</v>
      </c>
      <c r="U68" s="30">
        <f t="shared" si="7"/>
        <v>1.21</v>
      </c>
      <c r="V68" s="6">
        <v>0</v>
      </c>
      <c r="W68" s="7">
        <v>0</v>
      </c>
      <c r="X68" s="6">
        <v>0</v>
      </c>
    </row>
    <row r="69" spans="1:24" ht="14.25">
      <c r="A69" s="4" t="s">
        <v>7</v>
      </c>
      <c r="B69" s="5"/>
      <c r="C69" s="5"/>
      <c r="D69" s="5"/>
      <c r="E69" s="5"/>
      <c r="F69" s="32">
        <f>F70+F71</f>
        <v>295392500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T70+T71</f>
        <v>14487835.370000001</v>
      </c>
      <c r="U69" s="47">
        <f t="shared" si="7"/>
        <v>4.9</v>
      </c>
      <c r="V69" s="6">
        <v>0</v>
      </c>
      <c r="W69" s="7">
        <v>0</v>
      </c>
      <c r="X69" s="6">
        <v>0</v>
      </c>
    </row>
    <row r="70" spans="1:24" ht="14.25" outlineLevel="1">
      <c r="A70" s="11" t="s">
        <v>61</v>
      </c>
      <c r="B70" s="5"/>
      <c r="C70" s="5"/>
      <c r="D70" s="5"/>
      <c r="E70" s="5"/>
      <c r="F70" s="31">
        <v>205776200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12719695.91</v>
      </c>
      <c r="U70" s="30">
        <f t="shared" si="7"/>
        <v>6.18</v>
      </c>
      <c r="V70" s="6">
        <v>0</v>
      </c>
      <c r="W70" s="7">
        <v>0</v>
      </c>
      <c r="X70" s="6">
        <v>0</v>
      </c>
    </row>
    <row r="71" spans="1:24" ht="26.25" outlineLevel="1">
      <c r="A71" s="11" t="s">
        <v>74</v>
      </c>
      <c r="B71" s="5"/>
      <c r="C71" s="5"/>
      <c r="D71" s="5"/>
      <c r="E71" s="5"/>
      <c r="F71" s="31">
        <v>89616300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1768139.46</v>
      </c>
      <c r="U71" s="30">
        <f t="shared" si="7"/>
        <v>1.97</v>
      </c>
      <c r="V71" s="6"/>
      <c r="W71" s="7"/>
      <c r="X71" s="6"/>
    </row>
    <row r="72" spans="1:24" ht="14.25">
      <c r="A72" s="4" t="s">
        <v>8</v>
      </c>
      <c r="B72" s="5"/>
      <c r="C72" s="5"/>
      <c r="D72" s="5"/>
      <c r="E72" s="5"/>
      <c r="F72" s="32">
        <f>SUM(F73:F77)</f>
        <v>91916112.42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SUM(T73:T77)</f>
        <v>1075754.6400000001</v>
      </c>
      <c r="U72" s="47">
        <f t="shared" si="7"/>
        <v>1.17</v>
      </c>
      <c r="V72" s="6">
        <v>0</v>
      </c>
      <c r="W72" s="7">
        <v>0</v>
      </c>
      <c r="X72" s="6">
        <v>0</v>
      </c>
    </row>
    <row r="73" spans="1:24" ht="14.25" customHeight="1" outlineLevel="1">
      <c r="A73" s="11" t="s">
        <v>62</v>
      </c>
      <c r="B73" s="5"/>
      <c r="C73" s="5"/>
      <c r="D73" s="5"/>
      <c r="E73" s="5"/>
      <c r="F73" s="31">
        <v>12600000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1014555.34</v>
      </c>
      <c r="U73" s="30">
        <f t="shared" si="7"/>
        <v>8.05</v>
      </c>
      <c r="V73" s="6">
        <v>0</v>
      </c>
      <c r="W73" s="7">
        <v>0</v>
      </c>
      <c r="X73" s="6">
        <v>0</v>
      </c>
    </row>
    <row r="74" spans="1:24" ht="0.75" customHeight="1" hidden="1" outlineLevel="1">
      <c r="A74" s="11" t="s">
        <v>63</v>
      </c>
      <c r="B74" s="5"/>
      <c r="C74" s="5"/>
      <c r="D74" s="5"/>
      <c r="E74" s="5"/>
      <c r="F74" s="31">
        <v>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0</v>
      </c>
      <c r="U74" s="30" t="s">
        <v>84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64</v>
      </c>
      <c r="B75" s="5"/>
      <c r="C75" s="5"/>
      <c r="D75" s="5"/>
      <c r="E75" s="5"/>
      <c r="F75" s="31">
        <v>74241065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0</v>
      </c>
      <c r="U75" s="30">
        <f t="shared" si="7"/>
        <v>0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65</v>
      </c>
      <c r="B76" s="5"/>
      <c r="C76" s="5"/>
      <c r="D76" s="5"/>
      <c r="E76" s="5"/>
      <c r="F76" s="31">
        <v>3022800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2451.05</v>
      </c>
      <c r="U76" s="30">
        <f t="shared" si="7"/>
        <v>0.08</v>
      </c>
      <c r="V76" s="6">
        <v>0</v>
      </c>
      <c r="W76" s="7">
        <v>0</v>
      </c>
      <c r="X76" s="6">
        <v>0</v>
      </c>
    </row>
    <row r="77" spans="1:24" ht="26.25" outlineLevel="1">
      <c r="A77" s="11" t="s">
        <v>66</v>
      </c>
      <c r="B77" s="5"/>
      <c r="C77" s="5"/>
      <c r="D77" s="5"/>
      <c r="E77" s="5"/>
      <c r="F77" s="31">
        <v>2052247.42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58748.25</v>
      </c>
      <c r="U77" s="30">
        <f t="shared" si="7"/>
        <v>2.86</v>
      </c>
      <c r="V77" s="6">
        <v>0</v>
      </c>
      <c r="W77" s="7">
        <v>0</v>
      </c>
      <c r="X77" s="6">
        <v>0</v>
      </c>
    </row>
    <row r="78" spans="1:24" ht="14.25">
      <c r="A78" s="4" t="s">
        <v>9</v>
      </c>
      <c r="B78" s="5"/>
      <c r="C78" s="5"/>
      <c r="D78" s="5"/>
      <c r="E78" s="5"/>
      <c r="F78" s="32">
        <f>SUM(F79:F82)</f>
        <v>506989300</v>
      </c>
      <c r="G78" s="32">
        <f aca="true" t="shared" si="10" ref="G78:T78">SUM(G79:G82)</f>
        <v>0</v>
      </c>
      <c r="H78" s="32">
        <f t="shared" si="10"/>
        <v>0</v>
      </c>
      <c r="I78" s="32">
        <f t="shared" si="10"/>
        <v>0</v>
      </c>
      <c r="J78" s="32">
        <f t="shared" si="10"/>
        <v>0</v>
      </c>
      <c r="K78" s="32">
        <f t="shared" si="10"/>
        <v>0</v>
      </c>
      <c r="L78" s="32">
        <f t="shared" si="10"/>
        <v>0</v>
      </c>
      <c r="M78" s="32">
        <f t="shared" si="10"/>
        <v>0</v>
      </c>
      <c r="N78" s="32">
        <f t="shared" si="10"/>
        <v>0</v>
      </c>
      <c r="O78" s="32">
        <f t="shared" si="10"/>
        <v>0</v>
      </c>
      <c r="P78" s="32">
        <f t="shared" si="10"/>
        <v>0</v>
      </c>
      <c r="Q78" s="32">
        <f t="shared" si="10"/>
        <v>0</v>
      </c>
      <c r="R78" s="32">
        <f t="shared" si="10"/>
        <v>0</v>
      </c>
      <c r="S78" s="32">
        <f t="shared" si="10"/>
        <v>0</v>
      </c>
      <c r="T78" s="32">
        <f t="shared" si="10"/>
        <v>23035560.39</v>
      </c>
      <c r="U78" s="47">
        <f t="shared" si="7"/>
        <v>4.54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67</v>
      </c>
      <c r="B79" s="5"/>
      <c r="C79" s="5"/>
      <c r="D79" s="5"/>
      <c r="E79" s="5"/>
      <c r="F79" s="31">
        <v>344210055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13328906.83</v>
      </c>
      <c r="U79" s="30">
        <f t="shared" si="7"/>
        <v>3.87</v>
      </c>
      <c r="V79" s="6">
        <v>0</v>
      </c>
      <c r="W79" s="7">
        <v>0</v>
      </c>
      <c r="X79" s="6">
        <v>0</v>
      </c>
    </row>
    <row r="80" spans="1:24" ht="14.25" outlineLevel="1">
      <c r="A80" s="11" t="s">
        <v>68</v>
      </c>
      <c r="B80" s="5"/>
      <c r="C80" s="5"/>
      <c r="D80" s="5"/>
      <c r="E80" s="5"/>
      <c r="F80" s="31">
        <v>70788300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3397460.62</v>
      </c>
      <c r="U80" s="30">
        <f t="shared" si="7"/>
        <v>4.8</v>
      </c>
      <c r="V80" s="6">
        <v>0</v>
      </c>
      <c r="W80" s="7">
        <v>0</v>
      </c>
      <c r="X80" s="6">
        <v>0</v>
      </c>
    </row>
    <row r="81" spans="1:24" ht="14.25" outlineLevel="1">
      <c r="A81" s="11" t="s">
        <v>94</v>
      </c>
      <c r="B81" s="5"/>
      <c r="C81" s="5"/>
      <c r="D81" s="5"/>
      <c r="E81" s="5"/>
      <c r="F81" s="31">
        <v>82601045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>
        <v>6232085.69</v>
      </c>
      <c r="U81" s="30">
        <f>ROUND(T81/F81*100,2)</f>
        <v>7.54</v>
      </c>
      <c r="V81" s="6"/>
      <c r="W81" s="7"/>
      <c r="X81" s="6"/>
    </row>
    <row r="82" spans="1:24" ht="26.25" outlineLevel="1">
      <c r="A82" s="11" t="s">
        <v>69</v>
      </c>
      <c r="B82" s="5"/>
      <c r="C82" s="5"/>
      <c r="D82" s="5"/>
      <c r="E82" s="5"/>
      <c r="F82" s="31">
        <v>9389900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>
        <v>77107.25</v>
      </c>
      <c r="U82" s="30">
        <f t="shared" si="7"/>
        <v>0.82</v>
      </c>
      <c r="V82" s="6">
        <v>0</v>
      </c>
      <c r="W82" s="7">
        <v>0</v>
      </c>
      <c r="X82" s="6">
        <v>0</v>
      </c>
    </row>
    <row r="83" spans="1:24" ht="30" customHeight="1">
      <c r="A83" s="12" t="s">
        <v>91</v>
      </c>
      <c r="B83" s="5"/>
      <c r="C83" s="5"/>
      <c r="D83" s="5"/>
      <c r="E83" s="5"/>
      <c r="F83" s="32">
        <f>F84</f>
        <v>4368000</v>
      </c>
      <c r="G83" s="32">
        <f aca="true" t="shared" si="11" ref="G83:T83">G84</f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 t="shared" si="11"/>
        <v>0</v>
      </c>
      <c r="O83" s="32">
        <f t="shared" si="11"/>
        <v>0</v>
      </c>
      <c r="P83" s="32">
        <f t="shared" si="11"/>
        <v>0</v>
      </c>
      <c r="Q83" s="32">
        <f t="shared" si="11"/>
        <v>0</v>
      </c>
      <c r="R83" s="32">
        <f t="shared" si="11"/>
        <v>0</v>
      </c>
      <c r="S83" s="32">
        <f t="shared" si="11"/>
        <v>0</v>
      </c>
      <c r="T83" s="32">
        <f t="shared" si="11"/>
        <v>0</v>
      </c>
      <c r="U83" s="47">
        <f t="shared" si="7"/>
        <v>0</v>
      </c>
      <c r="V83" s="6">
        <v>0</v>
      </c>
      <c r="W83" s="7">
        <v>0</v>
      </c>
      <c r="X83" s="6">
        <v>0</v>
      </c>
    </row>
    <row r="84" spans="1:24" ht="24" customHeight="1" outlineLevel="1">
      <c r="A84" s="11" t="s">
        <v>92</v>
      </c>
      <c r="B84" s="5"/>
      <c r="C84" s="5"/>
      <c r="D84" s="5"/>
      <c r="E84" s="5"/>
      <c r="F84" s="31">
        <v>4368000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0">
        <f t="shared" si="7"/>
        <v>0</v>
      </c>
      <c r="V84" s="6">
        <v>0</v>
      </c>
      <c r="W84" s="7">
        <v>0</v>
      </c>
      <c r="X84" s="6">
        <v>0</v>
      </c>
    </row>
    <row r="85" spans="1:24" ht="39.75" customHeight="1" outlineLevel="1">
      <c r="A85" s="28" t="s">
        <v>77</v>
      </c>
      <c r="B85" s="5"/>
      <c r="C85" s="5"/>
      <c r="D85" s="5"/>
      <c r="E85" s="5"/>
      <c r="F85" s="32">
        <f aca="true" t="shared" si="12" ref="F85:T85">F8-F35</f>
        <v>-29897951.299999714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-48006682.349999994</v>
      </c>
      <c r="U85" s="20" t="s">
        <v>84</v>
      </c>
      <c r="V85" s="24"/>
      <c r="W85" s="25"/>
      <c r="X85" s="24"/>
    </row>
    <row r="86" spans="1:24" ht="45" customHeight="1">
      <c r="A86" s="23" t="s">
        <v>33</v>
      </c>
      <c r="B86" s="21"/>
      <c r="C86" s="21"/>
      <c r="D86" s="21"/>
      <c r="E86" s="21"/>
      <c r="F86" s="33">
        <f>SUM(F87,F90,F95,F93)</f>
        <v>29897951.30000019</v>
      </c>
      <c r="G86" s="33">
        <f aca="true" t="shared" si="13" ref="G86:T86">SUM(G87,G90,G95,G93)</f>
        <v>0</v>
      </c>
      <c r="H86" s="33">
        <f t="shared" si="13"/>
        <v>0</v>
      </c>
      <c r="I86" s="33">
        <f t="shared" si="13"/>
        <v>0</v>
      </c>
      <c r="J86" s="33">
        <f t="shared" si="13"/>
        <v>0</v>
      </c>
      <c r="K86" s="33">
        <f t="shared" si="13"/>
        <v>0</v>
      </c>
      <c r="L86" s="33">
        <f t="shared" si="13"/>
        <v>0</v>
      </c>
      <c r="M86" s="33">
        <f t="shared" si="13"/>
        <v>0</v>
      </c>
      <c r="N86" s="33">
        <f t="shared" si="13"/>
        <v>0</v>
      </c>
      <c r="O86" s="33">
        <f t="shared" si="13"/>
        <v>0</v>
      </c>
      <c r="P86" s="33">
        <f t="shared" si="13"/>
        <v>0</v>
      </c>
      <c r="Q86" s="33">
        <f t="shared" si="13"/>
        <v>0</v>
      </c>
      <c r="R86" s="33">
        <f t="shared" si="13"/>
        <v>0</v>
      </c>
      <c r="S86" s="33">
        <f t="shared" si="13"/>
        <v>0</v>
      </c>
      <c r="T86" s="33">
        <f t="shared" si="13"/>
        <v>48006682.35</v>
      </c>
      <c r="U86" s="20" t="s">
        <v>84</v>
      </c>
      <c r="V86" s="1"/>
      <c r="W86" s="1"/>
      <c r="X86" s="1"/>
    </row>
    <row r="87" spans="1:24" ht="27">
      <c r="A87" s="22" t="s">
        <v>34</v>
      </c>
      <c r="B87" s="22"/>
      <c r="C87" s="22"/>
      <c r="D87" s="22"/>
      <c r="E87" s="22"/>
      <c r="F87" s="34">
        <f>SUM(F88-F89)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f>SUM(T88,T89)</f>
        <v>0</v>
      </c>
      <c r="U87" s="20" t="s">
        <v>84</v>
      </c>
      <c r="V87" s="8"/>
      <c r="W87" s="8"/>
      <c r="X87" s="8"/>
    </row>
    <row r="88" spans="1:21" ht="39.75">
      <c r="A88" s="26" t="s">
        <v>35</v>
      </c>
      <c r="B88" s="27"/>
      <c r="C88" s="27"/>
      <c r="D88" s="27"/>
      <c r="E88" s="27"/>
      <c r="F88" s="35">
        <v>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5">
        <v>0</v>
      </c>
      <c r="U88" s="20" t="s">
        <v>84</v>
      </c>
    </row>
    <row r="89" spans="1:21" ht="39.75">
      <c r="A89" s="26" t="s">
        <v>36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33.75" customHeight="1">
      <c r="A90" s="26" t="s">
        <v>83</v>
      </c>
      <c r="B90" s="27"/>
      <c r="C90" s="27"/>
      <c r="D90" s="27"/>
      <c r="E90" s="27"/>
      <c r="F90" s="34">
        <f>SUM(F91-F92)</f>
        <v>29748100</v>
      </c>
      <c r="G90" s="35">
        <f aca="true" t="shared" si="14" ref="G90:T90">G91-G92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4">
        <f>SUM(T91-T92)</f>
        <v>0</v>
      </c>
      <c r="U90" s="20" t="s">
        <v>84</v>
      </c>
    </row>
    <row r="91" spans="1:21" ht="41.25" customHeight="1">
      <c r="A91" s="26" t="s">
        <v>82</v>
      </c>
      <c r="B91" s="27"/>
      <c r="C91" s="27"/>
      <c r="D91" s="27"/>
      <c r="E91" s="27"/>
      <c r="F91" s="35">
        <v>29748100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0</v>
      </c>
      <c r="U91" s="20" t="s">
        <v>84</v>
      </c>
    </row>
    <row r="92" spans="1:21" ht="45.75" customHeight="1">
      <c r="A92" s="26" t="s">
        <v>79</v>
      </c>
      <c r="B92" s="27"/>
      <c r="C92" s="27"/>
      <c r="D92" s="27"/>
      <c r="E92" s="27"/>
      <c r="F92" s="35"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0</v>
      </c>
      <c r="U92" s="20" t="s">
        <v>84</v>
      </c>
    </row>
    <row r="93" spans="1:21" ht="27">
      <c r="A93" s="26" t="s">
        <v>75</v>
      </c>
      <c r="B93" s="27"/>
      <c r="C93" s="27"/>
      <c r="D93" s="27"/>
      <c r="E93" s="27"/>
      <c r="F93" s="35">
        <f>F94</f>
        <v>0</v>
      </c>
      <c r="G93" s="35">
        <f aca="true" t="shared" si="15" ref="G93:S93">G94</f>
        <v>0</v>
      </c>
      <c r="H93" s="35">
        <f t="shared" si="15"/>
        <v>0</v>
      </c>
      <c r="I93" s="35">
        <f t="shared" si="15"/>
        <v>0</v>
      </c>
      <c r="J93" s="35">
        <f t="shared" si="15"/>
        <v>0</v>
      </c>
      <c r="K93" s="35">
        <f t="shared" si="15"/>
        <v>0</v>
      </c>
      <c r="L93" s="35">
        <f t="shared" si="15"/>
        <v>0</v>
      </c>
      <c r="M93" s="35">
        <f t="shared" si="15"/>
        <v>0</v>
      </c>
      <c r="N93" s="35">
        <f t="shared" si="15"/>
        <v>0</v>
      </c>
      <c r="O93" s="35">
        <f t="shared" si="15"/>
        <v>0</v>
      </c>
      <c r="P93" s="35">
        <f t="shared" si="15"/>
        <v>0</v>
      </c>
      <c r="Q93" s="35">
        <f t="shared" si="15"/>
        <v>0</v>
      </c>
      <c r="R93" s="35">
        <f t="shared" si="15"/>
        <v>0</v>
      </c>
      <c r="S93" s="35">
        <f t="shared" si="15"/>
        <v>0</v>
      </c>
      <c r="T93" s="35">
        <f>SUM(T94)</f>
        <v>64822957.32</v>
      </c>
      <c r="U93" s="20" t="s">
        <v>84</v>
      </c>
    </row>
    <row r="94" spans="1:21" ht="93">
      <c r="A94" s="26" t="s">
        <v>76</v>
      </c>
      <c r="B94" s="27"/>
      <c r="C94" s="27"/>
      <c r="D94" s="27"/>
      <c r="E94" s="27"/>
      <c r="F94" s="35">
        <v>0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64822957.32</v>
      </c>
      <c r="U94" s="20" t="s">
        <v>84</v>
      </c>
    </row>
    <row r="95" spans="1:21" ht="27">
      <c r="A95" s="26" t="s">
        <v>37</v>
      </c>
      <c r="B95" s="27"/>
      <c r="C95" s="27"/>
      <c r="D95" s="27"/>
      <c r="E95" s="27"/>
      <c r="F95" s="35">
        <f>SUM(F97,F99)</f>
        <v>149851.30000019073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SUM(T97,T99)</f>
        <v>-16816274.97</v>
      </c>
      <c r="U95" s="20" t="s">
        <v>84</v>
      </c>
    </row>
    <row r="96" spans="1:21" ht="14.25">
      <c r="A96" s="27" t="s">
        <v>38</v>
      </c>
      <c r="B96" s="27"/>
      <c r="C96" s="27"/>
      <c r="D96" s="27"/>
      <c r="E96" s="27"/>
      <c r="F96" s="35">
        <f>F97</f>
        <v>-3483614007.27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-233301346.91</v>
      </c>
      <c r="U96" s="20" t="s">
        <v>84</v>
      </c>
    </row>
    <row r="97" spans="1:21" ht="27">
      <c r="A97" s="26" t="s">
        <v>39</v>
      </c>
      <c r="B97" s="27"/>
      <c r="C97" s="27"/>
      <c r="D97" s="27"/>
      <c r="E97" s="27"/>
      <c r="F97" s="35">
        <v>-3483614007.27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-233301346.91</v>
      </c>
      <c r="U97" s="20" t="s">
        <v>84</v>
      </c>
    </row>
    <row r="98" spans="1:21" ht="14.25">
      <c r="A98" s="26" t="s">
        <v>40</v>
      </c>
      <c r="B98" s="27"/>
      <c r="C98" s="27"/>
      <c r="D98" s="27"/>
      <c r="E98" s="27"/>
      <c r="F98" s="35">
        <f>F99</f>
        <v>3483763858.57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>
        <f>T99</f>
        <v>216485071.94</v>
      </c>
      <c r="U98" s="20" t="s">
        <v>84</v>
      </c>
    </row>
    <row r="99" spans="1:21" ht="27">
      <c r="A99" s="26" t="s">
        <v>41</v>
      </c>
      <c r="B99" s="27"/>
      <c r="C99" s="27"/>
      <c r="D99" s="27"/>
      <c r="E99" s="27"/>
      <c r="F99" s="35">
        <v>3483763858.57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>
        <v>216485071.94</v>
      </c>
      <c r="U99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2023-08-10T03:56:28Z</cp:lastPrinted>
  <dcterms:created xsi:type="dcterms:W3CDTF">2014-03-03T02:48:43Z</dcterms:created>
  <dcterms:modified xsi:type="dcterms:W3CDTF">2024-02-29T02:56:59Z</dcterms:modified>
  <cp:category/>
  <cp:version/>
  <cp:contentType/>
  <cp:contentStatus/>
</cp:coreProperties>
</file>