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1.2024" sheetId="1" r:id="rId1"/>
  </sheets>
  <definedNames>
    <definedName name="_xlnm.Print_Titles" localSheetId="0">'исполнение на 01.01.2024'!$6:$7</definedName>
  </definedNames>
  <calcPr fullCalcOnLoad="1"/>
</workbook>
</file>

<file path=xl/sharedStrings.xml><?xml version="1.0" encoding="utf-8"?>
<sst xmlns="http://schemas.openxmlformats.org/spreadsheetml/2006/main" count="135" uniqueCount="99">
  <si>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</si>
  <si>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</si>
  <si>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</si>
  <si>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</si>
  <si>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</si>
  <si>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</si>
  <si>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</si>
  <si>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</si>
  <si>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</si>
  <si>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</si>
  <si>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</si>
  <si>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</si>
  <si>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</si>
  <si>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</si>
  <si>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</si>
  <si>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</si>
  <si>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</si>
  <si>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</si>
  <si>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</si>
  <si>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</si>
  <si>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</si>
  <si>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</si>
  <si>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</si>
  <si>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</si>
  <si>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</si>
  <si>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</si>
  <si>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</si>
  <si>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</si>
  <si>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</si>
  <si>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</si>
  <si>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</si>
  <si>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</si>
  <si>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</si>
  <si>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</si>
  <si>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</si>
  <si>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</si>
  <si>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</si>
  <si>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</si>
  <si>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</si>
  <si>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</si>
  <si>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</si>
  <si>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</si>
  <si>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</si>
  <si>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</si>
  <si>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</si>
  <si>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</si>
  <si>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</si>
  <si>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</si>
  <si>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</si>
  <si>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</si>
  <si>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</si>
  <si>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</si>
  <si>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</si>
  <si>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</si>
  <si>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</si>
  <si>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</si>
  <si>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</si>
  <si>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</si>
  <si>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</si>
  <si>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</si>
  <si>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</si>
  <si>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</si>
  <si>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</si>
  <si>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</si>
  <si>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</si>
  <si>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</si>
  <si>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</si>
  <si>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</si>
  <si>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</si>
  <si>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</si>
  <si>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</si>
  <si>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</si>
  <si>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</si>
  <si>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</si>
  <si>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</si>
  <si>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</si>
  <si>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</si>
  <si>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</si>
  <si>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</si>
  <si>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</si>
  <si>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</si>
  <si>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</si>
  <si>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</si>
  <si>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</si>
  <si>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</si>
  <si>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</si>
  <si>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</si>
  <si>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</si>
  <si>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</si>
  <si>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</si>
  <si>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</si>
  <si>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</si>
  <si>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</si>
  <si>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Другие вопросы в области охраны окружающей среды</t>
  </si>
  <si>
    <t>Спорт высших достижений</t>
  </si>
  <si>
    <t>по состоянию на 01 января 2024 года</t>
  </si>
  <si>
    <t>План с учетом изменений на 01.01.2024 года</t>
  </si>
  <si>
    <t>Исполнено на 01.01.2024 года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</si>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</sst>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9"/>
  <sheetViews>
    <sheetView showGridLines="0" tabSelected="1" zoomScalePageLayoutView="0" workbookViewId="0" topLeftCell="A26">
      <selection activeCell="T100" sqref="T100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2"/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0"/>
      <c r="W2" s="1"/>
      <c r="X2" s="1"/>
    </row>
    <row r="3" spans="1:24" ht="18" customHeight="1">
      <c r="A3" s="51" t="s">
        <v>95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  <c r="X3" s="3"/>
    </row>
    <row r="4" spans="1:24" ht="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3"/>
      <c r="X4" s="3"/>
    </row>
    <row r="5" spans="1:24" ht="14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4.25" customHeight="1">
      <c r="A6" s="49" t="s">
        <v>1</v>
      </c>
      <c r="B6" s="49" t="s">
        <v>2</v>
      </c>
      <c r="C6" s="49" t="s">
        <v>2</v>
      </c>
      <c r="D6" s="49" t="s">
        <v>2</v>
      </c>
      <c r="E6" s="49" t="s">
        <v>2</v>
      </c>
      <c r="F6" s="49" t="s">
        <v>96</v>
      </c>
      <c r="G6" s="49" t="s">
        <v>2</v>
      </c>
      <c r="H6" s="49" t="s">
        <v>2</v>
      </c>
      <c r="I6" s="49" t="s">
        <v>2</v>
      </c>
      <c r="J6" s="49" t="s">
        <v>2</v>
      </c>
      <c r="K6" s="49" t="s">
        <v>2</v>
      </c>
      <c r="L6" s="49" t="s">
        <v>2</v>
      </c>
      <c r="M6" s="49" t="s">
        <v>2</v>
      </c>
      <c r="N6" s="49" t="s">
        <v>2</v>
      </c>
      <c r="O6" s="49" t="s">
        <v>2</v>
      </c>
      <c r="P6" s="49" t="s">
        <v>2</v>
      </c>
      <c r="Q6" s="49" t="s">
        <v>2</v>
      </c>
      <c r="R6" s="49" t="s">
        <v>2</v>
      </c>
      <c r="S6" s="49" t="s">
        <v>2</v>
      </c>
      <c r="T6" s="49" t="s">
        <v>97</v>
      </c>
      <c r="U6" s="49" t="s">
        <v>11</v>
      </c>
      <c r="V6" s="49" t="s">
        <v>2</v>
      </c>
      <c r="W6" s="49" t="s">
        <v>2</v>
      </c>
      <c r="X6" s="49" t="s">
        <v>2</v>
      </c>
    </row>
    <row r="7" spans="1:24" ht="30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ht="15">
      <c r="A8" s="18" t="s">
        <v>29</v>
      </c>
      <c r="B8" s="9"/>
      <c r="C8" s="9"/>
      <c r="D8" s="9"/>
      <c r="E8" s="9"/>
      <c r="F8" s="42">
        <f>F9+F26</f>
        <v>3568488221.6200004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3582578397.39</v>
      </c>
      <c r="U8" s="45">
        <f>ROUND(T8/F8*100,2)</f>
        <v>100.39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956423519.35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976601861.5099999</v>
      </c>
      <c r="U9" s="45">
        <f>ROUND(T9/F9*100,2)</f>
        <v>102.11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653320700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678105299.03</v>
      </c>
      <c r="U10" s="41">
        <f>ROUND(T10/F10*100,2)</f>
        <v>103.79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214447400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222008284.92</v>
      </c>
      <c r="U11" s="41">
        <f aca="true" t="shared" si="2" ref="U11:U32">ROUND(T11/F11*100,2)</f>
        <v>103.53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438873300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456097014.11</v>
      </c>
      <c r="U12" s="41">
        <f t="shared" si="2"/>
        <v>103.92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63469000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64322169.88</v>
      </c>
      <c r="U13" s="41">
        <f t="shared" si="2"/>
        <v>101.34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97806100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86581782.69</v>
      </c>
      <c r="U14" s="41">
        <f t="shared" si="2"/>
        <v>88.52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26777000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28210216.36</v>
      </c>
      <c r="U15" s="41">
        <f t="shared" si="2"/>
        <v>105.35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12074000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12990880.44</v>
      </c>
      <c r="U16" s="41">
        <f t="shared" si="2"/>
        <v>107.59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14703000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15219335.92</v>
      </c>
      <c r="U17" s="41">
        <f t="shared" si="2"/>
        <v>103.51</v>
      </c>
      <c r="V17" s="9"/>
      <c r="W17" s="9"/>
      <c r="X17" s="9"/>
    </row>
    <row r="18" spans="1:24" ht="15.75" customHeight="1">
      <c r="A18" s="15" t="s">
        <v>19</v>
      </c>
      <c r="B18" s="9"/>
      <c r="C18" s="9"/>
      <c r="D18" s="9"/>
      <c r="E18" s="9"/>
      <c r="F18" s="43">
        <v>9500000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9436564.22</v>
      </c>
      <c r="U18" s="41">
        <f t="shared" si="2"/>
        <v>99.33</v>
      </c>
      <c r="V18" s="9"/>
      <c r="W18" s="9"/>
      <c r="X18" s="9"/>
    </row>
    <row r="19" spans="1:24" ht="0" customHeight="1" hidden="1">
      <c r="A19" s="15" t="s">
        <v>72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84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30589590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33537426.99</v>
      </c>
      <c r="U20" s="41">
        <f t="shared" si="2"/>
        <v>109.64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6973500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7147213.79</v>
      </c>
      <c r="U21" s="41">
        <f t="shared" si="2"/>
        <v>102.49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3">
        <v>2990156.74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3057997.23</v>
      </c>
      <c r="U22" s="41">
        <f t="shared" si="2"/>
        <v>102.27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12825100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13539997.52</v>
      </c>
      <c r="U23" s="41">
        <f t="shared" si="2"/>
        <v>105.57</v>
      </c>
      <c r="V23" s="9"/>
      <c r="W23" s="9"/>
      <c r="X23" s="9"/>
    </row>
    <row r="24" spans="1:24" ht="19.5" customHeight="1">
      <c r="A24" s="15" t="s">
        <v>23</v>
      </c>
      <c r="B24" s="9"/>
      <c r="C24" s="9"/>
      <c r="D24" s="9"/>
      <c r="E24" s="9"/>
      <c r="F24" s="43">
        <v>52172372.61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52658829.79</v>
      </c>
      <c r="U24" s="41">
        <f t="shared" si="2"/>
        <v>100.93</v>
      </c>
      <c r="V24" s="9"/>
      <c r="W24" s="9"/>
      <c r="X24" s="9"/>
    </row>
    <row r="25" spans="1:24" ht="18" customHeight="1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4364.01</v>
      </c>
      <c r="U25" s="41">
        <v>0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SUM(F27:F32)</f>
        <v>2612064702.2700005</v>
      </c>
      <c r="G26" s="42">
        <f aca="true" t="shared" si="4" ref="G26:T26">SUM(G27:G32)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2605976535.88</v>
      </c>
      <c r="U26" s="45">
        <f t="shared" si="2"/>
        <v>99.77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3">
        <v>2620535419.26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2614360591.21</v>
      </c>
      <c r="U27" s="41">
        <f t="shared" si="2"/>
        <v>99.76</v>
      </c>
      <c r="V27" s="9"/>
      <c r="W27" s="9"/>
      <c r="X27" s="9"/>
    </row>
    <row r="28" spans="1:24" ht="39" customHeight="1">
      <c r="A28" s="15" t="s">
        <v>98</v>
      </c>
      <c r="B28" s="48"/>
      <c r="C28" s="48"/>
      <c r="D28" s="48"/>
      <c r="E28" s="48"/>
      <c r="F28" s="43">
        <v>1061082.23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1061082.23</v>
      </c>
      <c r="U28" s="41">
        <f t="shared" si="2"/>
        <v>100</v>
      </c>
      <c r="V28" s="48"/>
      <c r="W28" s="48"/>
      <c r="X28" s="48"/>
    </row>
    <row r="29" spans="1:24" ht="32.25" customHeight="1">
      <c r="A29" s="15" t="s">
        <v>27</v>
      </c>
      <c r="B29" s="9"/>
      <c r="C29" s="9"/>
      <c r="D29" s="9"/>
      <c r="E29" s="9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86861.66</v>
      </c>
      <c r="U29" s="41" t="s">
        <v>84</v>
      </c>
      <c r="V29" s="9"/>
      <c r="W29" s="9"/>
      <c r="X29" s="9"/>
    </row>
    <row r="30" spans="1:24" ht="43.5" customHeight="1" hidden="1">
      <c r="A30" s="15" t="s">
        <v>81</v>
      </c>
      <c r="B30" s="44"/>
      <c r="C30" s="44"/>
      <c r="D30" s="44"/>
      <c r="E30" s="44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e">
        <f t="shared" si="2"/>
        <v>#DIV/0!</v>
      </c>
      <c r="V30" s="44"/>
      <c r="W30" s="44"/>
      <c r="X30" s="44"/>
    </row>
    <row r="31" spans="1:24" ht="76.5" customHeight="1">
      <c r="A31" s="15" t="s">
        <v>87</v>
      </c>
      <c r="B31" s="46"/>
      <c r="C31" s="46"/>
      <c r="D31" s="46"/>
      <c r="E31" s="46"/>
      <c r="F31" s="43">
        <v>9347.38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9347.38</v>
      </c>
      <c r="U31" s="41">
        <f t="shared" si="2"/>
        <v>100</v>
      </c>
      <c r="V31" s="46"/>
      <c r="W31" s="46"/>
      <c r="X31" s="46"/>
    </row>
    <row r="32" spans="1:24" ht="48" customHeight="1">
      <c r="A32" s="15" t="s">
        <v>28</v>
      </c>
      <c r="B32" s="9"/>
      <c r="C32" s="9"/>
      <c r="D32" s="9"/>
      <c r="E32" s="9"/>
      <c r="F32" s="43">
        <v>-9541146.6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>
        <v>-9541346.6</v>
      </c>
      <c r="U32" s="41">
        <f t="shared" si="2"/>
        <v>100</v>
      </c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4.2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4.75" customHeight="1">
      <c r="A35" s="18" t="s">
        <v>30</v>
      </c>
      <c r="B35" s="9"/>
      <c r="C35" s="9"/>
      <c r="D35" s="9"/>
      <c r="E35" s="9"/>
      <c r="F35" s="19">
        <f>SUM(F36,F46,F50,F55,F60,F63,F69,F72,F78,F83)</f>
        <v>3479958717.7299995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>
        <f>SUM(T36,T46,T50,T55,T60,T63,T69,T72,T78,T83)</f>
        <v>3360186667.32</v>
      </c>
      <c r="U35" s="47">
        <f aca="true" t="shared" si="5" ref="U35:U44">ROUND(T35/F35*100,2)</f>
        <v>96.56</v>
      </c>
      <c r="V35" s="9"/>
      <c r="W35" s="9"/>
      <c r="X35" s="9"/>
    </row>
    <row r="36" spans="1:24" ht="24" customHeight="1">
      <c r="A36" s="29" t="s">
        <v>71</v>
      </c>
      <c r="B36" s="5"/>
      <c r="C36" s="5"/>
      <c r="D36" s="5"/>
      <c r="E36" s="5"/>
      <c r="F36" s="32">
        <f aca="true" t="shared" si="6" ref="F36:T36">SUM(F37:F45)</f>
        <v>206286313.01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 t="shared" si="6"/>
        <v>0</v>
      </c>
      <c r="O36" s="32">
        <f t="shared" si="6"/>
        <v>0</v>
      </c>
      <c r="P36" s="32">
        <f t="shared" si="6"/>
        <v>0</v>
      </c>
      <c r="Q36" s="32">
        <f t="shared" si="6"/>
        <v>0</v>
      </c>
      <c r="R36" s="32">
        <f t="shared" si="6"/>
        <v>0</v>
      </c>
      <c r="S36" s="32">
        <f t="shared" si="6"/>
        <v>0</v>
      </c>
      <c r="T36" s="32">
        <f t="shared" si="6"/>
        <v>203734831.38</v>
      </c>
      <c r="U36" s="47">
        <f t="shared" si="5"/>
        <v>98.76</v>
      </c>
      <c r="V36" s="6">
        <v>0</v>
      </c>
      <c r="W36" s="7">
        <v>0</v>
      </c>
      <c r="X36" s="6">
        <v>0</v>
      </c>
    </row>
    <row r="37" spans="1:24" ht="39" outlineLevel="1">
      <c r="A37" s="11" t="s">
        <v>42</v>
      </c>
      <c r="B37" s="5"/>
      <c r="C37" s="5"/>
      <c r="D37" s="5"/>
      <c r="E37" s="5"/>
      <c r="F37" s="31">
        <v>4459575.3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4347901.86</v>
      </c>
      <c r="U37" s="30">
        <f t="shared" si="5"/>
        <v>97.5</v>
      </c>
      <c r="V37" s="6">
        <v>0</v>
      </c>
      <c r="W37" s="7">
        <v>0</v>
      </c>
      <c r="X37" s="6">
        <v>0</v>
      </c>
    </row>
    <row r="38" spans="1:24" ht="66" outlineLevel="1">
      <c r="A38" s="11" t="s">
        <v>43</v>
      </c>
      <c r="B38" s="5"/>
      <c r="C38" s="5"/>
      <c r="D38" s="5"/>
      <c r="E38" s="5"/>
      <c r="F38" s="31">
        <v>3487885.73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3290280.77</v>
      </c>
      <c r="U38" s="30">
        <f t="shared" si="5"/>
        <v>94.33</v>
      </c>
      <c r="V38" s="6">
        <v>0</v>
      </c>
      <c r="W38" s="7">
        <v>0</v>
      </c>
      <c r="X38" s="6">
        <v>0</v>
      </c>
    </row>
    <row r="39" spans="1:24" ht="68.25" customHeight="1" outlineLevel="1">
      <c r="A39" s="11" t="s">
        <v>44</v>
      </c>
      <c r="B39" s="5"/>
      <c r="C39" s="5"/>
      <c r="D39" s="5"/>
      <c r="E39" s="5"/>
      <c r="F39" s="31">
        <v>94702550.63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94015257.18</v>
      </c>
      <c r="U39" s="30">
        <f t="shared" si="5"/>
        <v>99.27</v>
      </c>
      <c r="V39" s="6">
        <v>0</v>
      </c>
      <c r="W39" s="7">
        <v>0</v>
      </c>
      <c r="X39" s="6">
        <v>0</v>
      </c>
    </row>
    <row r="40" spans="1:24" ht="27" customHeight="1" outlineLevel="1">
      <c r="A40" s="11" t="s">
        <v>78</v>
      </c>
      <c r="B40" s="5"/>
      <c r="C40" s="5"/>
      <c r="D40" s="5"/>
      <c r="E40" s="5"/>
      <c r="F40" s="31">
        <v>3700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3700</v>
      </c>
      <c r="U40" s="30">
        <f t="shared" si="5"/>
        <v>100</v>
      </c>
      <c r="V40" s="6"/>
      <c r="W40" s="7"/>
      <c r="X40" s="6"/>
    </row>
    <row r="41" spans="1:24" ht="51" customHeight="1" outlineLevel="1">
      <c r="A41" s="11" t="s">
        <v>45</v>
      </c>
      <c r="B41" s="5"/>
      <c r="C41" s="5"/>
      <c r="D41" s="5"/>
      <c r="E41" s="5"/>
      <c r="F41" s="31">
        <v>23062993.02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22982062.45</v>
      </c>
      <c r="U41" s="30">
        <f t="shared" si="5"/>
        <v>99.65</v>
      </c>
      <c r="V41" s="6">
        <v>0</v>
      </c>
      <c r="W41" s="7">
        <v>0</v>
      </c>
      <c r="X41" s="6">
        <v>0</v>
      </c>
    </row>
    <row r="42" spans="1:24" ht="0.75" customHeight="1" hidden="1" outlineLevel="1">
      <c r="A42" s="11" t="s">
        <v>46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e">
        <f t="shared" si="5"/>
        <v>#DIV/0!</v>
      </c>
      <c r="V42" s="6">
        <v>0</v>
      </c>
      <c r="W42" s="7">
        <v>0</v>
      </c>
      <c r="X42" s="6">
        <v>0</v>
      </c>
    </row>
    <row r="43" spans="1:24" ht="30" customHeight="1" outlineLevel="1">
      <c r="A43" s="11" t="s">
        <v>88</v>
      </c>
      <c r="B43" s="5"/>
      <c r="C43" s="5"/>
      <c r="D43" s="5"/>
      <c r="E43" s="5"/>
      <c r="F43" s="31">
        <v>9733442.98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9733442.98</v>
      </c>
      <c r="U43" s="30">
        <f t="shared" si="5"/>
        <v>100</v>
      </c>
      <c r="V43" s="6"/>
      <c r="W43" s="7"/>
      <c r="X43" s="6"/>
    </row>
    <row r="44" spans="1:24" ht="21.75" customHeight="1" outlineLevel="1">
      <c r="A44" s="11" t="s">
        <v>47</v>
      </c>
      <c r="B44" s="5"/>
      <c r="C44" s="5"/>
      <c r="D44" s="5"/>
      <c r="E44" s="5"/>
      <c r="F44" s="31">
        <v>950000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0</v>
      </c>
      <c r="U44" s="30">
        <f t="shared" si="5"/>
        <v>0</v>
      </c>
      <c r="V44" s="6">
        <v>0</v>
      </c>
      <c r="W44" s="7">
        <v>0</v>
      </c>
      <c r="X44" s="6">
        <v>0</v>
      </c>
    </row>
    <row r="45" spans="1:24" ht="21.75" customHeight="1" outlineLevel="1">
      <c r="A45" s="11" t="s">
        <v>48</v>
      </c>
      <c r="B45" s="5"/>
      <c r="C45" s="5"/>
      <c r="D45" s="5"/>
      <c r="E45" s="5"/>
      <c r="F45" s="31">
        <v>69886165.35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69362186.14</v>
      </c>
      <c r="U45" s="30">
        <f aca="true" t="shared" si="7" ref="U45:U84">ROUND(T45/F45*100,2)</f>
        <v>99.25</v>
      </c>
      <c r="V45" s="6">
        <v>0</v>
      </c>
      <c r="W45" s="7">
        <v>0</v>
      </c>
      <c r="X45" s="6">
        <v>0</v>
      </c>
    </row>
    <row r="46" spans="1:24" ht="39">
      <c r="A46" s="29" t="s">
        <v>3</v>
      </c>
      <c r="B46" s="5"/>
      <c r="C46" s="5"/>
      <c r="D46" s="5"/>
      <c r="E46" s="5"/>
      <c r="F46" s="32">
        <f>F47+F49+F48</f>
        <v>20809116</v>
      </c>
      <c r="G46" s="32">
        <f aca="true" t="shared" si="8" ref="G46:T46">G47+G49+G48</f>
        <v>0</v>
      </c>
      <c r="H46" s="32">
        <f t="shared" si="8"/>
        <v>0</v>
      </c>
      <c r="I46" s="32">
        <f t="shared" si="8"/>
        <v>0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 t="shared" si="8"/>
        <v>0</v>
      </c>
      <c r="P46" s="32">
        <f t="shared" si="8"/>
        <v>0</v>
      </c>
      <c r="Q46" s="32">
        <f t="shared" si="8"/>
        <v>0</v>
      </c>
      <c r="R46" s="32">
        <f t="shared" si="8"/>
        <v>0</v>
      </c>
      <c r="S46" s="32">
        <f t="shared" si="8"/>
        <v>0</v>
      </c>
      <c r="T46" s="32">
        <f t="shared" si="8"/>
        <v>20545547.020000003</v>
      </c>
      <c r="U46" s="47">
        <f t="shared" si="7"/>
        <v>98.73</v>
      </c>
      <c r="V46" s="6">
        <v>0</v>
      </c>
      <c r="W46" s="7">
        <v>0</v>
      </c>
      <c r="X46" s="6">
        <v>0</v>
      </c>
    </row>
    <row r="47" spans="1:24" ht="20.25" customHeight="1" outlineLevel="1">
      <c r="A47" s="11" t="s">
        <v>89</v>
      </c>
      <c r="B47" s="5"/>
      <c r="C47" s="5"/>
      <c r="D47" s="5"/>
      <c r="E47" s="5"/>
      <c r="F47" s="31">
        <v>719520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601388.18</v>
      </c>
      <c r="U47" s="30">
        <f t="shared" si="7"/>
        <v>83.58</v>
      </c>
      <c r="V47" s="6">
        <v>0</v>
      </c>
      <c r="W47" s="7">
        <v>0</v>
      </c>
      <c r="X47" s="6">
        <v>0</v>
      </c>
    </row>
    <row r="48" spans="1:24" ht="52.5" outlineLevel="1">
      <c r="A48" s="11" t="s">
        <v>90</v>
      </c>
      <c r="B48" s="5"/>
      <c r="C48" s="5"/>
      <c r="D48" s="5"/>
      <c r="E48" s="5"/>
      <c r="F48" s="31">
        <v>20059265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19913844.26</v>
      </c>
      <c r="U48" s="30">
        <f t="shared" si="7"/>
        <v>99.28</v>
      </c>
      <c r="V48" s="6"/>
      <c r="W48" s="7"/>
      <c r="X48" s="6"/>
    </row>
    <row r="49" spans="1:24" ht="39" outlineLevel="1">
      <c r="A49" s="11" t="s">
        <v>85</v>
      </c>
      <c r="B49" s="5"/>
      <c r="C49" s="5"/>
      <c r="D49" s="5"/>
      <c r="E49" s="5"/>
      <c r="F49" s="31">
        <v>30331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30314.58</v>
      </c>
      <c r="U49" s="30">
        <f t="shared" si="7"/>
        <v>99.95</v>
      </c>
      <c r="V49" s="6"/>
      <c r="W49" s="7"/>
      <c r="X49" s="6"/>
    </row>
    <row r="50" spans="1:24" ht="14.25">
      <c r="A50" s="13" t="s">
        <v>4</v>
      </c>
      <c r="B50" s="5"/>
      <c r="C50" s="5"/>
      <c r="D50" s="5"/>
      <c r="E50" s="5"/>
      <c r="F50" s="32">
        <f>SUM(F51:F54)</f>
        <v>344534955.37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f>SUM(T51:T54)</f>
        <v>339748425.15000004</v>
      </c>
      <c r="U50" s="47">
        <f t="shared" si="7"/>
        <v>98.61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49</v>
      </c>
      <c r="B51" s="5"/>
      <c r="C51" s="5"/>
      <c r="D51" s="5"/>
      <c r="E51" s="5"/>
      <c r="F51" s="31">
        <v>11036616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11031055.31</v>
      </c>
      <c r="U51" s="30">
        <f t="shared" si="7"/>
        <v>99.95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50</v>
      </c>
      <c r="B52" s="5"/>
      <c r="C52" s="5"/>
      <c r="D52" s="5"/>
      <c r="E52" s="5"/>
      <c r="F52" s="31">
        <v>94264967.76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90752232.63</v>
      </c>
      <c r="U52" s="30">
        <f t="shared" si="7"/>
        <v>96.27</v>
      </c>
      <c r="V52" s="6">
        <v>0</v>
      </c>
      <c r="W52" s="7">
        <v>0</v>
      </c>
      <c r="X52" s="6">
        <v>0</v>
      </c>
    </row>
    <row r="53" spans="1:24" ht="14.25" outlineLevel="1">
      <c r="A53" s="14" t="s">
        <v>51</v>
      </c>
      <c r="B53" s="5"/>
      <c r="C53" s="5"/>
      <c r="D53" s="5"/>
      <c r="E53" s="5"/>
      <c r="F53" s="31">
        <v>216662075.97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216653042.67</v>
      </c>
      <c r="U53" s="30">
        <f t="shared" si="7"/>
        <v>100</v>
      </c>
      <c r="V53" s="6">
        <v>0</v>
      </c>
      <c r="W53" s="7">
        <v>0</v>
      </c>
      <c r="X53" s="6">
        <v>0</v>
      </c>
    </row>
    <row r="54" spans="1:24" ht="26.25" outlineLevel="1">
      <c r="A54" s="14" t="s">
        <v>52</v>
      </c>
      <c r="B54" s="5"/>
      <c r="C54" s="5"/>
      <c r="D54" s="5"/>
      <c r="E54" s="5"/>
      <c r="F54" s="31">
        <v>22571295.64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21312094.54</v>
      </c>
      <c r="U54" s="30">
        <f t="shared" si="7"/>
        <v>94.42</v>
      </c>
      <c r="V54" s="6">
        <v>0</v>
      </c>
      <c r="W54" s="7">
        <v>0</v>
      </c>
      <c r="X54" s="6">
        <v>0</v>
      </c>
    </row>
    <row r="55" spans="1:24" ht="26.25">
      <c r="A55" s="29" t="s">
        <v>70</v>
      </c>
      <c r="B55" s="5"/>
      <c r="C55" s="5"/>
      <c r="D55" s="5"/>
      <c r="E55" s="5"/>
      <c r="F55" s="32">
        <f>SUM(F56:F59)</f>
        <v>347998891.33000004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f>SUM(T56:T59)</f>
        <v>343121738.25</v>
      </c>
      <c r="U55" s="47">
        <f t="shared" si="7"/>
        <v>98.6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53</v>
      </c>
      <c r="B56" s="5"/>
      <c r="C56" s="5"/>
      <c r="D56" s="5"/>
      <c r="E56" s="5"/>
      <c r="F56" s="31">
        <v>28601796.81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28527173.65</v>
      </c>
      <c r="U56" s="30">
        <f t="shared" si="7"/>
        <v>99.74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54</v>
      </c>
      <c r="B57" s="5"/>
      <c r="C57" s="5"/>
      <c r="D57" s="5"/>
      <c r="E57" s="5"/>
      <c r="F57" s="31">
        <v>18857680.18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18136714.27</v>
      </c>
      <c r="U57" s="30">
        <f t="shared" si="7"/>
        <v>96.18</v>
      </c>
      <c r="V57" s="6">
        <v>0</v>
      </c>
      <c r="W57" s="7">
        <v>0</v>
      </c>
      <c r="X57" s="6">
        <v>0</v>
      </c>
    </row>
    <row r="58" spans="1:24" ht="14.25" outlineLevel="1">
      <c r="A58" s="11" t="s">
        <v>55</v>
      </c>
      <c r="B58" s="5"/>
      <c r="C58" s="5"/>
      <c r="D58" s="5"/>
      <c r="E58" s="5"/>
      <c r="F58" s="31">
        <v>243665705.81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240127745.58</v>
      </c>
      <c r="U58" s="30">
        <f t="shared" si="7"/>
        <v>98.55</v>
      </c>
      <c r="V58" s="6">
        <v>0</v>
      </c>
      <c r="W58" s="7">
        <v>0</v>
      </c>
      <c r="X58" s="6">
        <v>0</v>
      </c>
    </row>
    <row r="59" spans="1:24" ht="26.25" outlineLevel="1">
      <c r="A59" s="11" t="s">
        <v>56</v>
      </c>
      <c r="B59" s="5"/>
      <c r="C59" s="5"/>
      <c r="D59" s="5"/>
      <c r="E59" s="5"/>
      <c r="F59" s="31">
        <v>56873708.53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56330104.75</v>
      </c>
      <c r="U59" s="30">
        <f t="shared" si="7"/>
        <v>99.04</v>
      </c>
      <c r="V59" s="6">
        <v>0</v>
      </c>
      <c r="W59" s="7">
        <v>0</v>
      </c>
      <c r="X59" s="6">
        <v>0</v>
      </c>
    </row>
    <row r="60" spans="1:24" ht="14.25">
      <c r="A60" s="4" t="s">
        <v>5</v>
      </c>
      <c r="B60" s="5"/>
      <c r="C60" s="5"/>
      <c r="D60" s="5"/>
      <c r="E60" s="5"/>
      <c r="F60" s="32">
        <f>F62+F61</f>
        <v>13090706.51</v>
      </c>
      <c r="G60" s="32">
        <f aca="true" t="shared" si="9" ref="G60:T60">G62+G61</f>
        <v>0</v>
      </c>
      <c r="H60" s="32">
        <f t="shared" si="9"/>
        <v>0</v>
      </c>
      <c r="I60" s="32">
        <f t="shared" si="9"/>
        <v>0</v>
      </c>
      <c r="J60" s="32">
        <f t="shared" si="9"/>
        <v>0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 t="shared" si="9"/>
        <v>0</v>
      </c>
      <c r="O60" s="32">
        <f t="shared" si="9"/>
        <v>0</v>
      </c>
      <c r="P60" s="32">
        <f t="shared" si="9"/>
        <v>0</v>
      </c>
      <c r="Q60" s="32">
        <f t="shared" si="9"/>
        <v>0</v>
      </c>
      <c r="R60" s="32">
        <f t="shared" si="9"/>
        <v>0</v>
      </c>
      <c r="S60" s="32">
        <f t="shared" si="9"/>
        <v>0</v>
      </c>
      <c r="T60" s="32">
        <f t="shared" si="9"/>
        <v>12820491.08</v>
      </c>
      <c r="U60" s="47">
        <f t="shared" si="7"/>
        <v>97.94</v>
      </c>
      <c r="V60" s="6">
        <v>0</v>
      </c>
      <c r="W60" s="7">
        <v>0</v>
      </c>
      <c r="X60" s="6">
        <v>0</v>
      </c>
    </row>
    <row r="61" spans="1:24" ht="26.25">
      <c r="A61" s="11" t="s">
        <v>57</v>
      </c>
      <c r="B61" s="5"/>
      <c r="C61" s="5"/>
      <c r="D61" s="5"/>
      <c r="E61" s="5"/>
      <c r="F61" s="31">
        <v>9428735.91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9347393.51</v>
      </c>
      <c r="U61" s="30">
        <f t="shared" si="7"/>
        <v>99.14</v>
      </c>
      <c r="V61" s="6"/>
      <c r="W61" s="7"/>
      <c r="X61" s="6"/>
    </row>
    <row r="62" spans="1:24" ht="26.25" outlineLevel="1">
      <c r="A62" s="11" t="s">
        <v>93</v>
      </c>
      <c r="B62" s="5"/>
      <c r="C62" s="5"/>
      <c r="D62" s="5"/>
      <c r="E62" s="5"/>
      <c r="F62" s="31">
        <v>3661970.6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3473097.57</v>
      </c>
      <c r="U62" s="30">
        <f t="shared" si="7"/>
        <v>94.84</v>
      </c>
      <c r="V62" s="6">
        <v>0</v>
      </c>
      <c r="W62" s="7">
        <v>0</v>
      </c>
      <c r="X62" s="6">
        <v>0</v>
      </c>
    </row>
    <row r="63" spans="1:24" ht="14.25">
      <c r="A63" s="4" t="s">
        <v>6</v>
      </c>
      <c r="B63" s="5"/>
      <c r="C63" s="5"/>
      <c r="D63" s="5"/>
      <c r="E63" s="5"/>
      <c r="F63" s="32">
        <f>SUM(F64:F68)</f>
        <v>1727557179.8399997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f>SUM(T64:T68)</f>
        <v>1723647179.09</v>
      </c>
      <c r="U63" s="47">
        <f t="shared" si="7"/>
        <v>99.77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58</v>
      </c>
      <c r="B64" s="5"/>
      <c r="C64" s="5"/>
      <c r="D64" s="5"/>
      <c r="E64" s="5"/>
      <c r="F64" s="31">
        <v>700934964.39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700615951.56</v>
      </c>
      <c r="U64" s="30">
        <f t="shared" si="7"/>
        <v>99.95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59</v>
      </c>
      <c r="B65" s="5"/>
      <c r="C65" s="5"/>
      <c r="D65" s="5"/>
      <c r="E65" s="5"/>
      <c r="F65" s="31">
        <v>701164355.81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700356368.42</v>
      </c>
      <c r="U65" s="30">
        <f t="shared" si="7"/>
        <v>99.88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86</v>
      </c>
      <c r="B66" s="5"/>
      <c r="C66" s="5"/>
      <c r="D66" s="5"/>
      <c r="E66" s="5"/>
      <c r="F66" s="31">
        <v>193395185.31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192951017.31</v>
      </c>
      <c r="U66" s="30">
        <f t="shared" si="7"/>
        <v>99.77</v>
      </c>
      <c r="V66" s="6"/>
      <c r="W66" s="7"/>
      <c r="X66" s="6"/>
    </row>
    <row r="67" spans="1:24" ht="14.25" outlineLevel="1">
      <c r="A67" s="11" t="s">
        <v>80</v>
      </c>
      <c r="B67" s="5"/>
      <c r="C67" s="5"/>
      <c r="D67" s="5"/>
      <c r="E67" s="5"/>
      <c r="F67" s="31">
        <v>21166436.33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19947224.56</v>
      </c>
      <c r="U67" s="30">
        <f t="shared" si="7"/>
        <v>94.24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60</v>
      </c>
      <c r="B68" s="5"/>
      <c r="C68" s="5"/>
      <c r="D68" s="5"/>
      <c r="E68" s="5"/>
      <c r="F68" s="31">
        <v>110896238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109776617.24</v>
      </c>
      <c r="U68" s="30">
        <f t="shared" si="7"/>
        <v>98.99</v>
      </c>
      <c r="V68" s="6">
        <v>0</v>
      </c>
      <c r="W68" s="7">
        <v>0</v>
      </c>
      <c r="X68" s="6">
        <v>0</v>
      </c>
    </row>
    <row r="69" spans="1:24" ht="14.25">
      <c r="A69" s="4" t="s">
        <v>7</v>
      </c>
      <c r="B69" s="5"/>
      <c r="C69" s="5"/>
      <c r="D69" s="5"/>
      <c r="E69" s="5"/>
      <c r="F69" s="32">
        <f>F70+F71</f>
        <v>283262814.84000003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T70+T71</f>
        <v>280685971.95</v>
      </c>
      <c r="U69" s="47">
        <f t="shared" si="7"/>
        <v>99.09</v>
      </c>
      <c r="V69" s="6">
        <v>0</v>
      </c>
      <c r="W69" s="7">
        <v>0</v>
      </c>
      <c r="X69" s="6">
        <v>0</v>
      </c>
    </row>
    <row r="70" spans="1:24" ht="14.25" outlineLevel="1">
      <c r="A70" s="11" t="s">
        <v>61</v>
      </c>
      <c r="B70" s="5"/>
      <c r="C70" s="5"/>
      <c r="D70" s="5"/>
      <c r="E70" s="5"/>
      <c r="F70" s="31">
        <v>201958168.75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199532805.95</v>
      </c>
      <c r="U70" s="30">
        <f t="shared" si="7"/>
        <v>98.8</v>
      </c>
      <c r="V70" s="6">
        <v>0</v>
      </c>
      <c r="W70" s="7">
        <v>0</v>
      </c>
      <c r="X70" s="6">
        <v>0</v>
      </c>
    </row>
    <row r="71" spans="1:24" ht="26.25" outlineLevel="1">
      <c r="A71" s="11" t="s">
        <v>74</v>
      </c>
      <c r="B71" s="5"/>
      <c r="C71" s="5"/>
      <c r="D71" s="5"/>
      <c r="E71" s="5"/>
      <c r="F71" s="31">
        <v>81304646.09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81153166</v>
      </c>
      <c r="U71" s="30">
        <f t="shared" si="7"/>
        <v>99.81</v>
      </c>
      <c r="V71" s="6"/>
      <c r="W71" s="7"/>
      <c r="X71" s="6"/>
    </row>
    <row r="72" spans="1:24" ht="14.25">
      <c r="A72" s="4" t="s">
        <v>8</v>
      </c>
      <c r="B72" s="5"/>
      <c r="C72" s="5"/>
      <c r="D72" s="5"/>
      <c r="E72" s="5"/>
      <c r="F72" s="32">
        <f>SUM(F73:F77)</f>
        <v>110090894.58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f>SUM(T73:T77)</f>
        <v>103015366.44</v>
      </c>
      <c r="U72" s="47">
        <f t="shared" si="7"/>
        <v>93.57</v>
      </c>
      <c r="V72" s="6">
        <v>0</v>
      </c>
      <c r="W72" s="7">
        <v>0</v>
      </c>
      <c r="X72" s="6">
        <v>0</v>
      </c>
    </row>
    <row r="73" spans="1:24" ht="14.25" customHeight="1" outlineLevel="1">
      <c r="A73" s="11" t="s">
        <v>62</v>
      </c>
      <c r="B73" s="5"/>
      <c r="C73" s="5"/>
      <c r="D73" s="5"/>
      <c r="E73" s="5"/>
      <c r="F73" s="31">
        <v>9571000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9487225.84</v>
      </c>
      <c r="U73" s="30">
        <f t="shared" si="7"/>
        <v>99.12</v>
      </c>
      <c r="V73" s="6">
        <v>0</v>
      </c>
      <c r="W73" s="7">
        <v>0</v>
      </c>
      <c r="X73" s="6">
        <v>0</v>
      </c>
    </row>
    <row r="74" spans="1:24" ht="0.75" customHeight="1" hidden="1" outlineLevel="1">
      <c r="A74" s="11" t="s">
        <v>63</v>
      </c>
      <c r="B74" s="5"/>
      <c r="C74" s="5"/>
      <c r="D74" s="5"/>
      <c r="E74" s="5"/>
      <c r="F74" s="31">
        <v>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0</v>
      </c>
      <c r="U74" s="30" t="s">
        <v>84</v>
      </c>
      <c r="V74" s="6">
        <v>0</v>
      </c>
      <c r="W74" s="7">
        <v>0</v>
      </c>
      <c r="X74" s="6">
        <v>0</v>
      </c>
    </row>
    <row r="75" spans="1:24" ht="14.25" outlineLevel="1">
      <c r="A75" s="11" t="s">
        <v>64</v>
      </c>
      <c r="B75" s="5"/>
      <c r="C75" s="5"/>
      <c r="D75" s="5"/>
      <c r="E75" s="5"/>
      <c r="F75" s="31">
        <v>93730518.53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87077300.05</v>
      </c>
      <c r="U75" s="30">
        <f t="shared" si="7"/>
        <v>92.9</v>
      </c>
      <c r="V75" s="6">
        <v>0</v>
      </c>
      <c r="W75" s="7">
        <v>0</v>
      </c>
      <c r="X75" s="6">
        <v>0</v>
      </c>
    </row>
    <row r="76" spans="1:24" ht="14.25" outlineLevel="1">
      <c r="A76" s="11" t="s">
        <v>65</v>
      </c>
      <c r="B76" s="5"/>
      <c r="C76" s="5"/>
      <c r="D76" s="5"/>
      <c r="E76" s="5"/>
      <c r="F76" s="31">
        <v>4782500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4453091.03</v>
      </c>
      <c r="U76" s="30">
        <f t="shared" si="7"/>
        <v>93.11</v>
      </c>
      <c r="V76" s="6">
        <v>0</v>
      </c>
      <c r="W76" s="7">
        <v>0</v>
      </c>
      <c r="X76" s="6">
        <v>0</v>
      </c>
    </row>
    <row r="77" spans="1:24" ht="26.25" outlineLevel="1">
      <c r="A77" s="11" t="s">
        <v>66</v>
      </c>
      <c r="B77" s="5"/>
      <c r="C77" s="5"/>
      <c r="D77" s="5"/>
      <c r="E77" s="5"/>
      <c r="F77" s="31">
        <v>2006876.05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1997749.52</v>
      </c>
      <c r="U77" s="30">
        <f t="shared" si="7"/>
        <v>99.55</v>
      </c>
      <c r="V77" s="6">
        <v>0</v>
      </c>
      <c r="W77" s="7">
        <v>0</v>
      </c>
      <c r="X77" s="6">
        <v>0</v>
      </c>
    </row>
    <row r="78" spans="1:24" ht="14.25">
      <c r="A78" s="4" t="s">
        <v>9</v>
      </c>
      <c r="B78" s="5"/>
      <c r="C78" s="5"/>
      <c r="D78" s="5"/>
      <c r="E78" s="5"/>
      <c r="F78" s="32">
        <f>SUM(F79:F82)</f>
        <v>426323766.03000003</v>
      </c>
      <c r="G78" s="32">
        <f aca="true" t="shared" si="10" ref="G78:T78">SUM(G79:G82)</f>
        <v>0</v>
      </c>
      <c r="H78" s="32">
        <f t="shared" si="10"/>
        <v>0</v>
      </c>
      <c r="I78" s="32">
        <f t="shared" si="10"/>
        <v>0</v>
      </c>
      <c r="J78" s="32">
        <f t="shared" si="10"/>
        <v>0</v>
      </c>
      <c r="K78" s="32">
        <f t="shared" si="10"/>
        <v>0</v>
      </c>
      <c r="L78" s="32">
        <f t="shared" si="10"/>
        <v>0</v>
      </c>
      <c r="M78" s="32">
        <f t="shared" si="10"/>
        <v>0</v>
      </c>
      <c r="N78" s="32">
        <f t="shared" si="10"/>
        <v>0</v>
      </c>
      <c r="O78" s="32">
        <f t="shared" si="10"/>
        <v>0</v>
      </c>
      <c r="P78" s="32">
        <f t="shared" si="10"/>
        <v>0</v>
      </c>
      <c r="Q78" s="32">
        <f t="shared" si="10"/>
        <v>0</v>
      </c>
      <c r="R78" s="32">
        <f t="shared" si="10"/>
        <v>0</v>
      </c>
      <c r="S78" s="32">
        <f t="shared" si="10"/>
        <v>0</v>
      </c>
      <c r="T78" s="32">
        <f t="shared" si="10"/>
        <v>332863036.74</v>
      </c>
      <c r="U78" s="47">
        <f t="shared" si="7"/>
        <v>78.08</v>
      </c>
      <c r="V78" s="6">
        <v>0</v>
      </c>
      <c r="W78" s="7">
        <v>0</v>
      </c>
      <c r="X78" s="6">
        <v>0</v>
      </c>
    </row>
    <row r="79" spans="1:24" ht="14.25" outlineLevel="1">
      <c r="A79" s="11" t="s">
        <v>67</v>
      </c>
      <c r="B79" s="5"/>
      <c r="C79" s="5"/>
      <c r="D79" s="5"/>
      <c r="E79" s="5"/>
      <c r="F79" s="31">
        <v>333150830.41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239814470.97</v>
      </c>
      <c r="U79" s="30">
        <f t="shared" si="7"/>
        <v>71.98</v>
      </c>
      <c r="V79" s="6">
        <v>0</v>
      </c>
      <c r="W79" s="7">
        <v>0</v>
      </c>
      <c r="X79" s="6">
        <v>0</v>
      </c>
    </row>
    <row r="80" spans="1:24" ht="14.25" outlineLevel="1">
      <c r="A80" s="11" t="s">
        <v>68</v>
      </c>
      <c r="B80" s="5"/>
      <c r="C80" s="5"/>
      <c r="D80" s="5"/>
      <c r="E80" s="5"/>
      <c r="F80" s="31">
        <v>65888048.96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>
        <v>65886316.05</v>
      </c>
      <c r="U80" s="30">
        <f t="shared" si="7"/>
        <v>100</v>
      </c>
      <c r="V80" s="6">
        <v>0</v>
      </c>
      <c r="W80" s="7">
        <v>0</v>
      </c>
      <c r="X80" s="6">
        <v>0</v>
      </c>
    </row>
    <row r="81" spans="1:24" ht="14.25" outlineLevel="1">
      <c r="A81" s="11" t="s">
        <v>94</v>
      </c>
      <c r="B81" s="5"/>
      <c r="C81" s="5"/>
      <c r="D81" s="5"/>
      <c r="E81" s="5"/>
      <c r="F81" s="31">
        <v>18589486.66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>
        <v>18589486.66</v>
      </c>
      <c r="U81" s="30">
        <f>ROUND(T81/F81*100,2)</f>
        <v>100</v>
      </c>
      <c r="V81" s="6"/>
      <c r="W81" s="7"/>
      <c r="X81" s="6"/>
    </row>
    <row r="82" spans="1:24" ht="26.25" outlineLevel="1">
      <c r="A82" s="11" t="s">
        <v>69</v>
      </c>
      <c r="B82" s="5"/>
      <c r="C82" s="5"/>
      <c r="D82" s="5"/>
      <c r="E82" s="5"/>
      <c r="F82" s="31">
        <v>8695400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>
        <v>8572763.06</v>
      </c>
      <c r="U82" s="30">
        <f t="shared" si="7"/>
        <v>98.59</v>
      </c>
      <c r="V82" s="6">
        <v>0</v>
      </c>
      <c r="W82" s="7">
        <v>0</v>
      </c>
      <c r="X82" s="6">
        <v>0</v>
      </c>
    </row>
    <row r="83" spans="1:24" ht="30" customHeight="1">
      <c r="A83" s="12" t="s">
        <v>91</v>
      </c>
      <c r="B83" s="5"/>
      <c r="C83" s="5"/>
      <c r="D83" s="5"/>
      <c r="E83" s="5"/>
      <c r="F83" s="32">
        <f>F84</f>
        <v>4080.22</v>
      </c>
      <c r="G83" s="32">
        <f aca="true" t="shared" si="11" ref="G83:T83">G84</f>
        <v>0</v>
      </c>
      <c r="H83" s="32">
        <f t="shared" si="11"/>
        <v>0</v>
      </c>
      <c r="I83" s="32">
        <f t="shared" si="11"/>
        <v>0</v>
      </c>
      <c r="J83" s="32">
        <f t="shared" si="11"/>
        <v>0</v>
      </c>
      <c r="K83" s="32">
        <f t="shared" si="11"/>
        <v>0</v>
      </c>
      <c r="L83" s="32">
        <f t="shared" si="11"/>
        <v>0</v>
      </c>
      <c r="M83" s="32">
        <f t="shared" si="11"/>
        <v>0</v>
      </c>
      <c r="N83" s="32">
        <f t="shared" si="11"/>
        <v>0</v>
      </c>
      <c r="O83" s="32">
        <f t="shared" si="11"/>
        <v>0</v>
      </c>
      <c r="P83" s="32">
        <f t="shared" si="11"/>
        <v>0</v>
      </c>
      <c r="Q83" s="32">
        <f t="shared" si="11"/>
        <v>0</v>
      </c>
      <c r="R83" s="32">
        <f t="shared" si="11"/>
        <v>0</v>
      </c>
      <c r="S83" s="32">
        <f t="shared" si="11"/>
        <v>0</v>
      </c>
      <c r="T83" s="32">
        <f t="shared" si="11"/>
        <v>4080.22</v>
      </c>
      <c r="U83" s="47">
        <f t="shared" si="7"/>
        <v>100</v>
      </c>
      <c r="V83" s="6">
        <v>0</v>
      </c>
      <c r="W83" s="7">
        <v>0</v>
      </c>
      <c r="X83" s="6">
        <v>0</v>
      </c>
    </row>
    <row r="84" spans="1:24" ht="24" customHeight="1" outlineLevel="1">
      <c r="A84" s="11" t="s">
        <v>92</v>
      </c>
      <c r="B84" s="5"/>
      <c r="C84" s="5"/>
      <c r="D84" s="5"/>
      <c r="E84" s="5"/>
      <c r="F84" s="31">
        <v>4080.22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4080.22</v>
      </c>
      <c r="U84" s="30">
        <f t="shared" si="7"/>
        <v>100</v>
      </c>
      <c r="V84" s="6">
        <v>0</v>
      </c>
      <c r="W84" s="7">
        <v>0</v>
      </c>
      <c r="X84" s="6">
        <v>0</v>
      </c>
    </row>
    <row r="85" spans="1:24" ht="39.75" customHeight="1" outlineLevel="1">
      <c r="A85" s="28" t="s">
        <v>77</v>
      </c>
      <c r="B85" s="5"/>
      <c r="C85" s="5"/>
      <c r="D85" s="5"/>
      <c r="E85" s="5"/>
      <c r="F85" s="32">
        <f aca="true" t="shared" si="12" ref="F85:T85">F8-F35</f>
        <v>88529503.89000082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0</v>
      </c>
      <c r="Q85" s="32">
        <f t="shared" si="12"/>
        <v>0</v>
      </c>
      <c r="R85" s="32">
        <f t="shared" si="12"/>
        <v>0</v>
      </c>
      <c r="S85" s="32">
        <f t="shared" si="12"/>
        <v>0</v>
      </c>
      <c r="T85" s="32">
        <f t="shared" si="12"/>
        <v>222391730.0699997</v>
      </c>
      <c r="U85" s="20" t="s">
        <v>84</v>
      </c>
      <c r="V85" s="24"/>
      <c r="W85" s="25"/>
      <c r="X85" s="24"/>
    </row>
    <row r="86" spans="1:24" ht="45" customHeight="1">
      <c r="A86" s="23" t="s">
        <v>33</v>
      </c>
      <c r="B86" s="21"/>
      <c r="C86" s="21"/>
      <c r="D86" s="21"/>
      <c r="E86" s="21"/>
      <c r="F86" s="33">
        <f>SUM(F87,F90,F95,F93)</f>
        <v>-88529503.88999987</v>
      </c>
      <c r="G86" s="33">
        <f aca="true" t="shared" si="13" ref="G86:T86">SUM(G87,G90,G95,G93)</f>
        <v>0</v>
      </c>
      <c r="H86" s="33">
        <f t="shared" si="13"/>
        <v>0</v>
      </c>
      <c r="I86" s="33">
        <f t="shared" si="13"/>
        <v>0</v>
      </c>
      <c r="J86" s="33">
        <f t="shared" si="13"/>
        <v>0</v>
      </c>
      <c r="K86" s="33">
        <f t="shared" si="13"/>
        <v>0</v>
      </c>
      <c r="L86" s="33">
        <f t="shared" si="13"/>
        <v>0</v>
      </c>
      <c r="M86" s="33">
        <f t="shared" si="13"/>
        <v>0</v>
      </c>
      <c r="N86" s="33">
        <f t="shared" si="13"/>
        <v>0</v>
      </c>
      <c r="O86" s="33">
        <f t="shared" si="13"/>
        <v>0</v>
      </c>
      <c r="P86" s="33">
        <f t="shared" si="13"/>
        <v>0</v>
      </c>
      <c r="Q86" s="33">
        <f t="shared" si="13"/>
        <v>0</v>
      </c>
      <c r="R86" s="33">
        <f t="shared" si="13"/>
        <v>0</v>
      </c>
      <c r="S86" s="33">
        <f t="shared" si="13"/>
        <v>0</v>
      </c>
      <c r="T86" s="33">
        <f t="shared" si="13"/>
        <v>-222391730.0699997</v>
      </c>
      <c r="U86" s="20" t="s">
        <v>84</v>
      </c>
      <c r="V86" s="1"/>
      <c r="W86" s="1"/>
      <c r="X86" s="1"/>
    </row>
    <row r="87" spans="1:24" ht="27">
      <c r="A87" s="22" t="s">
        <v>34</v>
      </c>
      <c r="B87" s="22"/>
      <c r="C87" s="22"/>
      <c r="D87" s="22"/>
      <c r="E87" s="22"/>
      <c r="F87" s="34">
        <f>SUM(F88-F89)</f>
        <v>0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>
        <f>SUM(T88,T89)</f>
        <v>0</v>
      </c>
      <c r="U87" s="20" t="s">
        <v>84</v>
      </c>
      <c r="V87" s="8"/>
      <c r="W87" s="8"/>
      <c r="X87" s="8"/>
    </row>
    <row r="88" spans="1:21" ht="39.75">
      <c r="A88" s="26" t="s">
        <v>35</v>
      </c>
      <c r="B88" s="27"/>
      <c r="C88" s="27"/>
      <c r="D88" s="27"/>
      <c r="E88" s="27"/>
      <c r="F88" s="35">
        <v>0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5">
        <v>0</v>
      </c>
      <c r="U88" s="20" t="s">
        <v>84</v>
      </c>
    </row>
    <row r="89" spans="1:21" ht="39.75">
      <c r="A89" s="26" t="s">
        <v>36</v>
      </c>
      <c r="B89" s="27"/>
      <c r="C89" s="27"/>
      <c r="D89" s="27"/>
      <c r="E89" s="27"/>
      <c r="F89" s="35">
        <v>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0</v>
      </c>
      <c r="U89" s="20" t="s">
        <v>84</v>
      </c>
    </row>
    <row r="90" spans="1:21" ht="33.75" customHeight="1">
      <c r="A90" s="26" t="s">
        <v>83</v>
      </c>
      <c r="B90" s="27"/>
      <c r="C90" s="27"/>
      <c r="D90" s="27"/>
      <c r="E90" s="27"/>
      <c r="F90" s="35">
        <f>F91-F92</f>
        <v>-22912000</v>
      </c>
      <c r="G90" s="35">
        <f aca="true" t="shared" si="14" ref="G90:T90">G91-G92</f>
        <v>0</v>
      </c>
      <c r="H90" s="35">
        <f t="shared" si="14"/>
        <v>0</v>
      </c>
      <c r="I90" s="35">
        <f t="shared" si="14"/>
        <v>0</v>
      </c>
      <c r="J90" s="35">
        <f t="shared" si="14"/>
        <v>0</v>
      </c>
      <c r="K90" s="35">
        <f t="shared" si="14"/>
        <v>0</v>
      </c>
      <c r="L90" s="35">
        <f t="shared" si="14"/>
        <v>0</v>
      </c>
      <c r="M90" s="35">
        <f t="shared" si="14"/>
        <v>0</v>
      </c>
      <c r="N90" s="35">
        <f t="shared" si="14"/>
        <v>0</v>
      </c>
      <c r="O90" s="35">
        <f t="shared" si="14"/>
        <v>0</v>
      </c>
      <c r="P90" s="35">
        <f t="shared" si="14"/>
        <v>0</v>
      </c>
      <c r="Q90" s="35">
        <f t="shared" si="14"/>
        <v>0</v>
      </c>
      <c r="R90" s="35">
        <f t="shared" si="14"/>
        <v>0</v>
      </c>
      <c r="S90" s="35">
        <f t="shared" si="14"/>
        <v>0</v>
      </c>
      <c r="T90" s="35">
        <f t="shared" si="14"/>
        <v>-22912000</v>
      </c>
      <c r="U90" s="20" t="s">
        <v>84</v>
      </c>
    </row>
    <row r="91" spans="1:21" ht="41.25" customHeight="1">
      <c r="A91" s="26" t="s">
        <v>82</v>
      </c>
      <c r="B91" s="27"/>
      <c r="C91" s="27"/>
      <c r="D91" s="27"/>
      <c r="E91" s="27"/>
      <c r="F91" s="35">
        <v>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0</v>
      </c>
      <c r="U91" s="20" t="s">
        <v>84</v>
      </c>
    </row>
    <row r="92" spans="1:21" ht="45.75" customHeight="1">
      <c r="A92" s="26" t="s">
        <v>79</v>
      </c>
      <c r="B92" s="27"/>
      <c r="C92" s="27"/>
      <c r="D92" s="27"/>
      <c r="E92" s="27"/>
      <c r="F92" s="35">
        <v>22912000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22912000</v>
      </c>
      <c r="U92" s="20" t="s">
        <v>84</v>
      </c>
    </row>
    <row r="93" spans="1:21" ht="27">
      <c r="A93" s="26" t="s">
        <v>75</v>
      </c>
      <c r="B93" s="27"/>
      <c r="C93" s="27"/>
      <c r="D93" s="27"/>
      <c r="E93" s="27"/>
      <c r="F93" s="35">
        <f>F94</f>
        <v>0</v>
      </c>
      <c r="G93" s="35">
        <f aca="true" t="shared" si="15" ref="G93:S93">G94</f>
        <v>0</v>
      </c>
      <c r="H93" s="35">
        <f t="shared" si="15"/>
        <v>0</v>
      </c>
      <c r="I93" s="35">
        <f t="shared" si="15"/>
        <v>0</v>
      </c>
      <c r="J93" s="35">
        <f t="shared" si="15"/>
        <v>0</v>
      </c>
      <c r="K93" s="35">
        <f t="shared" si="15"/>
        <v>0</v>
      </c>
      <c r="L93" s="35">
        <f t="shared" si="15"/>
        <v>0</v>
      </c>
      <c r="M93" s="35">
        <f t="shared" si="15"/>
        <v>0</v>
      </c>
      <c r="N93" s="35">
        <f t="shared" si="15"/>
        <v>0</v>
      </c>
      <c r="O93" s="35">
        <f t="shared" si="15"/>
        <v>0</v>
      </c>
      <c r="P93" s="35">
        <f t="shared" si="15"/>
        <v>0</v>
      </c>
      <c r="Q93" s="35">
        <f t="shared" si="15"/>
        <v>0</v>
      </c>
      <c r="R93" s="35">
        <f t="shared" si="15"/>
        <v>0</v>
      </c>
      <c r="S93" s="35">
        <f t="shared" si="15"/>
        <v>0</v>
      </c>
      <c r="T93" s="35">
        <f>SUM(T94)</f>
        <v>64909976</v>
      </c>
      <c r="U93" s="20" t="s">
        <v>84</v>
      </c>
    </row>
    <row r="94" spans="1:21" ht="93">
      <c r="A94" s="26" t="s">
        <v>76</v>
      </c>
      <c r="B94" s="27"/>
      <c r="C94" s="27"/>
      <c r="D94" s="27"/>
      <c r="E94" s="27"/>
      <c r="F94" s="35">
        <v>0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v>64909976</v>
      </c>
      <c r="U94" s="20" t="s">
        <v>84</v>
      </c>
    </row>
    <row r="95" spans="1:21" ht="27">
      <c r="A95" s="26" t="s">
        <v>37</v>
      </c>
      <c r="B95" s="27"/>
      <c r="C95" s="27"/>
      <c r="D95" s="27"/>
      <c r="E95" s="27"/>
      <c r="F95" s="35">
        <f>SUM(F97,F99)</f>
        <v>-65617503.88999987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f>SUM(T97,T99)</f>
        <v>-264389706.0699997</v>
      </c>
      <c r="U95" s="20" t="s">
        <v>84</v>
      </c>
    </row>
    <row r="96" spans="1:21" ht="14.25">
      <c r="A96" s="27" t="s">
        <v>38</v>
      </c>
      <c r="B96" s="27"/>
      <c r="C96" s="27"/>
      <c r="D96" s="27"/>
      <c r="E96" s="27"/>
      <c r="F96" s="35">
        <f>F97</f>
        <v>-3568488221.62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f>T97</f>
        <v>-5296713000.96</v>
      </c>
      <c r="U96" s="20" t="s">
        <v>84</v>
      </c>
    </row>
    <row r="97" spans="1:21" ht="27">
      <c r="A97" s="26" t="s">
        <v>39</v>
      </c>
      <c r="B97" s="27"/>
      <c r="C97" s="27"/>
      <c r="D97" s="27"/>
      <c r="E97" s="27"/>
      <c r="F97" s="35">
        <v>-3568488221.62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>
        <v>-5296713000.96</v>
      </c>
      <c r="U97" s="20" t="s">
        <v>84</v>
      </c>
    </row>
    <row r="98" spans="1:21" ht="14.25">
      <c r="A98" s="26" t="s">
        <v>40</v>
      </c>
      <c r="B98" s="27"/>
      <c r="C98" s="27"/>
      <c r="D98" s="27"/>
      <c r="E98" s="27"/>
      <c r="F98" s="35">
        <f>F99</f>
        <v>3502870717.73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>
        <f>T99</f>
        <v>5032323294.89</v>
      </c>
      <c r="U98" s="20" t="s">
        <v>84</v>
      </c>
    </row>
    <row r="99" spans="1:21" ht="27">
      <c r="A99" s="26" t="s">
        <v>41</v>
      </c>
      <c r="B99" s="27"/>
      <c r="C99" s="27"/>
      <c r="D99" s="27"/>
      <c r="E99" s="27"/>
      <c r="F99" s="35">
        <v>3502870717.73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>
        <v>5032323294.89</v>
      </c>
      <c r="U99" s="20" t="s">
        <v>84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2023-08-10T03:56:28Z</cp:lastPrinted>
  <dcterms:created xsi:type="dcterms:W3CDTF">2014-03-03T02:48:43Z</dcterms:created>
  <dcterms:modified xsi:type="dcterms:W3CDTF">2024-01-26T05:22:38Z</dcterms:modified>
  <cp:category/>
  <cp:version/>
  <cp:contentType/>
  <cp:contentStatus/>
</cp:coreProperties>
</file>