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9.2023" sheetId="1" r:id="rId1"/>
  </sheets>
  <definedNames>
    <definedName name="_xlnm.Print_Titles" localSheetId="0">'исполнение на 01.09.2023'!$6:$7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<sst xmlns="http://schemas.openxmlformats.org/spreadsheetml/2006/main" count="133" uniqueCount="97">
  <si>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</si>
  <si>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</si>
  <si>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</si>
  <si>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</si>
  <si>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</si>
  <si>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</si>
  <si>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</si>
  <si>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</si>
  <si>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</si>
  <si>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</si>
  <si>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</si>
  <si>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</si>
  <si>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</si>
  <si>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</si>
  <si>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</si>
  <si>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</si>
  <si>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</si>
  <si>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</si>
  <si>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</si>
  <si>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</si>
  <si>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</si>
  <si>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</si>
  <si>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</si>
  <si>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</si>
  <si>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</si>
  <si>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</si>
  <si>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</si>
  <si>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</si>
  <si>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</si>
  <si>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</si>
  <si>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</si>
  <si>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</si>
  <si>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</si>
  <si>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</si>
  <si>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</si>
  <si>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</si>
  <si>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</si>
  <si>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</si>
  <si>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</si>
  <si>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</si>
  <si>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</si>
  <si>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</si>
  <si>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</si>
  <si>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</si>
  <si>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</si>
  <si>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</si>
  <si>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</si>
  <si>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</si>
  <si>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</si>
  <si>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</si>
  <si>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</si>
  <si>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</si>
  <si>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</si>
  <si>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</si>
  <si>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</si>
  <si>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</si>
  <si>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</si>
  <si>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</si>
  <si>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</si>
  <si>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</si>
  <si>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</si>
  <si>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</si>
  <si>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</si>
  <si>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</si>
  <si>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</si>
  <si>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</si>
  <si>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</si>
  <si>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</si>
  <si>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</si>
  <si>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</si>
  <si>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</si>
  <si>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</si>
  <si>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</si>
  <si>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</si>
  <si>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</si>
  <si>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</si>
  <si>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</si>
  <si>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</si>
  <si>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</si>
  <si>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</si>
  <si>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</si>
  <si>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</si>
  <si>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</si>
  <si>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</si>
  <si>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</si>
  <si>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</si>
  <si>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</si>
  <si>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</si>
  <si>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</si>
  <si>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</si>
  <si>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</si>
  <si>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</si>
  <si>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</si>
  <si>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</si>
  <si>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по состоянию на 01 сентября 2023 года</t>
  </si>
  <si>
    <t>План с учетом изменений на 01.09.2023 года</t>
  </si>
  <si>
    <t>Исполнено на 01.09.2023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</si>
</sst>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1">
      <selection activeCell="T93" sqref="T9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95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96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3401010045.24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2105016278.8200002</v>
      </c>
      <c r="U8" s="45">
        <f>ROUND(T8/F8*100,2)</f>
        <v>61.89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657633716.6899999</v>
      </c>
      <c r="U9" s="45">
        <f>ROUND(T9/F9*100,2)</f>
        <v>82.51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439474171.92</v>
      </c>
      <c r="U10" s="41">
        <f>ROUND(T10/F10*100,2)</f>
        <v>77.42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168318589.61</v>
      </c>
      <c r="U11" s="41">
        <f aca="true" t="shared" si="2" ref="U11:U29">ROUND(T11/F11*100,2)</f>
        <v>121.03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271155582.31</v>
      </c>
      <c r="U12" s="41">
        <f t="shared" si="2"/>
        <v>63.27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41119286.13</v>
      </c>
      <c r="U13" s="41">
        <f t="shared" si="2"/>
        <v>74.41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66644930.02</v>
      </c>
      <c r="U14" s="41">
        <f t="shared" si="2"/>
        <v>74.71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11806261.629999999</v>
      </c>
      <c r="U15" s="41">
        <f t="shared" si="2"/>
        <v>42.66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1219685.12</v>
      </c>
      <c r="U16" s="41">
        <f t="shared" si="2"/>
        <v>10.1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10586576.51</v>
      </c>
      <c r="U17" s="41">
        <f t="shared" si="2"/>
        <v>67.85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6176838.04</v>
      </c>
      <c r="U18" s="41">
        <f t="shared" si="2"/>
        <v>60.55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25210131.51</v>
      </c>
      <c r="U20" s="41">
        <f t="shared" si="2"/>
        <v>95.27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5414994.87</v>
      </c>
      <c r="U21" s="41">
        <f t="shared" si="2"/>
        <v>81.24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2150507.86</v>
      </c>
      <c r="U22" s="41">
        <f t="shared" si="2"/>
        <v>257.27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9201500.86</v>
      </c>
      <c r="U23" s="41">
        <f t="shared" si="2"/>
        <v>91.69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50437895.79</v>
      </c>
      <c r="U24" s="41">
        <f t="shared" si="2"/>
        <v>1662.81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-2801.94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2604019645.24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1447382562.13</v>
      </c>
      <c r="U26" s="45">
        <f t="shared" si="2"/>
        <v>55.58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2576234681.24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1455601267.01</v>
      </c>
      <c r="U27" s="41">
        <f t="shared" si="2"/>
        <v>56.5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27784964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1061094</v>
      </c>
      <c r="U28" s="41">
        <f t="shared" si="2"/>
        <v>3.82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-9282881.62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3453406240.5099998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2044773729.4599998</v>
      </c>
      <c r="U34" s="47">
        <f aca="true" t="shared" si="5" ref="U34:U43">ROUND(T34/F34*100,2)</f>
        <v>59.21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206612775.26999998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125409376.62</v>
      </c>
      <c r="U35" s="47">
        <f t="shared" si="5"/>
        <v>60.7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3318200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1992192.66</v>
      </c>
      <c r="U36" s="30">
        <f t="shared" si="5"/>
        <v>60.04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2837800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1631653.59</v>
      </c>
      <c r="U37" s="30">
        <f t="shared" si="5"/>
        <v>57.5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92810700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55260628.75</v>
      </c>
      <c r="U38" s="30">
        <f t="shared" si="5"/>
        <v>59.54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1100</v>
      </c>
      <c r="U39" s="30">
        <f t="shared" si="5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22490100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13481132.65</v>
      </c>
      <c r="U40" s="30">
        <f t="shared" si="5"/>
        <v>59.94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11627200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72577675.27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41415468.97</v>
      </c>
      <c r="U44" s="30">
        <f aca="true" t="shared" si="7" ref="U44:U82">ROUND(T44/F44*100,2)</f>
        <v>57.06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20909832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13015545.14</v>
      </c>
      <c r="U45" s="47">
        <f t="shared" si="7"/>
        <v>62.25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324018.18</v>
      </c>
      <c r="U46" s="30">
        <f t="shared" si="7"/>
        <v>46.76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20168832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12674943.38</v>
      </c>
      <c r="U47" s="30">
        <f t="shared" si="7"/>
        <v>62.84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16583.58</v>
      </c>
      <c r="U48" s="30">
        <f t="shared" si="7"/>
        <v>34.55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348486324.93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187766649.85999998</v>
      </c>
      <c r="U49" s="47">
        <f t="shared" si="7"/>
        <v>53.88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11035900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6602325.56</v>
      </c>
      <c r="U50" s="30">
        <f t="shared" si="7"/>
        <v>59.83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94315300.01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52972383.34</v>
      </c>
      <c r="U51" s="30">
        <f t="shared" si="7"/>
        <v>56.17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220364423.98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121725501.86</v>
      </c>
      <c r="U52" s="30">
        <f t="shared" si="7"/>
        <v>55.24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22770700.94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6466439.1</v>
      </c>
      <c r="U53" s="30">
        <f t="shared" si="7"/>
        <v>28.4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338339610.99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222426108.92999998</v>
      </c>
      <c r="U54" s="47">
        <f t="shared" si="7"/>
        <v>65.74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24088134.47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16996599.32</v>
      </c>
      <c r="U55" s="30">
        <f t="shared" si="7"/>
        <v>70.56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18977680.18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2660913.72</v>
      </c>
      <c r="U56" s="30">
        <f t="shared" si="7"/>
        <v>14.02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237677594.46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170035221.51</v>
      </c>
      <c r="U57" s="30">
        <f t="shared" si="7"/>
        <v>71.54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57596201.88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32733374.38</v>
      </c>
      <c r="U58" s="30">
        <f t="shared" si="7"/>
        <v>56.83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F61+F60</f>
        <v>11878815.06</v>
      </c>
      <c r="G59" s="32">
        <f aca="true" t="shared" si="9" ref="G59:T59">G61+G60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5830309.86</v>
      </c>
      <c r="U59" s="47">
        <f t="shared" si="7"/>
        <v>49.08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9643461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5458837.86</v>
      </c>
      <c r="U60" s="30">
        <f t="shared" si="7"/>
        <v>56.61</v>
      </c>
      <c r="V60" s="6"/>
      <c r="W60" s="7"/>
      <c r="X60" s="6"/>
    </row>
    <row r="61" spans="1:24" ht="26.25" outlineLevel="1">
      <c r="A61" s="11" t="s">
        <v>93</v>
      </c>
      <c r="B61" s="5"/>
      <c r="C61" s="5"/>
      <c r="D61" s="5"/>
      <c r="E61" s="5"/>
      <c r="F61" s="31">
        <v>2235354.06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371472</v>
      </c>
      <c r="U61" s="30">
        <f t="shared" si="7"/>
        <v>16.62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1719110569.5899997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1070440016.25</v>
      </c>
      <c r="U62" s="47">
        <f t="shared" si="7"/>
        <v>62.27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701406600.39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428846232.05</v>
      </c>
      <c r="U63" s="30">
        <f t="shared" si="7"/>
        <v>61.14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692151445.81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438335279.3</v>
      </c>
      <c r="U64" s="30">
        <f t="shared" si="7"/>
        <v>63.33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191850243.39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120789252.77</v>
      </c>
      <c r="U65" s="30">
        <f t="shared" si="7"/>
        <v>62.96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20966600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13817229.42</v>
      </c>
      <c r="U66" s="30">
        <f t="shared" si="7"/>
        <v>65.9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112735680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68652022.71</v>
      </c>
      <c r="U67" s="30">
        <f t="shared" si="7"/>
        <v>60.9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267184191.01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170696721.59</v>
      </c>
      <c r="U68" s="47">
        <f t="shared" si="7"/>
        <v>63.89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187999802.72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120353685.58</v>
      </c>
      <c r="U69" s="30">
        <f t="shared" si="7"/>
        <v>64.02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79184388.29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50343036.01</v>
      </c>
      <c r="U70" s="30">
        <f t="shared" si="7"/>
        <v>63.58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113175449.53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56159176.059999995</v>
      </c>
      <c r="U71" s="47">
        <f t="shared" si="7"/>
        <v>49.62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6325000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5218367.99</v>
      </c>
      <c r="U72" s="30">
        <f t="shared" si="7"/>
        <v>82.5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99510873.48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46984865.94</v>
      </c>
      <c r="U74" s="30">
        <f t="shared" si="7"/>
        <v>47.22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5332700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2822444.37</v>
      </c>
      <c r="U75" s="30">
        <f t="shared" si="7"/>
        <v>52.93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2006876.05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1133497.76</v>
      </c>
      <c r="U76" s="30">
        <f t="shared" si="7"/>
        <v>56.48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424992472.13</v>
      </c>
      <c r="G77" s="32">
        <f aca="true" t="shared" si="10" ref="G77:T77">SUM(G78:G80)</f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193025744.93</v>
      </c>
      <c r="U77" s="47">
        <f t="shared" si="7"/>
        <v>45.42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350072531.13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148282407.69</v>
      </c>
      <c r="U78" s="30">
        <f t="shared" si="7"/>
        <v>42.36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66224541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39780650.72</v>
      </c>
      <c r="U79" s="30">
        <f t="shared" si="7"/>
        <v>60.07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8695400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4962686.52</v>
      </c>
      <c r="U80" s="30">
        <f t="shared" si="7"/>
        <v>57.07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2716200</v>
      </c>
      <c r="G81" s="32">
        <f aca="true" t="shared" si="11" ref="G81:T81">G82</f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si="11"/>
        <v>0</v>
      </c>
      <c r="O81" s="32">
        <f t="shared" si="11"/>
        <v>0</v>
      </c>
      <c r="P81" s="32">
        <f t="shared" si="11"/>
        <v>0</v>
      </c>
      <c r="Q81" s="32">
        <f t="shared" si="11"/>
        <v>0</v>
      </c>
      <c r="R81" s="32">
        <f t="shared" si="11"/>
        <v>0</v>
      </c>
      <c r="S81" s="32">
        <f t="shared" si="11"/>
        <v>0</v>
      </c>
      <c r="T81" s="32">
        <f t="shared" si="11"/>
        <v>4080.22</v>
      </c>
      <c r="U81" s="47">
        <f t="shared" si="7"/>
        <v>0.15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2716200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4080.22</v>
      </c>
      <c r="U82" s="30">
        <f t="shared" si="7"/>
        <v>0.15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2" ref="F83:T83">F8-F34</f>
        <v>-52396195.26999998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si="12"/>
        <v>0</v>
      </c>
      <c r="O83" s="32">
        <f t="shared" si="12"/>
        <v>0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f t="shared" si="12"/>
        <v>60242549.36000037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33">
        <f>SUM(F85,F88,F93,F91)</f>
        <v>52396195.27000046</v>
      </c>
      <c r="G84" s="33">
        <f aca="true" t="shared" si="13" ref="G84:T84">SUM(G85,G88,G93,G91)</f>
        <v>0</v>
      </c>
      <c r="H84" s="33">
        <f t="shared" si="13"/>
        <v>0</v>
      </c>
      <c r="I84" s="33">
        <f t="shared" si="13"/>
        <v>0</v>
      </c>
      <c r="J84" s="33">
        <f t="shared" si="13"/>
        <v>0</v>
      </c>
      <c r="K84" s="33">
        <f t="shared" si="13"/>
        <v>0</v>
      </c>
      <c r="L84" s="33">
        <f t="shared" si="13"/>
        <v>0</v>
      </c>
      <c r="M84" s="33">
        <f t="shared" si="13"/>
        <v>0</v>
      </c>
      <c r="N84" s="33">
        <f t="shared" si="13"/>
        <v>0</v>
      </c>
      <c r="O84" s="33">
        <f t="shared" si="13"/>
        <v>0</v>
      </c>
      <c r="P84" s="33">
        <f t="shared" si="13"/>
        <v>0</v>
      </c>
      <c r="Q84" s="33">
        <f t="shared" si="13"/>
        <v>0</v>
      </c>
      <c r="R84" s="33">
        <f t="shared" si="13"/>
        <v>0</v>
      </c>
      <c r="S84" s="33">
        <f t="shared" si="13"/>
        <v>0</v>
      </c>
      <c r="T84" s="33">
        <f t="shared" si="13"/>
        <v>-60242549.360000014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4">
        <f>SUM(F86-F87)</f>
        <v>28611000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5">
        <v>28611000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5">
        <f>F89-F90</f>
        <v>23276130</v>
      </c>
      <c r="G88" s="35">
        <f aca="true" t="shared" si="14" ref="G88:T88">G89-G90</f>
        <v>0</v>
      </c>
      <c r="H88" s="35">
        <f t="shared" si="14"/>
        <v>0</v>
      </c>
      <c r="I88" s="35">
        <f t="shared" si="14"/>
        <v>0</v>
      </c>
      <c r="J88" s="35">
        <f t="shared" si="14"/>
        <v>0</v>
      </c>
      <c r="K88" s="35">
        <f t="shared" si="14"/>
        <v>0</v>
      </c>
      <c r="L88" s="35">
        <f t="shared" si="14"/>
        <v>0</v>
      </c>
      <c r="M88" s="35">
        <f t="shared" si="14"/>
        <v>0</v>
      </c>
      <c r="N88" s="35">
        <f t="shared" si="14"/>
        <v>0</v>
      </c>
      <c r="O88" s="35">
        <f t="shared" si="14"/>
        <v>0</v>
      </c>
      <c r="P88" s="35">
        <f t="shared" si="14"/>
        <v>0</v>
      </c>
      <c r="Q88" s="35">
        <f t="shared" si="14"/>
        <v>0</v>
      </c>
      <c r="R88" s="35">
        <f t="shared" si="14"/>
        <v>0</v>
      </c>
      <c r="S88" s="35">
        <f t="shared" si="14"/>
        <v>0</v>
      </c>
      <c r="T88" s="35">
        <f t="shared" si="14"/>
        <v>-22912000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5">
        <v>50000000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5">
        <v>26723870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22912000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5">
        <f>F92</f>
        <v>0</v>
      </c>
      <c r="G91" s="35">
        <f aca="true" t="shared" si="15" ref="G91:S91">G92</f>
        <v>0</v>
      </c>
      <c r="H91" s="35">
        <f t="shared" si="15"/>
        <v>0</v>
      </c>
      <c r="I91" s="35">
        <f t="shared" si="15"/>
        <v>0</v>
      </c>
      <c r="J91" s="35">
        <f t="shared" si="15"/>
        <v>0</v>
      </c>
      <c r="K91" s="35">
        <f t="shared" si="15"/>
        <v>0</v>
      </c>
      <c r="L91" s="35">
        <f t="shared" si="15"/>
        <v>0</v>
      </c>
      <c r="M91" s="35">
        <f t="shared" si="15"/>
        <v>0</v>
      </c>
      <c r="N91" s="35">
        <f t="shared" si="15"/>
        <v>0</v>
      </c>
      <c r="O91" s="35">
        <f t="shared" si="15"/>
        <v>0</v>
      </c>
      <c r="P91" s="35">
        <f t="shared" si="15"/>
        <v>0</v>
      </c>
      <c r="Q91" s="35">
        <f t="shared" si="15"/>
        <v>0</v>
      </c>
      <c r="R91" s="35">
        <f t="shared" si="15"/>
        <v>0</v>
      </c>
      <c r="S91" s="35">
        <f t="shared" si="15"/>
        <v>0</v>
      </c>
      <c r="T91" s="35">
        <f>SUM(T92)</f>
        <v>316496990.35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316496990.35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5">
        <f>SUM(F95,F97)</f>
        <v>509065.27000045776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SUM(T95,T97)</f>
        <v>-353827539.71000004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5">
        <f>F95</f>
        <v>-3479621045.24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-3234351736.25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5">
        <v>-3479621045.24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-3234351736.25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5">
        <f>F97</f>
        <v>3480130110.51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2880524196.54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5">
        <v>3480130110.51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2880524196.54</v>
      </c>
      <c r="U97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2023-08-10T03:56:28Z</cp:lastPrinted>
  <dcterms:created xsi:type="dcterms:W3CDTF">2014-03-03T02:48:43Z</dcterms:created>
  <dcterms:modified xsi:type="dcterms:W3CDTF">2023-09-12T04:38:26Z</dcterms:modified>
  <cp:category/>
  <cp:version/>
  <cp:contentType/>
  <cp:contentStatus/>
</cp:coreProperties>
</file>