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7.2023" sheetId="1" r:id="rId1"/>
  </sheets>
  <definedNames>
    <definedName name="_xlnm.Print_Titles" localSheetId="0">'исполнение на 01.07.2023'!$6:$7</definedName>
  </definedNames>
  <calcPr fullCalcOnLoad="1"/>
</workbook>
</file>

<file path=xl/sharedStrings.xml><?xml version="1.0" encoding="utf-8"?>
<sst xmlns="http://schemas.openxmlformats.org/spreadsheetml/2006/main" count="133" uniqueCount="97">
  <si>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</si>
  <si>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</si>
  <si>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</si>
  <si>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</si>
  <si>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</si>
  <si>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</si>
  <si>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</si>
  <si>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</si>
  <si>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</si>
  <si>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</si>
  <si>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</si>
  <si>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</si>
  <si>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</si>
  <si>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</si>
  <si>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</si>
  <si>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</si>
  <si>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</si>
  <si>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</si>
  <si>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</si>
  <si>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</si>
  <si>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</si>
  <si>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</si>
  <si>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</si>
  <si>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</si>
  <si>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</si>
  <si>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</si>
  <si>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</si>
  <si>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</si>
  <si>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</si>
  <si>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</si>
  <si>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</si>
  <si>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</si>
  <si>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</si>
  <si>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</si>
  <si>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</si>
  <si>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</si>
  <si>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</si>
  <si>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</si>
  <si>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</si>
  <si>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</si>
  <si>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</si>
  <si>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</si>
  <si>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</si>
  <si>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</si>
  <si>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</si>
  <si>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</si>
  <si>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</si>
  <si>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</si>
  <si>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</si>
  <si>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</si>
  <si>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</si>
  <si>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</si>
  <si>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</si>
  <si>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</si>
  <si>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</si>
  <si>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</si>
  <si>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</si>
  <si>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</si>
  <si>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</si>
  <si>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</si>
  <si>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</si>
  <si>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</si>
  <si>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</si>
  <si>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</si>
  <si>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</si>
  <si>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</si>
  <si>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</si>
  <si>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</si>
  <si>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</si>
  <si>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</si>
  <si>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</si>
  <si>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</si>
  <si>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</si>
  <si>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</si>
  <si>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</si>
  <si>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</si>
  <si>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</si>
  <si>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</si>
  <si>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</si>
  <si>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</si>
  <si>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</si>
  <si>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</si>
  <si>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</si>
  <si>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</si>
  <si>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</si>
  <si>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</si>
  <si>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</si>
  <si>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</si>
  <si>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</si>
  <si>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</si>
  <si>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</si>
  <si>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</si>
  <si>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</si>
  <si>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Другие вопросы в области охраны окружающей среды</t>
  </si>
  <si>
    <t>по состоянию на 01 июля 2023 года</t>
  </si>
  <si>
    <t>План с учетом изменений на 01.07.2023 года</t>
  </si>
  <si>
    <t>Исполнено на 01.07.2023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</si>
</sst>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7"/>
  <sheetViews>
    <sheetView showGridLines="0" tabSelected="1" zoomScalePageLayoutView="0" workbookViewId="0" topLeftCell="A49">
      <selection activeCell="T87" sqref="T87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95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96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3374650530.93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1626322801.98</v>
      </c>
      <c r="U8" s="45">
        <f>ROUND(T8/F8*100,2)</f>
        <v>48.19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796990400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472976041.96</v>
      </c>
      <c r="U9" s="45">
        <f>ROUND(T9/F9*100,2)</f>
        <v>59.35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567615700</v>
      </c>
      <c r="G10" s="43">
        <f aca="true" t="shared" si="1" ref="G10:S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v>340916881.84</v>
      </c>
      <c r="U10" s="41">
        <f>ROUND(T10/F10*100,2)</f>
        <v>60.06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139073200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151334185.96</v>
      </c>
      <c r="U11" s="41">
        <f aca="true" t="shared" si="2" ref="U11:U29">ROUND(T11/F11*100,2)</f>
        <v>108.82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428542500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189582695.88</v>
      </c>
      <c r="U12" s="41">
        <f t="shared" si="2"/>
        <v>44.24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55260500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30113781.96</v>
      </c>
      <c r="U13" s="41">
        <f t="shared" si="2"/>
        <v>54.49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89205100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48845347.84</v>
      </c>
      <c r="U14" s="41">
        <f t="shared" si="2"/>
        <v>54.76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27677000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7028499.8100000005</v>
      </c>
      <c r="U15" s="41">
        <f t="shared" si="2"/>
        <v>25.39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12074000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825409.66</v>
      </c>
      <c r="U16" s="41">
        <f t="shared" si="2"/>
        <v>6.84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15603000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6203090.15</v>
      </c>
      <c r="U17" s="41">
        <f t="shared" si="2"/>
        <v>39.76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3">
        <v>10201100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4641199.38</v>
      </c>
      <c r="U18" s="41">
        <f t="shared" si="2"/>
        <v>45.5</v>
      </c>
      <c r="V18" s="9"/>
      <c r="W18" s="9"/>
      <c r="X18" s="9"/>
    </row>
    <row r="19" spans="1:24" ht="0" customHeight="1" hidden="1">
      <c r="A19" s="15" t="s">
        <v>72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84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26460500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16851567.81</v>
      </c>
      <c r="U20" s="41">
        <f t="shared" si="2"/>
        <v>63.69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6665500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4111223.05</v>
      </c>
      <c r="U21" s="41">
        <f t="shared" si="2"/>
        <v>61.68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3">
        <v>835900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2016443.84</v>
      </c>
      <c r="U22" s="41">
        <f t="shared" si="2"/>
        <v>241.23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10035800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6901571.43</v>
      </c>
      <c r="U23" s="41">
        <f t="shared" si="2"/>
        <v>68.77</v>
      </c>
      <c r="V23" s="9"/>
      <c r="W23" s="9"/>
      <c r="X23" s="9"/>
    </row>
    <row r="24" spans="1:24" ht="19.5" customHeight="1">
      <c r="A24" s="15" t="s">
        <v>23</v>
      </c>
      <c r="B24" s="9"/>
      <c r="C24" s="9"/>
      <c r="D24" s="9"/>
      <c r="E24" s="9"/>
      <c r="F24" s="43">
        <v>3033300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11547975.55</v>
      </c>
      <c r="U24" s="41">
        <f t="shared" si="2"/>
        <v>380.71</v>
      </c>
      <c r="V24" s="9"/>
      <c r="W24" s="9"/>
      <c r="X24" s="9"/>
    </row>
    <row r="25" spans="1:24" ht="18" customHeight="1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1549.45</v>
      </c>
      <c r="U25" s="41">
        <v>0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2577660130.93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1153346760.02</v>
      </c>
      <c r="U26" s="45">
        <f t="shared" si="2"/>
        <v>44.74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3">
        <v>2549875166.93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1161551787.84</v>
      </c>
      <c r="U27" s="41">
        <f t="shared" si="2"/>
        <v>45.55</v>
      </c>
      <c r="V27" s="9"/>
      <c r="W27" s="9"/>
      <c r="X27" s="9"/>
    </row>
    <row r="28" spans="1:24" ht="32.25" customHeight="1">
      <c r="A28" s="15" t="s">
        <v>27</v>
      </c>
      <c r="B28" s="9"/>
      <c r="C28" s="9"/>
      <c r="D28" s="9"/>
      <c r="E28" s="9"/>
      <c r="F28" s="43">
        <v>27784964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1061094</v>
      </c>
      <c r="U28" s="41">
        <f t="shared" si="2"/>
        <v>3.82</v>
      </c>
      <c r="V28" s="9"/>
      <c r="W28" s="9"/>
      <c r="X28" s="9"/>
    </row>
    <row r="29" spans="1:24" ht="43.5" customHeight="1" hidden="1">
      <c r="A29" s="15" t="s">
        <v>81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76.5" customHeight="1">
      <c r="A30" s="15" t="s">
        <v>87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3082.74</v>
      </c>
      <c r="U30" s="41" t="s">
        <v>84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-9269204.56</v>
      </c>
      <c r="U31" s="41">
        <v>0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SUM(F35,F45,F49,F54,F59,F62,F68,F71,F77,F81)</f>
        <v>3427046726.2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SUM(T35,T45,T49,T54,T59,T62,T68,T71,T77,T81)</f>
        <v>1590614421.1899998</v>
      </c>
      <c r="U34" s="47">
        <f aca="true" t="shared" si="5" ref="U34:U43">ROUND(T34/F34*100,2)</f>
        <v>46.41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6" ref="F35:T35">SUM(F36:F44)</f>
        <v>210579539.47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99204335.72</v>
      </c>
      <c r="U35" s="47">
        <f t="shared" si="5"/>
        <v>47.11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3318200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1641822.84</v>
      </c>
      <c r="U36" s="30">
        <f t="shared" si="5"/>
        <v>49.48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2837800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1480846.23</v>
      </c>
      <c r="U37" s="30">
        <f t="shared" si="5"/>
        <v>52.18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92810700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42789744.5</v>
      </c>
      <c r="U38" s="30">
        <f t="shared" si="5"/>
        <v>46.1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1100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1100</v>
      </c>
      <c r="U39" s="30">
        <f t="shared" si="5"/>
        <v>100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22490100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9928839.58</v>
      </c>
      <c r="U40" s="30">
        <f t="shared" si="5"/>
        <v>44.15</v>
      </c>
      <c r="V40" s="6">
        <v>0</v>
      </c>
      <c r="W40" s="7">
        <v>0</v>
      </c>
      <c r="X40" s="6">
        <v>0</v>
      </c>
    </row>
    <row r="41" spans="1:24" ht="0.75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88</v>
      </c>
      <c r="B42" s="5"/>
      <c r="C42" s="5"/>
      <c r="D42" s="5"/>
      <c r="E42" s="5"/>
      <c r="F42" s="31">
        <v>11627200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11627200</v>
      </c>
      <c r="U42" s="30">
        <v>0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76544439.47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31734782.57</v>
      </c>
      <c r="U44" s="30">
        <f aca="true" t="shared" si="7" ref="U44:U82">ROUND(T44/F44*100,2)</f>
        <v>41.46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20909832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10947652.2</v>
      </c>
      <c r="U45" s="47">
        <f t="shared" si="7"/>
        <v>52.36</v>
      </c>
      <c r="V45" s="6">
        <v>0</v>
      </c>
      <c r="W45" s="7">
        <v>0</v>
      </c>
      <c r="X45" s="6">
        <v>0</v>
      </c>
    </row>
    <row r="46" spans="1:24" ht="20.25" customHeight="1" outlineLevel="1">
      <c r="A46" s="11" t="s">
        <v>89</v>
      </c>
      <c r="B46" s="5"/>
      <c r="C46" s="5"/>
      <c r="D46" s="5"/>
      <c r="E46" s="5"/>
      <c r="F46" s="31">
        <v>693000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282448.18</v>
      </c>
      <c r="U46" s="30">
        <f t="shared" si="7"/>
        <v>40.76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20168832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10648620.44</v>
      </c>
      <c r="U47" s="30">
        <f t="shared" si="7"/>
        <v>52.8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16583.58</v>
      </c>
      <c r="U48" s="30">
        <f t="shared" si="7"/>
        <v>34.55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337720560.8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124759820.85000001</v>
      </c>
      <c r="U49" s="47">
        <f t="shared" si="7"/>
        <v>36.94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11035900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4905150.95</v>
      </c>
      <c r="U50" s="30">
        <f t="shared" si="7"/>
        <v>44.45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94315300.01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35448789.82</v>
      </c>
      <c r="U51" s="30">
        <f t="shared" si="7"/>
        <v>37.59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216740659.85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79360455.54</v>
      </c>
      <c r="U52" s="30">
        <f t="shared" si="7"/>
        <v>36.62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15628700.94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5045424.54</v>
      </c>
      <c r="U53" s="30">
        <f t="shared" si="7"/>
        <v>32.28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339595214.52000004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180755660.72</v>
      </c>
      <c r="U54" s="47">
        <f t="shared" si="7"/>
        <v>53.23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24196407.05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11191287.39</v>
      </c>
      <c r="U55" s="30">
        <f t="shared" si="7"/>
        <v>46.25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18137217.6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2337203.88</v>
      </c>
      <c r="U56" s="30">
        <f t="shared" si="7"/>
        <v>12.89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239983698.06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142079056.13</v>
      </c>
      <c r="U57" s="30">
        <f t="shared" si="7"/>
        <v>59.2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57277891.81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25148113.32</v>
      </c>
      <c r="U58" s="30">
        <f t="shared" si="7"/>
        <v>43.91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F61+F60</f>
        <v>11878815.06</v>
      </c>
      <c r="G59" s="32">
        <f aca="true" t="shared" si="9" ref="G59:T59">G61+G60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3598267.86</v>
      </c>
      <c r="U59" s="47">
        <f t="shared" si="7"/>
        <v>30.29</v>
      </c>
      <c r="V59" s="6">
        <v>0</v>
      </c>
      <c r="W59" s="7">
        <v>0</v>
      </c>
      <c r="X59" s="6">
        <v>0</v>
      </c>
    </row>
    <row r="60" spans="1:24" ht="26.25">
      <c r="A60" s="11" t="s">
        <v>57</v>
      </c>
      <c r="B60" s="5"/>
      <c r="C60" s="5"/>
      <c r="D60" s="5"/>
      <c r="E60" s="5"/>
      <c r="F60" s="31">
        <v>9643461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3428011.86</v>
      </c>
      <c r="U60" s="30">
        <f t="shared" si="7"/>
        <v>35.55</v>
      </c>
      <c r="V60" s="6"/>
      <c r="W60" s="7"/>
      <c r="X60" s="6"/>
    </row>
    <row r="61" spans="1:24" ht="26.25" outlineLevel="1">
      <c r="A61" s="11" t="s">
        <v>93</v>
      </c>
      <c r="B61" s="5"/>
      <c r="C61" s="5"/>
      <c r="D61" s="5"/>
      <c r="E61" s="5"/>
      <c r="F61" s="31">
        <v>2235354.06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170256</v>
      </c>
      <c r="U61" s="30">
        <f t="shared" si="7"/>
        <v>7.62</v>
      </c>
      <c r="V61" s="6">
        <v>0</v>
      </c>
      <c r="W61" s="7">
        <v>0</v>
      </c>
      <c r="X61" s="6">
        <v>0</v>
      </c>
    </row>
    <row r="62" spans="1:24" ht="14.25">
      <c r="A62" s="4" t="s">
        <v>6</v>
      </c>
      <c r="B62" s="5"/>
      <c r="C62" s="5"/>
      <c r="D62" s="5"/>
      <c r="E62" s="5"/>
      <c r="F62" s="32">
        <f>SUM(F63:F67)</f>
        <v>1717126660.6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f>SUM(T63:T67)</f>
        <v>843560972.7599999</v>
      </c>
      <c r="U62" s="47">
        <f t="shared" si="7"/>
        <v>49.13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58</v>
      </c>
      <c r="B63" s="5"/>
      <c r="C63" s="5"/>
      <c r="D63" s="5"/>
      <c r="E63" s="5"/>
      <c r="F63" s="31">
        <v>699279134.79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326046717.5</v>
      </c>
      <c r="U63" s="30">
        <f t="shared" si="7"/>
        <v>46.63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59</v>
      </c>
      <c r="B64" s="5"/>
      <c r="C64" s="5"/>
      <c r="D64" s="5"/>
      <c r="E64" s="5"/>
      <c r="F64" s="31">
        <v>692005095.81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362659487.53</v>
      </c>
      <c r="U64" s="30">
        <f t="shared" si="7"/>
        <v>52.41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86</v>
      </c>
      <c r="B65" s="5"/>
      <c r="C65" s="5"/>
      <c r="D65" s="5"/>
      <c r="E65" s="5"/>
      <c r="F65" s="31">
        <v>191938800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99589176.27</v>
      </c>
      <c r="U65" s="30">
        <f t="shared" si="7"/>
        <v>51.89</v>
      </c>
      <c r="V65" s="6"/>
      <c r="W65" s="7"/>
      <c r="X65" s="6"/>
    </row>
    <row r="66" spans="1:24" ht="14.25" outlineLevel="1">
      <c r="A66" s="11" t="s">
        <v>80</v>
      </c>
      <c r="B66" s="5"/>
      <c r="C66" s="5"/>
      <c r="D66" s="5"/>
      <c r="E66" s="5"/>
      <c r="F66" s="31">
        <v>21021600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8138192.78</v>
      </c>
      <c r="U66" s="30">
        <f t="shared" si="7"/>
        <v>38.71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60</v>
      </c>
      <c r="B67" s="5"/>
      <c r="C67" s="5"/>
      <c r="D67" s="5"/>
      <c r="E67" s="5"/>
      <c r="F67" s="31">
        <v>112882030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47127398.68</v>
      </c>
      <c r="U67" s="30">
        <f t="shared" si="7"/>
        <v>41.75</v>
      </c>
      <c r="V67" s="6">
        <v>0</v>
      </c>
      <c r="W67" s="7">
        <v>0</v>
      </c>
      <c r="X67" s="6">
        <v>0</v>
      </c>
    </row>
    <row r="68" spans="1:24" ht="14.25">
      <c r="A68" s="4" t="s">
        <v>7</v>
      </c>
      <c r="B68" s="5"/>
      <c r="C68" s="5"/>
      <c r="D68" s="5"/>
      <c r="E68" s="5"/>
      <c r="F68" s="32">
        <f>F69+F70</f>
        <v>266324704.4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f>T69+T70</f>
        <v>126779464.81</v>
      </c>
      <c r="U68" s="47">
        <f t="shared" si="7"/>
        <v>47.6</v>
      </c>
      <c r="V68" s="6">
        <v>0</v>
      </c>
      <c r="W68" s="7">
        <v>0</v>
      </c>
      <c r="X68" s="6">
        <v>0</v>
      </c>
    </row>
    <row r="69" spans="1:24" ht="14.25" outlineLevel="1">
      <c r="A69" s="11" t="s">
        <v>61</v>
      </c>
      <c r="B69" s="5"/>
      <c r="C69" s="5"/>
      <c r="D69" s="5"/>
      <c r="E69" s="5"/>
      <c r="F69" s="31">
        <v>186925404.4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87227738.33</v>
      </c>
      <c r="U69" s="30">
        <f t="shared" si="7"/>
        <v>46.66</v>
      </c>
      <c r="V69" s="6">
        <v>0</v>
      </c>
      <c r="W69" s="7">
        <v>0</v>
      </c>
      <c r="X69" s="6">
        <v>0</v>
      </c>
    </row>
    <row r="70" spans="1:24" ht="26.25" outlineLevel="1">
      <c r="A70" s="11" t="s">
        <v>74</v>
      </c>
      <c r="B70" s="5"/>
      <c r="C70" s="5"/>
      <c r="D70" s="5"/>
      <c r="E70" s="5"/>
      <c r="F70" s="31">
        <v>79399300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39551726.48</v>
      </c>
      <c r="U70" s="30">
        <f t="shared" si="7"/>
        <v>49.81</v>
      </c>
      <c r="V70" s="6"/>
      <c r="W70" s="7"/>
      <c r="X70" s="6"/>
    </row>
    <row r="71" spans="1:24" ht="14.25">
      <c r="A71" s="4" t="s">
        <v>8</v>
      </c>
      <c r="B71" s="5"/>
      <c r="C71" s="5"/>
      <c r="D71" s="5"/>
      <c r="E71" s="5"/>
      <c r="F71" s="32">
        <f>SUM(F72:F76)</f>
        <v>97369400.82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f>SUM(T72:T76)</f>
        <v>53270700.47</v>
      </c>
      <c r="U71" s="47">
        <f t="shared" si="7"/>
        <v>54.71</v>
      </c>
      <c r="V71" s="6">
        <v>0</v>
      </c>
      <c r="W71" s="7">
        <v>0</v>
      </c>
      <c r="X71" s="6">
        <v>0</v>
      </c>
    </row>
    <row r="72" spans="1:24" ht="14.25" customHeight="1" outlineLevel="1">
      <c r="A72" s="11" t="s">
        <v>62</v>
      </c>
      <c r="B72" s="5"/>
      <c r="C72" s="5"/>
      <c r="D72" s="5"/>
      <c r="E72" s="5"/>
      <c r="F72" s="31">
        <v>6055000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3090891.77</v>
      </c>
      <c r="U72" s="30">
        <f t="shared" si="7"/>
        <v>51.05</v>
      </c>
      <c r="V72" s="6">
        <v>0</v>
      </c>
      <c r="W72" s="7">
        <v>0</v>
      </c>
      <c r="X72" s="6">
        <v>0</v>
      </c>
    </row>
    <row r="73" spans="1:24" ht="0.75" customHeight="1" hidden="1" outlineLevel="1">
      <c r="A73" s="11" t="s">
        <v>63</v>
      </c>
      <c r="B73" s="5"/>
      <c r="C73" s="5"/>
      <c r="D73" s="5"/>
      <c r="E73" s="5"/>
      <c r="F73" s="31">
        <v>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0</v>
      </c>
      <c r="U73" s="30" t="s">
        <v>84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64</v>
      </c>
      <c r="B74" s="5"/>
      <c r="C74" s="5"/>
      <c r="D74" s="5"/>
      <c r="E74" s="5"/>
      <c r="F74" s="31">
        <v>83974824.77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46984865.94</v>
      </c>
      <c r="U74" s="30">
        <f t="shared" si="7"/>
        <v>55.95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65</v>
      </c>
      <c r="B75" s="5"/>
      <c r="C75" s="5"/>
      <c r="D75" s="5"/>
      <c r="E75" s="5"/>
      <c r="F75" s="31">
        <v>5332700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2183056.62</v>
      </c>
      <c r="U75" s="30">
        <f t="shared" si="7"/>
        <v>40.94</v>
      </c>
      <c r="V75" s="6">
        <v>0</v>
      </c>
      <c r="W75" s="7">
        <v>0</v>
      </c>
      <c r="X75" s="6">
        <v>0</v>
      </c>
    </row>
    <row r="76" spans="1:24" ht="26.25" outlineLevel="1">
      <c r="A76" s="11" t="s">
        <v>66</v>
      </c>
      <c r="B76" s="5"/>
      <c r="C76" s="5"/>
      <c r="D76" s="5"/>
      <c r="E76" s="5"/>
      <c r="F76" s="31">
        <v>2006876.05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1011886.14</v>
      </c>
      <c r="U76" s="30">
        <f t="shared" si="7"/>
        <v>50.42</v>
      </c>
      <c r="V76" s="6">
        <v>0</v>
      </c>
      <c r="W76" s="7">
        <v>0</v>
      </c>
      <c r="X76" s="6">
        <v>0</v>
      </c>
    </row>
    <row r="77" spans="1:24" ht="14.25">
      <c r="A77" s="4" t="s">
        <v>9</v>
      </c>
      <c r="B77" s="5"/>
      <c r="C77" s="5"/>
      <c r="D77" s="5"/>
      <c r="E77" s="5"/>
      <c r="F77" s="32">
        <f>SUM(F78:F80)</f>
        <v>422825798.53</v>
      </c>
      <c r="G77" s="32">
        <f aca="true" t="shared" si="10" ref="G77:T77">SUM(G78:G80)</f>
        <v>0</v>
      </c>
      <c r="H77" s="32">
        <f t="shared" si="10"/>
        <v>0</v>
      </c>
      <c r="I77" s="32">
        <f t="shared" si="10"/>
        <v>0</v>
      </c>
      <c r="J77" s="32">
        <f t="shared" si="10"/>
        <v>0</v>
      </c>
      <c r="K77" s="32">
        <f t="shared" si="10"/>
        <v>0</v>
      </c>
      <c r="L77" s="32">
        <f t="shared" si="10"/>
        <v>0</v>
      </c>
      <c r="M77" s="32">
        <f t="shared" si="10"/>
        <v>0</v>
      </c>
      <c r="N77" s="32">
        <f t="shared" si="10"/>
        <v>0</v>
      </c>
      <c r="O77" s="32">
        <f t="shared" si="10"/>
        <v>0</v>
      </c>
      <c r="P77" s="32">
        <f t="shared" si="10"/>
        <v>0</v>
      </c>
      <c r="Q77" s="32">
        <f t="shared" si="10"/>
        <v>0</v>
      </c>
      <c r="R77" s="32">
        <f t="shared" si="10"/>
        <v>0</v>
      </c>
      <c r="S77" s="32">
        <f t="shared" si="10"/>
        <v>0</v>
      </c>
      <c r="T77" s="32">
        <f t="shared" si="10"/>
        <v>147733465.57999998</v>
      </c>
      <c r="U77" s="47">
        <f t="shared" si="7"/>
        <v>34.94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67</v>
      </c>
      <c r="B78" s="5"/>
      <c r="C78" s="5"/>
      <c r="D78" s="5"/>
      <c r="E78" s="5"/>
      <c r="F78" s="31">
        <v>347652607.53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112843663.38</v>
      </c>
      <c r="U78" s="30">
        <f t="shared" si="7"/>
        <v>32.46</v>
      </c>
      <c r="V78" s="6">
        <v>0</v>
      </c>
      <c r="W78" s="7">
        <v>0</v>
      </c>
      <c r="X78" s="6">
        <v>0</v>
      </c>
    </row>
    <row r="79" spans="1:24" ht="14.25" outlineLevel="1">
      <c r="A79" s="11" t="s">
        <v>68</v>
      </c>
      <c r="B79" s="5"/>
      <c r="C79" s="5"/>
      <c r="D79" s="5"/>
      <c r="E79" s="5"/>
      <c r="F79" s="31">
        <v>66477791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30922983.19</v>
      </c>
      <c r="U79" s="30">
        <f t="shared" si="7"/>
        <v>46.52</v>
      </c>
      <c r="V79" s="6">
        <v>0</v>
      </c>
      <c r="W79" s="7">
        <v>0</v>
      </c>
      <c r="X79" s="6">
        <v>0</v>
      </c>
    </row>
    <row r="80" spans="1:24" ht="26.25" outlineLevel="1">
      <c r="A80" s="11" t="s">
        <v>69</v>
      </c>
      <c r="B80" s="5"/>
      <c r="C80" s="5"/>
      <c r="D80" s="5"/>
      <c r="E80" s="5"/>
      <c r="F80" s="31">
        <v>8695400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3966819.01</v>
      </c>
      <c r="U80" s="30">
        <f t="shared" si="7"/>
        <v>45.62</v>
      </c>
      <c r="V80" s="6">
        <v>0</v>
      </c>
      <c r="W80" s="7">
        <v>0</v>
      </c>
      <c r="X80" s="6">
        <v>0</v>
      </c>
    </row>
    <row r="81" spans="1:24" ht="30" customHeight="1">
      <c r="A81" s="12" t="s">
        <v>91</v>
      </c>
      <c r="B81" s="5"/>
      <c r="C81" s="5"/>
      <c r="D81" s="5"/>
      <c r="E81" s="5"/>
      <c r="F81" s="32">
        <f>F82</f>
        <v>2716200</v>
      </c>
      <c r="G81" s="32">
        <f aca="true" t="shared" si="11" ref="G81:T81">G82</f>
        <v>0</v>
      </c>
      <c r="H81" s="32">
        <f t="shared" si="11"/>
        <v>0</v>
      </c>
      <c r="I81" s="32">
        <f t="shared" si="11"/>
        <v>0</v>
      </c>
      <c r="J81" s="32">
        <f t="shared" si="11"/>
        <v>0</v>
      </c>
      <c r="K81" s="32">
        <f t="shared" si="11"/>
        <v>0</v>
      </c>
      <c r="L81" s="32">
        <f t="shared" si="11"/>
        <v>0</v>
      </c>
      <c r="M81" s="32">
        <f t="shared" si="11"/>
        <v>0</v>
      </c>
      <c r="N81" s="32">
        <f t="shared" si="11"/>
        <v>0</v>
      </c>
      <c r="O81" s="32">
        <f t="shared" si="11"/>
        <v>0</v>
      </c>
      <c r="P81" s="32">
        <f t="shared" si="11"/>
        <v>0</v>
      </c>
      <c r="Q81" s="32">
        <f t="shared" si="11"/>
        <v>0</v>
      </c>
      <c r="R81" s="32">
        <f t="shared" si="11"/>
        <v>0</v>
      </c>
      <c r="S81" s="32">
        <f t="shared" si="11"/>
        <v>0</v>
      </c>
      <c r="T81" s="32">
        <f t="shared" si="11"/>
        <v>4080.22</v>
      </c>
      <c r="U81" s="47">
        <f t="shared" si="7"/>
        <v>0.15</v>
      </c>
      <c r="V81" s="6">
        <v>0</v>
      </c>
      <c r="W81" s="7">
        <v>0</v>
      </c>
      <c r="X81" s="6">
        <v>0</v>
      </c>
    </row>
    <row r="82" spans="1:24" ht="24" customHeight="1" outlineLevel="1">
      <c r="A82" s="11" t="s">
        <v>92</v>
      </c>
      <c r="B82" s="5"/>
      <c r="C82" s="5"/>
      <c r="D82" s="5"/>
      <c r="E82" s="5"/>
      <c r="F82" s="31">
        <v>2716200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4080.22</v>
      </c>
      <c r="U82" s="30">
        <f t="shared" si="7"/>
        <v>0.15</v>
      </c>
      <c r="V82" s="6">
        <v>0</v>
      </c>
      <c r="W82" s="7">
        <v>0</v>
      </c>
      <c r="X82" s="6">
        <v>0</v>
      </c>
    </row>
    <row r="83" spans="1:24" ht="39.75" customHeight="1" outlineLevel="1">
      <c r="A83" s="28" t="s">
        <v>77</v>
      </c>
      <c r="B83" s="5"/>
      <c r="C83" s="5"/>
      <c r="D83" s="5"/>
      <c r="E83" s="5"/>
      <c r="F83" s="32">
        <f aca="true" t="shared" si="12" ref="F83:T83">F8-F34</f>
        <v>-52396195.26999998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 t="shared" si="12"/>
        <v>0</v>
      </c>
      <c r="O83" s="32">
        <f t="shared" si="12"/>
        <v>0</v>
      </c>
      <c r="P83" s="32">
        <f t="shared" si="12"/>
        <v>0</v>
      </c>
      <c r="Q83" s="32">
        <f t="shared" si="12"/>
        <v>0</v>
      </c>
      <c r="R83" s="32">
        <f t="shared" si="12"/>
        <v>0</v>
      </c>
      <c r="S83" s="32">
        <f t="shared" si="12"/>
        <v>0</v>
      </c>
      <c r="T83" s="32">
        <f t="shared" si="12"/>
        <v>35708380.7900002</v>
      </c>
      <c r="U83" s="20" t="s">
        <v>84</v>
      </c>
      <c r="V83" s="24"/>
      <c r="W83" s="25"/>
      <c r="X83" s="24"/>
    </row>
    <row r="84" spans="1:24" ht="45" customHeight="1">
      <c r="A84" s="23" t="s">
        <v>33</v>
      </c>
      <c r="B84" s="21"/>
      <c r="C84" s="21"/>
      <c r="D84" s="21"/>
      <c r="E84" s="21"/>
      <c r="F84" s="33">
        <f>SUM(F85,F88,F93,F91)</f>
        <v>52396195.26999998</v>
      </c>
      <c r="G84" s="33">
        <f aca="true" t="shared" si="13" ref="G84:T84">SUM(G85,G88,G93,G91)</f>
        <v>0</v>
      </c>
      <c r="H84" s="33">
        <f t="shared" si="13"/>
        <v>0</v>
      </c>
      <c r="I84" s="33">
        <f t="shared" si="13"/>
        <v>0</v>
      </c>
      <c r="J84" s="33">
        <f t="shared" si="13"/>
        <v>0</v>
      </c>
      <c r="K84" s="33">
        <f t="shared" si="13"/>
        <v>0</v>
      </c>
      <c r="L84" s="33">
        <f t="shared" si="13"/>
        <v>0</v>
      </c>
      <c r="M84" s="33">
        <f t="shared" si="13"/>
        <v>0</v>
      </c>
      <c r="N84" s="33">
        <f t="shared" si="13"/>
        <v>0</v>
      </c>
      <c r="O84" s="33">
        <f t="shared" si="13"/>
        <v>0</v>
      </c>
      <c r="P84" s="33">
        <f t="shared" si="13"/>
        <v>0</v>
      </c>
      <c r="Q84" s="33">
        <f t="shared" si="13"/>
        <v>0</v>
      </c>
      <c r="R84" s="33">
        <f t="shared" si="13"/>
        <v>0</v>
      </c>
      <c r="S84" s="33">
        <f t="shared" si="13"/>
        <v>0</v>
      </c>
      <c r="T84" s="33">
        <f t="shared" si="13"/>
        <v>-35708380.79000014</v>
      </c>
      <c r="U84" s="20" t="s">
        <v>84</v>
      </c>
      <c r="V84" s="1"/>
      <c r="W84" s="1"/>
      <c r="X84" s="1"/>
    </row>
    <row r="85" spans="1:24" ht="27">
      <c r="A85" s="22" t="s">
        <v>34</v>
      </c>
      <c r="B85" s="22"/>
      <c r="C85" s="22"/>
      <c r="D85" s="22"/>
      <c r="E85" s="22"/>
      <c r="F85" s="34">
        <f>SUM(F86-F87)</f>
        <v>28611000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>
        <f>SUM(T86,T87)</f>
        <v>0</v>
      </c>
      <c r="U85" s="20" t="s">
        <v>84</v>
      </c>
      <c r="V85" s="8"/>
      <c r="W85" s="8"/>
      <c r="X85" s="8"/>
    </row>
    <row r="86" spans="1:21" ht="39.75">
      <c r="A86" s="26" t="s">
        <v>35</v>
      </c>
      <c r="B86" s="27"/>
      <c r="C86" s="27"/>
      <c r="D86" s="27"/>
      <c r="E86" s="27"/>
      <c r="F86" s="35">
        <v>28611000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5">
        <v>0</v>
      </c>
      <c r="U86" s="20" t="s">
        <v>84</v>
      </c>
    </row>
    <row r="87" spans="1:21" ht="39.75">
      <c r="A87" s="26" t="s">
        <v>36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84</v>
      </c>
    </row>
    <row r="88" spans="1:21" ht="33.75" customHeight="1">
      <c r="A88" s="26" t="s">
        <v>83</v>
      </c>
      <c r="B88" s="27"/>
      <c r="C88" s="27"/>
      <c r="D88" s="27"/>
      <c r="E88" s="27"/>
      <c r="F88" s="35">
        <f>F89-F90</f>
        <v>23276130</v>
      </c>
      <c r="G88" s="35">
        <f aca="true" t="shared" si="14" ref="G88:T88">G89-G90</f>
        <v>0</v>
      </c>
      <c r="H88" s="35">
        <f t="shared" si="14"/>
        <v>0</v>
      </c>
      <c r="I88" s="35">
        <f t="shared" si="14"/>
        <v>0</v>
      </c>
      <c r="J88" s="35">
        <f t="shared" si="14"/>
        <v>0</v>
      </c>
      <c r="K88" s="35">
        <f t="shared" si="14"/>
        <v>0</v>
      </c>
      <c r="L88" s="35">
        <f t="shared" si="14"/>
        <v>0</v>
      </c>
      <c r="M88" s="35">
        <f t="shared" si="14"/>
        <v>0</v>
      </c>
      <c r="N88" s="35">
        <f t="shared" si="14"/>
        <v>0</v>
      </c>
      <c r="O88" s="35">
        <f t="shared" si="14"/>
        <v>0</v>
      </c>
      <c r="P88" s="35">
        <f t="shared" si="14"/>
        <v>0</v>
      </c>
      <c r="Q88" s="35">
        <f t="shared" si="14"/>
        <v>0</v>
      </c>
      <c r="R88" s="35">
        <f t="shared" si="14"/>
        <v>0</v>
      </c>
      <c r="S88" s="35">
        <f t="shared" si="14"/>
        <v>0</v>
      </c>
      <c r="T88" s="35">
        <f t="shared" si="14"/>
        <v>-22912000</v>
      </c>
      <c r="U88" s="20" t="s">
        <v>84</v>
      </c>
    </row>
    <row r="89" spans="1:21" ht="41.25" customHeight="1">
      <c r="A89" s="26" t="s">
        <v>82</v>
      </c>
      <c r="B89" s="27"/>
      <c r="C89" s="27"/>
      <c r="D89" s="27"/>
      <c r="E89" s="27"/>
      <c r="F89" s="35">
        <v>50000000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84</v>
      </c>
    </row>
    <row r="90" spans="1:21" ht="45.75" customHeight="1">
      <c r="A90" s="26" t="s">
        <v>79</v>
      </c>
      <c r="B90" s="27"/>
      <c r="C90" s="27"/>
      <c r="D90" s="27"/>
      <c r="E90" s="27"/>
      <c r="F90" s="35">
        <v>26723870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22912000</v>
      </c>
      <c r="U90" s="20" t="s">
        <v>84</v>
      </c>
    </row>
    <row r="91" spans="1:21" ht="27">
      <c r="A91" s="26" t="s">
        <v>75</v>
      </c>
      <c r="B91" s="27"/>
      <c r="C91" s="27"/>
      <c r="D91" s="27"/>
      <c r="E91" s="27"/>
      <c r="F91" s="35">
        <f>F92</f>
        <v>0</v>
      </c>
      <c r="G91" s="35">
        <f aca="true" t="shared" si="15" ref="G91:S91">G92</f>
        <v>0</v>
      </c>
      <c r="H91" s="35">
        <f t="shared" si="15"/>
        <v>0</v>
      </c>
      <c r="I91" s="35">
        <f t="shared" si="15"/>
        <v>0</v>
      </c>
      <c r="J91" s="35">
        <f t="shared" si="15"/>
        <v>0</v>
      </c>
      <c r="K91" s="35">
        <f t="shared" si="15"/>
        <v>0</v>
      </c>
      <c r="L91" s="35">
        <f t="shared" si="15"/>
        <v>0</v>
      </c>
      <c r="M91" s="35">
        <f t="shared" si="15"/>
        <v>0</v>
      </c>
      <c r="N91" s="35">
        <f t="shared" si="15"/>
        <v>0</v>
      </c>
      <c r="O91" s="35">
        <f t="shared" si="15"/>
        <v>0</v>
      </c>
      <c r="P91" s="35">
        <f t="shared" si="15"/>
        <v>0</v>
      </c>
      <c r="Q91" s="35">
        <f t="shared" si="15"/>
        <v>0</v>
      </c>
      <c r="R91" s="35">
        <f t="shared" si="15"/>
        <v>0</v>
      </c>
      <c r="S91" s="35">
        <f t="shared" si="15"/>
        <v>0</v>
      </c>
      <c r="T91" s="35">
        <f>SUM(T92)</f>
        <v>231971718.32</v>
      </c>
      <c r="U91" s="20" t="s">
        <v>84</v>
      </c>
    </row>
    <row r="92" spans="1:21" ht="93">
      <c r="A92" s="26" t="s">
        <v>76</v>
      </c>
      <c r="B92" s="27"/>
      <c r="C92" s="27"/>
      <c r="D92" s="27"/>
      <c r="E92" s="27"/>
      <c r="F92" s="35">
        <v>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231971718.32</v>
      </c>
      <c r="U92" s="20" t="s">
        <v>84</v>
      </c>
    </row>
    <row r="93" spans="1:21" ht="27">
      <c r="A93" s="26" t="s">
        <v>37</v>
      </c>
      <c r="B93" s="27"/>
      <c r="C93" s="27"/>
      <c r="D93" s="27"/>
      <c r="E93" s="27"/>
      <c r="F93" s="35">
        <f>SUM(F95,F97)</f>
        <v>509065.2699999809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SUM(T95,T97)</f>
        <v>-244768099.11000013</v>
      </c>
      <c r="U93" s="20" t="s">
        <v>84</v>
      </c>
    </row>
    <row r="94" spans="1:21" ht="14.25">
      <c r="A94" s="27" t="s">
        <v>38</v>
      </c>
      <c r="B94" s="27"/>
      <c r="C94" s="27"/>
      <c r="D94" s="27"/>
      <c r="E94" s="27"/>
      <c r="F94" s="35">
        <f>F95</f>
        <v>-3453261530.93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-2516593329.34</v>
      </c>
      <c r="U94" s="20" t="s">
        <v>84</v>
      </c>
    </row>
    <row r="95" spans="1:21" ht="27">
      <c r="A95" s="26" t="s">
        <v>39</v>
      </c>
      <c r="B95" s="27"/>
      <c r="C95" s="27"/>
      <c r="D95" s="27"/>
      <c r="E95" s="27"/>
      <c r="F95" s="35">
        <v>-3453261530.93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-2516593329.34</v>
      </c>
      <c r="U95" s="20" t="s">
        <v>84</v>
      </c>
    </row>
    <row r="96" spans="1:21" ht="14.25">
      <c r="A96" s="26" t="s">
        <v>40</v>
      </c>
      <c r="B96" s="27"/>
      <c r="C96" s="27"/>
      <c r="D96" s="27"/>
      <c r="E96" s="27"/>
      <c r="F96" s="35">
        <f>F97</f>
        <v>3453770596.2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f>T97</f>
        <v>2271825230.23</v>
      </c>
      <c r="U96" s="20" t="s">
        <v>84</v>
      </c>
    </row>
    <row r="97" spans="1:21" ht="27">
      <c r="A97" s="26" t="s">
        <v>41</v>
      </c>
      <c r="B97" s="27"/>
      <c r="C97" s="27"/>
      <c r="D97" s="27"/>
      <c r="E97" s="27"/>
      <c r="F97" s="35">
        <v>3453770596.2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>
        <v>2271825230.23</v>
      </c>
      <c r="U97" s="20" t="s">
        <v>84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2023-07-13T04:29:22Z</dcterms:modified>
  <cp:category/>
  <cp:version/>
  <cp:contentType/>
  <cp:contentStatus/>
</cp:coreProperties>
</file>