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6.2023" sheetId="1" r:id="rId1"/>
  </sheets>
  <definedNames>
    <definedName name="_xlnm.Print_Titles" localSheetId="0">'исполнение на 01.06.2023'!$6:$7</definedName>
  </definedNames>
  <calcPr fullCalcOnLoad="1"/>
</workbook>
</file>

<file path=xl/sharedStrings.xml><?xml version="1.0" encoding="utf-8"?>
<sst xmlns="http://schemas.openxmlformats.org/spreadsheetml/2006/main" count="133" uniqueCount="97">
  <si>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</si>
  <si>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</si>
  <si>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</si>
  <si>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</si>
  <si>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</si>
  <si>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</si>
  <si>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</si>
  <si>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</si>
  <si>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</si>
  <si>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</si>
  <si>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</si>
  <si>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</si>
  <si>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</si>
  <si>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</si>
  <si>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</si>
  <si>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</si>
  <si>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</si>
  <si>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</si>
  <si>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</si>
  <si>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</si>
  <si>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</si>
  <si>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</si>
  <si>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</si>
  <si>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</si>
  <si>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</si>
  <si>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</si>
  <si>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</si>
  <si>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</si>
  <si>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</si>
  <si>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</si>
  <si>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</si>
  <si>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</si>
  <si>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</si>
  <si>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</si>
  <si>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</si>
  <si>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</si>
  <si>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</si>
  <si>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</si>
  <si>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</si>
  <si>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</si>
  <si>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</si>
  <si>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</si>
  <si>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</si>
  <si>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</si>
  <si>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</si>
  <si>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</si>
  <si>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</si>
  <si>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</si>
  <si>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</si>
  <si>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</si>
  <si>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</si>
  <si>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</si>
  <si>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</si>
  <si>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</si>
  <si>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</si>
  <si>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</si>
  <si>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</si>
  <si>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</si>
  <si>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</si>
  <si>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</si>
  <si>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</si>
  <si>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</si>
  <si>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</si>
  <si>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</si>
  <si>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</si>
  <si>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</si>
  <si>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</si>
  <si>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</si>
  <si>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</si>
  <si>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</si>
  <si>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</si>
  <si>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</si>
  <si>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</si>
  <si>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</si>
  <si>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</si>
  <si>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</si>
  <si>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</si>
  <si>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</si>
  <si>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</si>
  <si>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</si>
  <si>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</si>
  <si>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</si>
  <si>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</si>
  <si>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</si>
  <si>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</si>
  <si>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</si>
  <si>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</si>
  <si>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</si>
  <si>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</si>
  <si>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</si>
  <si>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</si>
  <si>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      (МУНИЦИПАЛЬНОГО) ВНУТРЕННЕГО ДОЛГА</t>
  </si>
  <si>
    <t>Обслуживание муниципального долга</t>
  </si>
  <si>
    <t>Другие вопросы в области охраны окружающей среды</t>
  </si>
  <si>
    <t>по состоянию на 01 июня 2023 года</t>
  </si>
  <si>
    <t>План с учетом изменений на 01.06.2023 года</t>
  </si>
  <si>
    <t>Исполнено на 01.06.2023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</si>
</sst>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7"/>
  <sheetViews>
    <sheetView showGridLines="0" tabSelected="1" zoomScalePageLayoutView="0" workbookViewId="0" topLeftCell="A1">
      <selection activeCell="Z27" sqref="Z27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94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3"/>
      <c r="X4" s="3"/>
    </row>
    <row r="5" spans="1:24" ht="1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95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96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.75">
      <c r="A8" s="18" t="s">
        <v>29</v>
      </c>
      <c r="B8" s="9"/>
      <c r="C8" s="9"/>
      <c r="D8" s="9"/>
      <c r="E8" s="9"/>
      <c r="F8" s="42">
        <f>F9+F26</f>
        <v>3337004056.04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1362433697.98</v>
      </c>
      <c r="U8" s="45">
        <f>ROUND(T8/F8*100,2)</f>
        <v>40.83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2">
        <f>SUM(F10+F13+F14+F15+F18+F20+F21+F22+F23+F24+F25+F19)</f>
        <v>796990400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398975433.51</v>
      </c>
      <c r="U9" s="45">
        <f>ROUND(T9/F9*100,2)</f>
        <v>50.06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3">
        <f>F11+F12</f>
        <v>567615700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281905729.88</v>
      </c>
      <c r="U10" s="41">
        <f>ROUND(T10/F10*100,2)</f>
        <v>49.66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3">
        <v>139073200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132652708.69</v>
      </c>
      <c r="U11" s="41">
        <f aca="true" t="shared" si="2" ref="U11:U29">ROUND(T11/F11*100,2)</f>
        <v>95.38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3">
        <v>428542500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149253021.19</v>
      </c>
      <c r="U12" s="41">
        <f t="shared" si="2"/>
        <v>34.83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3">
        <v>55260500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24943602.49</v>
      </c>
      <c r="U13" s="41">
        <f t="shared" si="2"/>
        <v>45.14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3">
        <v>89205100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48365416.74</v>
      </c>
      <c r="U14" s="41">
        <f t="shared" si="2"/>
        <v>54.22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3">
        <f>F16+F17</f>
        <v>27677000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6759140.68</v>
      </c>
      <c r="U15" s="41">
        <f t="shared" si="2"/>
        <v>24.42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3">
        <v>12074000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737302.08</v>
      </c>
      <c r="U16" s="41">
        <f t="shared" si="2"/>
        <v>6.11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3">
        <v>15603000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6021838.6</v>
      </c>
      <c r="U17" s="41">
        <f t="shared" si="2"/>
        <v>38.59</v>
      </c>
      <c r="V17" s="9"/>
      <c r="W17" s="9"/>
      <c r="X17" s="9"/>
    </row>
    <row r="18" spans="1:24" ht="15.75" customHeight="1">
      <c r="A18" s="15" t="s">
        <v>19</v>
      </c>
      <c r="B18" s="9"/>
      <c r="C18" s="9"/>
      <c r="D18" s="9"/>
      <c r="E18" s="9"/>
      <c r="F18" s="43">
        <v>10201100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3645121.05</v>
      </c>
      <c r="U18" s="41">
        <f t="shared" si="2"/>
        <v>35.73</v>
      </c>
      <c r="V18" s="9"/>
      <c r="W18" s="9"/>
      <c r="X18" s="9"/>
    </row>
    <row r="19" spans="1:24" ht="0" customHeight="1" hidden="1">
      <c r="A19" s="15" t="s">
        <v>72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84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3">
        <v>26460500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14917460.09</v>
      </c>
      <c r="U20" s="41">
        <f t="shared" si="2"/>
        <v>56.38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3">
        <v>6665500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4080180.83</v>
      </c>
      <c r="U21" s="41">
        <f t="shared" si="2"/>
        <v>61.21</v>
      </c>
      <c r="V21" s="9"/>
      <c r="W21" s="9"/>
      <c r="X21" s="9"/>
    </row>
    <row r="22" spans="1:24" ht="25.5">
      <c r="A22" s="15" t="s">
        <v>73</v>
      </c>
      <c r="B22" s="9"/>
      <c r="C22" s="9"/>
      <c r="D22" s="9"/>
      <c r="E22" s="9"/>
      <c r="F22" s="43">
        <v>835900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1750956.11</v>
      </c>
      <c r="U22" s="41">
        <f t="shared" si="2"/>
        <v>209.47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3">
        <v>10035800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5425949.34</v>
      </c>
      <c r="U23" s="41">
        <f t="shared" si="2"/>
        <v>54.07</v>
      </c>
      <c r="V23" s="9"/>
      <c r="W23" s="9"/>
      <c r="X23" s="9"/>
    </row>
    <row r="24" spans="1:24" ht="19.5" customHeight="1">
      <c r="A24" s="15" t="s">
        <v>23</v>
      </c>
      <c r="B24" s="9"/>
      <c r="C24" s="9"/>
      <c r="D24" s="9"/>
      <c r="E24" s="9"/>
      <c r="F24" s="43">
        <v>3033300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7168101.07</v>
      </c>
      <c r="U24" s="41">
        <f t="shared" si="2"/>
        <v>236.31</v>
      </c>
      <c r="V24" s="9"/>
      <c r="W24" s="9"/>
      <c r="X24" s="9"/>
    </row>
    <row r="25" spans="1:24" ht="18" customHeight="1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13775.23</v>
      </c>
      <c r="U25" s="41">
        <v>0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2">
        <f>SUM(F27:F31)</f>
        <v>2540013656.04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963458264.47</v>
      </c>
      <c r="U26" s="45">
        <f t="shared" si="2"/>
        <v>37.93</v>
      </c>
      <c r="V26" s="9"/>
      <c r="W26" s="9"/>
      <c r="X26" s="9"/>
    </row>
    <row r="27" spans="1:24" ht="42.75" customHeight="1">
      <c r="A27" s="15" t="s">
        <v>26</v>
      </c>
      <c r="B27" s="9"/>
      <c r="C27" s="9"/>
      <c r="D27" s="9"/>
      <c r="E27" s="9"/>
      <c r="F27" s="43">
        <v>2513289786.04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972626610.85</v>
      </c>
      <c r="U27" s="41">
        <f t="shared" si="2"/>
        <v>38.7</v>
      </c>
      <c r="V27" s="9"/>
      <c r="W27" s="9"/>
      <c r="X27" s="9"/>
    </row>
    <row r="28" spans="1:24" ht="32.25" customHeight="1">
      <c r="A28" s="15" t="s">
        <v>27</v>
      </c>
      <c r="B28" s="9"/>
      <c r="C28" s="9"/>
      <c r="D28" s="9"/>
      <c r="E28" s="9"/>
      <c r="F28" s="43">
        <v>26723870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0</v>
      </c>
      <c r="U28" s="41">
        <f t="shared" si="2"/>
        <v>0</v>
      </c>
      <c r="V28" s="9"/>
      <c r="W28" s="9"/>
      <c r="X28" s="9"/>
    </row>
    <row r="29" spans="1:24" ht="43.5" customHeight="1" hidden="1">
      <c r="A29" s="15" t="s">
        <v>81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76.5" customHeight="1">
      <c r="A30" s="15" t="s">
        <v>87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3082.74</v>
      </c>
      <c r="U30" s="41" t="s">
        <v>84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-9171429.12</v>
      </c>
      <c r="U31" s="41">
        <v>0</v>
      </c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SUM(F35,F45,F49,F54,F59,F62,F68,F71,F77,F81)</f>
        <v>3389400251.3099995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SUM(T35,T45,T49,T54,T59,T62,T68,T71,T77,T81)</f>
        <v>1238115497.7600002</v>
      </c>
      <c r="U34" s="47">
        <f aca="true" t="shared" si="5" ref="U34:U43">ROUND(T34/F34*100,2)</f>
        <v>36.53</v>
      </c>
      <c r="V34" s="9"/>
      <c r="W34" s="9"/>
      <c r="X34" s="9"/>
    </row>
    <row r="35" spans="1:24" ht="24" customHeight="1">
      <c r="A35" s="29" t="s">
        <v>71</v>
      </c>
      <c r="B35" s="5"/>
      <c r="C35" s="5"/>
      <c r="D35" s="5"/>
      <c r="E35" s="5"/>
      <c r="F35" s="32">
        <f aca="true" t="shared" si="6" ref="F35:T35">SUM(F36:F44)</f>
        <v>211275407.93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64936674.69</v>
      </c>
      <c r="U35" s="47">
        <f t="shared" si="5"/>
        <v>30.74</v>
      </c>
      <c r="V35" s="6">
        <v>0</v>
      </c>
      <c r="W35" s="7">
        <v>0</v>
      </c>
      <c r="X35" s="6">
        <v>0</v>
      </c>
    </row>
    <row r="36" spans="1:24" ht="38.25" outlineLevel="1">
      <c r="A36" s="11" t="s">
        <v>42</v>
      </c>
      <c r="B36" s="5"/>
      <c r="C36" s="5"/>
      <c r="D36" s="5"/>
      <c r="E36" s="5"/>
      <c r="F36" s="31">
        <v>3318200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1149298.37</v>
      </c>
      <c r="U36" s="30">
        <f t="shared" si="5"/>
        <v>34.64</v>
      </c>
      <c r="V36" s="6">
        <v>0</v>
      </c>
      <c r="W36" s="7">
        <v>0</v>
      </c>
      <c r="X36" s="6">
        <v>0</v>
      </c>
    </row>
    <row r="37" spans="1:24" ht="63.75" outlineLevel="1">
      <c r="A37" s="11" t="s">
        <v>43</v>
      </c>
      <c r="B37" s="5"/>
      <c r="C37" s="5"/>
      <c r="D37" s="5"/>
      <c r="E37" s="5"/>
      <c r="F37" s="31">
        <v>2837800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946089.74</v>
      </c>
      <c r="U37" s="30">
        <f t="shared" si="5"/>
        <v>33.34</v>
      </c>
      <c r="V37" s="6">
        <v>0</v>
      </c>
      <c r="W37" s="7">
        <v>0</v>
      </c>
      <c r="X37" s="6">
        <v>0</v>
      </c>
    </row>
    <row r="38" spans="1:24" ht="68.25" customHeight="1" outlineLevel="1">
      <c r="A38" s="11" t="s">
        <v>44</v>
      </c>
      <c r="B38" s="5"/>
      <c r="C38" s="5"/>
      <c r="D38" s="5"/>
      <c r="E38" s="5"/>
      <c r="F38" s="31">
        <v>92732279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31513897.36</v>
      </c>
      <c r="U38" s="30">
        <f t="shared" si="5"/>
        <v>33.98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78</v>
      </c>
      <c r="B39" s="5"/>
      <c r="C39" s="5"/>
      <c r="D39" s="5"/>
      <c r="E39" s="5"/>
      <c r="F39" s="31">
        <v>1100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5"/>
        <v>0</v>
      </c>
      <c r="V39" s="6"/>
      <c r="W39" s="7"/>
      <c r="X39" s="6"/>
    </row>
    <row r="40" spans="1:24" ht="51" customHeight="1" outlineLevel="1">
      <c r="A40" s="11" t="s">
        <v>45</v>
      </c>
      <c r="B40" s="5"/>
      <c r="C40" s="5"/>
      <c r="D40" s="5"/>
      <c r="E40" s="5"/>
      <c r="F40" s="31">
        <v>22490100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7120386.58</v>
      </c>
      <c r="U40" s="30">
        <f t="shared" si="5"/>
        <v>31.66</v>
      </c>
      <c r="V40" s="6">
        <v>0</v>
      </c>
      <c r="W40" s="7">
        <v>0</v>
      </c>
      <c r="X40" s="6">
        <v>0</v>
      </c>
    </row>
    <row r="41" spans="1:24" ht="0.75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30" customHeight="1" outlineLevel="1">
      <c r="A42" s="11" t="s">
        <v>88</v>
      </c>
      <c r="B42" s="5"/>
      <c r="C42" s="5"/>
      <c r="D42" s="5"/>
      <c r="E42" s="5"/>
      <c r="F42" s="31">
        <v>11627200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>
        <v>0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77318728.93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24207002.64</v>
      </c>
      <c r="U44" s="30">
        <f aca="true" t="shared" si="7" ref="U44:U82">ROUND(T44/F44*100,2)</f>
        <v>31.31</v>
      </c>
      <c r="V44" s="6">
        <v>0</v>
      </c>
      <c r="W44" s="7">
        <v>0</v>
      </c>
      <c r="X44" s="6">
        <v>0</v>
      </c>
    </row>
    <row r="45" spans="1:24" ht="38.25">
      <c r="A45" s="29" t="s">
        <v>3</v>
      </c>
      <c r="B45" s="5"/>
      <c r="C45" s="5"/>
      <c r="D45" s="5"/>
      <c r="E45" s="5"/>
      <c r="F45" s="32">
        <f>F46+F48+F47</f>
        <v>20909832</v>
      </c>
      <c r="G45" s="32">
        <f aca="true" t="shared" si="8" ref="G45:T45">G46+G48+G47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9063346.77</v>
      </c>
      <c r="U45" s="47">
        <f t="shared" si="7"/>
        <v>43.34</v>
      </c>
      <c r="V45" s="6">
        <v>0</v>
      </c>
      <c r="W45" s="7">
        <v>0</v>
      </c>
      <c r="X45" s="6">
        <v>0</v>
      </c>
    </row>
    <row r="46" spans="1:24" ht="20.25" customHeight="1" outlineLevel="1">
      <c r="A46" s="11" t="s">
        <v>89</v>
      </c>
      <c r="B46" s="5"/>
      <c r="C46" s="5"/>
      <c r="D46" s="5"/>
      <c r="E46" s="5"/>
      <c r="F46" s="31">
        <v>693000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207850</v>
      </c>
      <c r="U46" s="30">
        <f t="shared" si="7"/>
        <v>29.99</v>
      </c>
      <c r="V46" s="6">
        <v>0</v>
      </c>
      <c r="W46" s="7">
        <v>0</v>
      </c>
      <c r="X46" s="6">
        <v>0</v>
      </c>
    </row>
    <row r="47" spans="1:24" ht="51" outlineLevel="1">
      <c r="A47" s="11" t="s">
        <v>90</v>
      </c>
      <c r="B47" s="5"/>
      <c r="C47" s="5"/>
      <c r="D47" s="5"/>
      <c r="E47" s="5"/>
      <c r="F47" s="31">
        <v>20168832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8855496.77</v>
      </c>
      <c r="U47" s="30">
        <f t="shared" si="7"/>
        <v>43.91</v>
      </c>
      <c r="V47" s="6"/>
      <c r="W47" s="7"/>
      <c r="X47" s="6"/>
    </row>
    <row r="48" spans="1:24" ht="38.25" outlineLevel="1">
      <c r="A48" s="11" t="s">
        <v>85</v>
      </c>
      <c r="B48" s="5"/>
      <c r="C48" s="5"/>
      <c r="D48" s="5"/>
      <c r="E48" s="5"/>
      <c r="F48" s="31">
        <v>48000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0</v>
      </c>
      <c r="U48" s="30">
        <f t="shared" si="7"/>
        <v>0</v>
      </c>
      <c r="V48" s="6"/>
      <c r="W48" s="7"/>
      <c r="X48" s="6"/>
    </row>
    <row r="49" spans="1:24" ht="15">
      <c r="A49" s="13" t="s">
        <v>4</v>
      </c>
      <c r="B49" s="5"/>
      <c r="C49" s="5"/>
      <c r="D49" s="5"/>
      <c r="E49" s="5"/>
      <c r="F49" s="32">
        <f>SUM(F50:F53)</f>
        <v>336521626.8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90828858.35</v>
      </c>
      <c r="U49" s="47">
        <f t="shared" si="7"/>
        <v>26.99</v>
      </c>
      <c r="V49" s="6">
        <v>0</v>
      </c>
      <c r="W49" s="7">
        <v>0</v>
      </c>
      <c r="X49" s="6">
        <v>0</v>
      </c>
    </row>
    <row r="50" spans="1:24" ht="15" outlineLevel="1">
      <c r="A50" s="14" t="s">
        <v>49</v>
      </c>
      <c r="B50" s="5"/>
      <c r="C50" s="5"/>
      <c r="D50" s="5"/>
      <c r="E50" s="5"/>
      <c r="F50" s="31">
        <v>11035900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4041542.86</v>
      </c>
      <c r="U50" s="30">
        <f t="shared" si="7"/>
        <v>36.62</v>
      </c>
      <c r="V50" s="6">
        <v>0</v>
      </c>
      <c r="W50" s="7">
        <v>0</v>
      </c>
      <c r="X50" s="6">
        <v>0</v>
      </c>
    </row>
    <row r="51" spans="1:24" ht="15" outlineLevel="1">
      <c r="A51" s="14" t="s">
        <v>50</v>
      </c>
      <c r="B51" s="5"/>
      <c r="C51" s="5"/>
      <c r="D51" s="5"/>
      <c r="E51" s="5"/>
      <c r="F51" s="31">
        <v>94315300.01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26569666.32</v>
      </c>
      <c r="U51" s="30">
        <f t="shared" si="7"/>
        <v>28.17</v>
      </c>
      <c r="V51" s="6">
        <v>0</v>
      </c>
      <c r="W51" s="7">
        <v>0</v>
      </c>
      <c r="X51" s="6">
        <v>0</v>
      </c>
    </row>
    <row r="52" spans="1:24" ht="15" outlineLevel="1">
      <c r="A52" s="14" t="s">
        <v>51</v>
      </c>
      <c r="B52" s="5"/>
      <c r="C52" s="5"/>
      <c r="D52" s="5"/>
      <c r="E52" s="5"/>
      <c r="F52" s="31">
        <v>215541725.85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56725935.68</v>
      </c>
      <c r="U52" s="30">
        <f t="shared" si="7"/>
        <v>26.32</v>
      </c>
      <c r="V52" s="6">
        <v>0</v>
      </c>
      <c r="W52" s="7">
        <v>0</v>
      </c>
      <c r="X52" s="6">
        <v>0</v>
      </c>
    </row>
    <row r="53" spans="1:24" ht="25.5" outlineLevel="1">
      <c r="A53" s="14" t="s">
        <v>52</v>
      </c>
      <c r="B53" s="5"/>
      <c r="C53" s="5"/>
      <c r="D53" s="5"/>
      <c r="E53" s="5"/>
      <c r="F53" s="31">
        <v>15628700.94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3491713.49</v>
      </c>
      <c r="U53" s="30">
        <f t="shared" si="7"/>
        <v>22.34</v>
      </c>
      <c r="V53" s="6">
        <v>0</v>
      </c>
      <c r="W53" s="7">
        <v>0</v>
      </c>
      <c r="X53" s="6">
        <v>0</v>
      </c>
    </row>
    <row r="54" spans="1:24" ht="25.5">
      <c r="A54" s="29" t="s">
        <v>70</v>
      </c>
      <c r="B54" s="5"/>
      <c r="C54" s="5"/>
      <c r="D54" s="5"/>
      <c r="E54" s="5"/>
      <c r="F54" s="32">
        <f>SUM(F55:F58)</f>
        <v>337344962.07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f>SUM(T55:T58)</f>
        <v>160158549.07999998</v>
      </c>
      <c r="U54" s="47">
        <f t="shared" si="7"/>
        <v>47.48</v>
      </c>
      <c r="V54" s="6">
        <v>0</v>
      </c>
      <c r="W54" s="7">
        <v>0</v>
      </c>
      <c r="X54" s="6">
        <v>0</v>
      </c>
    </row>
    <row r="55" spans="1:24" ht="15" outlineLevel="1">
      <c r="A55" s="11" t="s">
        <v>53</v>
      </c>
      <c r="B55" s="5"/>
      <c r="C55" s="5"/>
      <c r="D55" s="5"/>
      <c r="E55" s="5"/>
      <c r="F55" s="31">
        <v>24196407.05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8019999.69</v>
      </c>
      <c r="U55" s="30">
        <f t="shared" si="7"/>
        <v>33.15</v>
      </c>
      <c r="V55" s="6">
        <v>0</v>
      </c>
      <c r="W55" s="7">
        <v>0</v>
      </c>
      <c r="X55" s="6">
        <v>0</v>
      </c>
    </row>
    <row r="56" spans="1:24" ht="15" outlineLevel="1">
      <c r="A56" s="11" t="s">
        <v>54</v>
      </c>
      <c r="B56" s="5"/>
      <c r="C56" s="5"/>
      <c r="D56" s="5"/>
      <c r="E56" s="5"/>
      <c r="F56" s="31">
        <v>18137217.6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1860383.55</v>
      </c>
      <c r="U56" s="30">
        <f t="shared" si="7"/>
        <v>10.26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55</v>
      </c>
      <c r="B57" s="5"/>
      <c r="C57" s="5"/>
      <c r="D57" s="5"/>
      <c r="E57" s="5"/>
      <c r="F57" s="31">
        <v>237733445.61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131973839.7</v>
      </c>
      <c r="U57" s="30">
        <f t="shared" si="7"/>
        <v>55.51</v>
      </c>
      <c r="V57" s="6">
        <v>0</v>
      </c>
      <c r="W57" s="7">
        <v>0</v>
      </c>
      <c r="X57" s="6">
        <v>0</v>
      </c>
    </row>
    <row r="58" spans="1:24" ht="25.5" outlineLevel="1">
      <c r="A58" s="11" t="s">
        <v>56</v>
      </c>
      <c r="B58" s="5"/>
      <c r="C58" s="5"/>
      <c r="D58" s="5"/>
      <c r="E58" s="5"/>
      <c r="F58" s="31">
        <v>57277891.81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18304326.14</v>
      </c>
      <c r="U58" s="30">
        <f t="shared" si="7"/>
        <v>31.96</v>
      </c>
      <c r="V58" s="6">
        <v>0</v>
      </c>
      <c r="W58" s="7">
        <v>0</v>
      </c>
      <c r="X58" s="6">
        <v>0</v>
      </c>
    </row>
    <row r="59" spans="1:24" ht="15">
      <c r="A59" s="4" t="s">
        <v>5</v>
      </c>
      <c r="B59" s="5"/>
      <c r="C59" s="5"/>
      <c r="D59" s="5"/>
      <c r="E59" s="5"/>
      <c r="F59" s="32">
        <f>F61+F60</f>
        <v>12601255.05</v>
      </c>
      <c r="G59" s="32">
        <f aca="true" t="shared" si="9" ref="G59:T59">G61+G60</f>
        <v>0</v>
      </c>
      <c r="H59" s="32">
        <f t="shared" si="9"/>
        <v>0</v>
      </c>
      <c r="I59" s="32">
        <f t="shared" si="9"/>
        <v>0</v>
      </c>
      <c r="J59" s="32">
        <f t="shared" si="9"/>
        <v>0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 t="shared" si="9"/>
        <v>0</v>
      </c>
      <c r="O59" s="32">
        <f t="shared" si="9"/>
        <v>0</v>
      </c>
      <c r="P59" s="32">
        <f t="shared" si="9"/>
        <v>0</v>
      </c>
      <c r="Q59" s="32">
        <f t="shared" si="9"/>
        <v>0</v>
      </c>
      <c r="R59" s="32">
        <f t="shared" si="9"/>
        <v>0</v>
      </c>
      <c r="S59" s="32">
        <f t="shared" si="9"/>
        <v>0</v>
      </c>
      <c r="T59" s="32">
        <f t="shared" si="9"/>
        <v>3032591.27</v>
      </c>
      <c r="U59" s="47">
        <f t="shared" si="7"/>
        <v>24.07</v>
      </c>
      <c r="V59" s="6">
        <v>0</v>
      </c>
      <c r="W59" s="7">
        <v>0</v>
      </c>
      <c r="X59" s="6">
        <v>0</v>
      </c>
    </row>
    <row r="60" spans="1:24" ht="25.5">
      <c r="A60" s="11" t="s">
        <v>57</v>
      </c>
      <c r="B60" s="5"/>
      <c r="C60" s="5"/>
      <c r="D60" s="5"/>
      <c r="E60" s="5"/>
      <c r="F60" s="31">
        <v>9636338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2936591.27</v>
      </c>
      <c r="U60" s="30">
        <f t="shared" si="7"/>
        <v>30.47</v>
      </c>
      <c r="V60" s="6"/>
      <c r="W60" s="7"/>
      <c r="X60" s="6"/>
    </row>
    <row r="61" spans="1:24" ht="25.5" outlineLevel="1">
      <c r="A61" s="11" t="s">
        <v>93</v>
      </c>
      <c r="B61" s="5"/>
      <c r="C61" s="5"/>
      <c r="D61" s="5"/>
      <c r="E61" s="5"/>
      <c r="F61" s="31">
        <v>2964917.05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96000</v>
      </c>
      <c r="U61" s="30">
        <f t="shared" si="7"/>
        <v>3.24</v>
      </c>
      <c r="V61" s="6">
        <v>0</v>
      </c>
      <c r="W61" s="7">
        <v>0</v>
      </c>
      <c r="X61" s="6">
        <v>0</v>
      </c>
    </row>
    <row r="62" spans="1:24" ht="15">
      <c r="A62" s="4" t="s">
        <v>6</v>
      </c>
      <c r="B62" s="5"/>
      <c r="C62" s="5"/>
      <c r="D62" s="5"/>
      <c r="E62" s="5"/>
      <c r="F62" s="32">
        <f>SUM(F63:F67)</f>
        <v>1692134530.6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f>SUM(T63:T67)</f>
        <v>647769477.09</v>
      </c>
      <c r="U62" s="47">
        <f t="shared" si="7"/>
        <v>38.28</v>
      </c>
      <c r="V62" s="6">
        <v>0</v>
      </c>
      <c r="W62" s="7">
        <v>0</v>
      </c>
      <c r="X62" s="6">
        <v>0</v>
      </c>
    </row>
    <row r="63" spans="1:24" ht="15" outlineLevel="1">
      <c r="A63" s="11" t="s">
        <v>58</v>
      </c>
      <c r="B63" s="5"/>
      <c r="C63" s="5"/>
      <c r="D63" s="5"/>
      <c r="E63" s="5"/>
      <c r="F63" s="31">
        <v>686873234.79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265797889.78</v>
      </c>
      <c r="U63" s="30">
        <f t="shared" si="7"/>
        <v>38.7</v>
      </c>
      <c r="V63" s="6">
        <v>0</v>
      </c>
      <c r="W63" s="7">
        <v>0</v>
      </c>
      <c r="X63" s="6">
        <v>0</v>
      </c>
    </row>
    <row r="64" spans="1:24" ht="15" outlineLevel="1">
      <c r="A64" s="11" t="s">
        <v>59</v>
      </c>
      <c r="B64" s="5"/>
      <c r="C64" s="5"/>
      <c r="D64" s="5"/>
      <c r="E64" s="5"/>
      <c r="F64" s="31">
        <v>679397875.81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267936005.73</v>
      </c>
      <c r="U64" s="30">
        <f t="shared" si="7"/>
        <v>39.44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86</v>
      </c>
      <c r="B65" s="5"/>
      <c r="C65" s="5"/>
      <c r="D65" s="5"/>
      <c r="E65" s="5"/>
      <c r="F65" s="31">
        <v>191312700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75638911.13</v>
      </c>
      <c r="U65" s="30">
        <f t="shared" si="7"/>
        <v>39.54</v>
      </c>
      <c r="V65" s="6"/>
      <c r="W65" s="7"/>
      <c r="X65" s="6"/>
    </row>
    <row r="66" spans="1:24" ht="15" outlineLevel="1">
      <c r="A66" s="11" t="s">
        <v>80</v>
      </c>
      <c r="B66" s="5"/>
      <c r="C66" s="5"/>
      <c r="D66" s="5"/>
      <c r="E66" s="5"/>
      <c r="F66" s="31">
        <v>21021600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6818693.1</v>
      </c>
      <c r="U66" s="30">
        <f t="shared" si="7"/>
        <v>32.44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60</v>
      </c>
      <c r="B67" s="5"/>
      <c r="C67" s="5"/>
      <c r="D67" s="5"/>
      <c r="E67" s="5"/>
      <c r="F67" s="31">
        <v>113529120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31577977.35</v>
      </c>
      <c r="U67" s="30">
        <f t="shared" si="7"/>
        <v>27.81</v>
      </c>
      <c r="V67" s="6">
        <v>0</v>
      </c>
      <c r="W67" s="7">
        <v>0</v>
      </c>
      <c r="X67" s="6">
        <v>0</v>
      </c>
    </row>
    <row r="68" spans="1:24" ht="15">
      <c r="A68" s="4" t="s">
        <v>7</v>
      </c>
      <c r="B68" s="5"/>
      <c r="C68" s="5"/>
      <c r="D68" s="5"/>
      <c r="E68" s="5"/>
      <c r="F68" s="32">
        <f>F69+F70</f>
        <v>266324704.4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f>T69+T70</f>
        <v>100503586.39</v>
      </c>
      <c r="U68" s="47">
        <f t="shared" si="7"/>
        <v>37.74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61</v>
      </c>
      <c r="B69" s="5"/>
      <c r="C69" s="5"/>
      <c r="D69" s="5"/>
      <c r="E69" s="5"/>
      <c r="F69" s="31">
        <v>186925404.4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70675649.98</v>
      </c>
      <c r="U69" s="30">
        <f t="shared" si="7"/>
        <v>37.81</v>
      </c>
      <c r="V69" s="6">
        <v>0</v>
      </c>
      <c r="W69" s="7">
        <v>0</v>
      </c>
      <c r="X69" s="6">
        <v>0</v>
      </c>
    </row>
    <row r="70" spans="1:24" ht="25.5" outlineLevel="1">
      <c r="A70" s="11" t="s">
        <v>74</v>
      </c>
      <c r="B70" s="5"/>
      <c r="C70" s="5"/>
      <c r="D70" s="5"/>
      <c r="E70" s="5"/>
      <c r="F70" s="31">
        <v>79399300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29827936.41</v>
      </c>
      <c r="U70" s="30">
        <f t="shared" si="7"/>
        <v>37.57</v>
      </c>
      <c r="V70" s="6"/>
      <c r="W70" s="7"/>
      <c r="X70" s="6"/>
    </row>
    <row r="71" spans="1:24" ht="15">
      <c r="A71" s="4" t="s">
        <v>8</v>
      </c>
      <c r="B71" s="5"/>
      <c r="C71" s="5"/>
      <c r="D71" s="5"/>
      <c r="E71" s="5"/>
      <c r="F71" s="32">
        <f>SUM(F72:F76)</f>
        <v>86745933.93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f>SUM(T72:T76)</f>
        <v>42541946.46</v>
      </c>
      <c r="U71" s="47">
        <f t="shared" si="7"/>
        <v>49.04</v>
      </c>
      <c r="V71" s="6">
        <v>0</v>
      </c>
      <c r="W71" s="7">
        <v>0</v>
      </c>
      <c r="X71" s="6">
        <v>0</v>
      </c>
    </row>
    <row r="72" spans="1:24" ht="14.25" customHeight="1" outlineLevel="1">
      <c r="A72" s="11" t="s">
        <v>62</v>
      </c>
      <c r="B72" s="5"/>
      <c r="C72" s="5"/>
      <c r="D72" s="5"/>
      <c r="E72" s="5"/>
      <c r="F72" s="31">
        <v>6055000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2116121.3</v>
      </c>
      <c r="U72" s="30">
        <f t="shared" si="7"/>
        <v>34.95</v>
      </c>
      <c r="V72" s="6">
        <v>0</v>
      </c>
      <c r="W72" s="7">
        <v>0</v>
      </c>
      <c r="X72" s="6">
        <v>0</v>
      </c>
    </row>
    <row r="73" spans="1:24" ht="0.75" customHeight="1" hidden="1" outlineLevel="1">
      <c r="A73" s="11" t="s">
        <v>63</v>
      </c>
      <c r="B73" s="5"/>
      <c r="C73" s="5"/>
      <c r="D73" s="5"/>
      <c r="E73" s="5"/>
      <c r="F73" s="31">
        <v>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0</v>
      </c>
      <c r="U73" s="30" t="s">
        <v>84</v>
      </c>
      <c r="V73" s="6">
        <v>0</v>
      </c>
      <c r="W73" s="7">
        <v>0</v>
      </c>
      <c r="X73" s="6">
        <v>0</v>
      </c>
    </row>
    <row r="74" spans="1:24" ht="15" outlineLevel="1">
      <c r="A74" s="11" t="s">
        <v>64</v>
      </c>
      <c r="B74" s="5"/>
      <c r="C74" s="5"/>
      <c r="D74" s="5"/>
      <c r="E74" s="5"/>
      <c r="F74" s="31">
        <v>73409933.93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38321120.52</v>
      </c>
      <c r="U74" s="30">
        <f t="shared" si="7"/>
        <v>52.2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65</v>
      </c>
      <c r="B75" s="5"/>
      <c r="C75" s="5"/>
      <c r="D75" s="5"/>
      <c r="E75" s="5"/>
      <c r="F75" s="31">
        <v>5332700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1729451.71</v>
      </c>
      <c r="U75" s="30">
        <f t="shared" si="7"/>
        <v>32.43</v>
      </c>
      <c r="V75" s="6">
        <v>0</v>
      </c>
      <c r="W75" s="7">
        <v>0</v>
      </c>
      <c r="X75" s="6">
        <v>0</v>
      </c>
    </row>
    <row r="76" spans="1:24" ht="25.5" outlineLevel="1">
      <c r="A76" s="11" t="s">
        <v>66</v>
      </c>
      <c r="B76" s="5"/>
      <c r="C76" s="5"/>
      <c r="D76" s="5"/>
      <c r="E76" s="5"/>
      <c r="F76" s="31">
        <v>1948300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375252.93</v>
      </c>
      <c r="U76" s="30">
        <f t="shared" si="7"/>
        <v>19.26</v>
      </c>
      <c r="V76" s="6">
        <v>0</v>
      </c>
      <c r="W76" s="7">
        <v>0</v>
      </c>
      <c r="X76" s="6">
        <v>0</v>
      </c>
    </row>
    <row r="77" spans="1:24" ht="15">
      <c r="A77" s="4" t="s">
        <v>9</v>
      </c>
      <c r="B77" s="5"/>
      <c r="C77" s="5"/>
      <c r="D77" s="5"/>
      <c r="E77" s="5"/>
      <c r="F77" s="32">
        <f>SUM(F78:F80)</f>
        <v>422825798.53</v>
      </c>
      <c r="G77" s="32">
        <f aca="true" t="shared" si="10" ref="G77:T77">SUM(G78:G80)</f>
        <v>0</v>
      </c>
      <c r="H77" s="32">
        <f t="shared" si="10"/>
        <v>0</v>
      </c>
      <c r="I77" s="32">
        <f t="shared" si="10"/>
        <v>0</v>
      </c>
      <c r="J77" s="32">
        <f t="shared" si="10"/>
        <v>0</v>
      </c>
      <c r="K77" s="32">
        <f t="shared" si="10"/>
        <v>0</v>
      </c>
      <c r="L77" s="32">
        <f t="shared" si="10"/>
        <v>0</v>
      </c>
      <c r="M77" s="32">
        <f t="shared" si="10"/>
        <v>0</v>
      </c>
      <c r="N77" s="32">
        <f t="shared" si="10"/>
        <v>0</v>
      </c>
      <c r="O77" s="32">
        <f t="shared" si="10"/>
        <v>0</v>
      </c>
      <c r="P77" s="32">
        <f t="shared" si="10"/>
        <v>0</v>
      </c>
      <c r="Q77" s="32">
        <f t="shared" si="10"/>
        <v>0</v>
      </c>
      <c r="R77" s="32">
        <f t="shared" si="10"/>
        <v>0</v>
      </c>
      <c r="S77" s="32">
        <f t="shared" si="10"/>
        <v>0</v>
      </c>
      <c r="T77" s="32">
        <f t="shared" si="10"/>
        <v>119276387.44</v>
      </c>
      <c r="U77" s="47">
        <f t="shared" si="7"/>
        <v>28.21</v>
      </c>
      <c r="V77" s="6">
        <v>0</v>
      </c>
      <c r="W77" s="7">
        <v>0</v>
      </c>
      <c r="X77" s="6">
        <v>0</v>
      </c>
    </row>
    <row r="78" spans="1:24" ht="15" outlineLevel="1">
      <c r="A78" s="11" t="s">
        <v>67</v>
      </c>
      <c r="B78" s="5"/>
      <c r="C78" s="5"/>
      <c r="D78" s="5"/>
      <c r="E78" s="5"/>
      <c r="F78" s="31">
        <v>347652607.53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90918043.94</v>
      </c>
      <c r="U78" s="30">
        <f t="shared" si="7"/>
        <v>26.15</v>
      </c>
      <c r="V78" s="6">
        <v>0</v>
      </c>
      <c r="W78" s="7">
        <v>0</v>
      </c>
      <c r="X78" s="6">
        <v>0</v>
      </c>
    </row>
    <row r="79" spans="1:24" ht="15" outlineLevel="1">
      <c r="A79" s="11" t="s">
        <v>68</v>
      </c>
      <c r="B79" s="5"/>
      <c r="C79" s="5"/>
      <c r="D79" s="5"/>
      <c r="E79" s="5"/>
      <c r="F79" s="31">
        <v>66477791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25331676.27</v>
      </c>
      <c r="U79" s="30">
        <f t="shared" si="7"/>
        <v>38.11</v>
      </c>
      <c r="V79" s="6">
        <v>0</v>
      </c>
      <c r="W79" s="7">
        <v>0</v>
      </c>
      <c r="X79" s="6">
        <v>0</v>
      </c>
    </row>
    <row r="80" spans="1:24" ht="25.5" outlineLevel="1">
      <c r="A80" s="11" t="s">
        <v>69</v>
      </c>
      <c r="B80" s="5"/>
      <c r="C80" s="5"/>
      <c r="D80" s="5"/>
      <c r="E80" s="5"/>
      <c r="F80" s="31">
        <v>8695400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>
        <v>3026667.23</v>
      </c>
      <c r="U80" s="30">
        <f t="shared" si="7"/>
        <v>34.81</v>
      </c>
      <c r="V80" s="6">
        <v>0</v>
      </c>
      <c r="W80" s="7">
        <v>0</v>
      </c>
      <c r="X80" s="6">
        <v>0</v>
      </c>
    </row>
    <row r="81" spans="1:24" ht="30" customHeight="1">
      <c r="A81" s="12" t="s">
        <v>91</v>
      </c>
      <c r="B81" s="5"/>
      <c r="C81" s="5"/>
      <c r="D81" s="5"/>
      <c r="E81" s="5"/>
      <c r="F81" s="32">
        <f>F82</f>
        <v>2716200</v>
      </c>
      <c r="G81" s="32">
        <f aca="true" t="shared" si="11" ref="G81:T81">G82</f>
        <v>0</v>
      </c>
      <c r="H81" s="32">
        <f t="shared" si="11"/>
        <v>0</v>
      </c>
      <c r="I81" s="32">
        <f t="shared" si="11"/>
        <v>0</v>
      </c>
      <c r="J81" s="32">
        <f t="shared" si="11"/>
        <v>0</v>
      </c>
      <c r="K81" s="32">
        <f t="shared" si="11"/>
        <v>0</v>
      </c>
      <c r="L81" s="32">
        <f t="shared" si="11"/>
        <v>0</v>
      </c>
      <c r="M81" s="32">
        <f t="shared" si="11"/>
        <v>0</v>
      </c>
      <c r="N81" s="32">
        <f t="shared" si="11"/>
        <v>0</v>
      </c>
      <c r="O81" s="32">
        <f t="shared" si="11"/>
        <v>0</v>
      </c>
      <c r="P81" s="32">
        <f t="shared" si="11"/>
        <v>0</v>
      </c>
      <c r="Q81" s="32">
        <f t="shared" si="11"/>
        <v>0</v>
      </c>
      <c r="R81" s="32">
        <f t="shared" si="11"/>
        <v>0</v>
      </c>
      <c r="S81" s="32">
        <f t="shared" si="11"/>
        <v>0</v>
      </c>
      <c r="T81" s="32">
        <f t="shared" si="11"/>
        <v>4080.22</v>
      </c>
      <c r="U81" s="47">
        <f t="shared" si="7"/>
        <v>0.15</v>
      </c>
      <c r="V81" s="6">
        <v>0</v>
      </c>
      <c r="W81" s="7">
        <v>0</v>
      </c>
      <c r="X81" s="6">
        <v>0</v>
      </c>
    </row>
    <row r="82" spans="1:24" ht="24" customHeight="1" outlineLevel="1">
      <c r="A82" s="11" t="s">
        <v>92</v>
      </c>
      <c r="B82" s="5"/>
      <c r="C82" s="5"/>
      <c r="D82" s="5"/>
      <c r="E82" s="5"/>
      <c r="F82" s="31">
        <v>2716200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4080.22</v>
      </c>
      <c r="U82" s="30">
        <f t="shared" si="7"/>
        <v>0.15</v>
      </c>
      <c r="V82" s="6">
        <v>0</v>
      </c>
      <c r="W82" s="7">
        <v>0</v>
      </c>
      <c r="X82" s="6">
        <v>0</v>
      </c>
    </row>
    <row r="83" spans="1:24" ht="39.75" customHeight="1" outlineLevel="1">
      <c r="A83" s="28" t="s">
        <v>77</v>
      </c>
      <c r="B83" s="5"/>
      <c r="C83" s="5"/>
      <c r="D83" s="5"/>
      <c r="E83" s="5"/>
      <c r="F83" s="32">
        <f aca="true" t="shared" si="12" ref="F83:T83">F8-F34</f>
        <v>-52396195.269999504</v>
      </c>
      <c r="G83" s="32">
        <f t="shared" si="12"/>
        <v>0</v>
      </c>
      <c r="H83" s="32">
        <f t="shared" si="12"/>
        <v>0</v>
      </c>
      <c r="I83" s="32">
        <f t="shared" si="12"/>
        <v>0</v>
      </c>
      <c r="J83" s="32">
        <f t="shared" si="12"/>
        <v>0</v>
      </c>
      <c r="K83" s="32">
        <f t="shared" si="12"/>
        <v>0</v>
      </c>
      <c r="L83" s="32">
        <f t="shared" si="12"/>
        <v>0</v>
      </c>
      <c r="M83" s="32">
        <f t="shared" si="12"/>
        <v>0</v>
      </c>
      <c r="N83" s="32">
        <f t="shared" si="12"/>
        <v>0</v>
      </c>
      <c r="O83" s="32">
        <f t="shared" si="12"/>
        <v>0</v>
      </c>
      <c r="P83" s="32">
        <f t="shared" si="12"/>
        <v>0</v>
      </c>
      <c r="Q83" s="32">
        <f t="shared" si="12"/>
        <v>0</v>
      </c>
      <c r="R83" s="32">
        <f t="shared" si="12"/>
        <v>0</v>
      </c>
      <c r="S83" s="32">
        <f t="shared" si="12"/>
        <v>0</v>
      </c>
      <c r="T83" s="32">
        <f t="shared" si="12"/>
        <v>124318200.21999979</v>
      </c>
      <c r="U83" s="20" t="s">
        <v>84</v>
      </c>
      <c r="V83" s="24"/>
      <c r="W83" s="25"/>
      <c r="X83" s="24"/>
    </row>
    <row r="84" spans="1:24" ht="45" customHeight="1">
      <c r="A84" s="23" t="s">
        <v>33</v>
      </c>
      <c r="B84" s="21"/>
      <c r="C84" s="21"/>
      <c r="D84" s="21"/>
      <c r="E84" s="21"/>
      <c r="F84" s="33">
        <f>SUM(F85,F88,F93,F91)</f>
        <v>52396195.26999998</v>
      </c>
      <c r="G84" s="33">
        <f aca="true" t="shared" si="13" ref="G84:T84">SUM(G85,G88,G93,G91)</f>
        <v>0</v>
      </c>
      <c r="H84" s="33">
        <f t="shared" si="13"/>
        <v>0</v>
      </c>
      <c r="I84" s="33">
        <f t="shared" si="13"/>
        <v>0</v>
      </c>
      <c r="J84" s="33">
        <f t="shared" si="13"/>
        <v>0</v>
      </c>
      <c r="K84" s="33">
        <f t="shared" si="13"/>
        <v>0</v>
      </c>
      <c r="L84" s="33">
        <f t="shared" si="13"/>
        <v>0</v>
      </c>
      <c r="M84" s="33">
        <f t="shared" si="13"/>
        <v>0</v>
      </c>
      <c r="N84" s="33">
        <f t="shared" si="13"/>
        <v>0</v>
      </c>
      <c r="O84" s="33">
        <f t="shared" si="13"/>
        <v>0</v>
      </c>
      <c r="P84" s="33">
        <f t="shared" si="13"/>
        <v>0</v>
      </c>
      <c r="Q84" s="33">
        <f t="shared" si="13"/>
        <v>0</v>
      </c>
      <c r="R84" s="33">
        <f t="shared" si="13"/>
        <v>0</v>
      </c>
      <c r="S84" s="33">
        <f t="shared" si="13"/>
        <v>0</v>
      </c>
      <c r="T84" s="33">
        <f t="shared" si="13"/>
        <v>-124318200.21999988</v>
      </c>
      <c r="U84" s="20" t="s">
        <v>84</v>
      </c>
      <c r="V84" s="1"/>
      <c r="W84" s="1"/>
      <c r="X84" s="1"/>
    </row>
    <row r="85" spans="1:24" ht="26.25">
      <c r="A85" s="22" t="s">
        <v>34</v>
      </c>
      <c r="B85" s="22"/>
      <c r="C85" s="22"/>
      <c r="D85" s="22"/>
      <c r="E85" s="22"/>
      <c r="F85" s="34">
        <f>SUM(F86-F87)</f>
        <v>28611000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>
        <f>SUM(T86,T87)</f>
        <v>0</v>
      </c>
      <c r="U85" s="20" t="s">
        <v>84</v>
      </c>
      <c r="V85" s="8"/>
      <c r="W85" s="8"/>
      <c r="X85" s="8"/>
    </row>
    <row r="86" spans="1:21" ht="39">
      <c r="A86" s="26" t="s">
        <v>35</v>
      </c>
      <c r="B86" s="27"/>
      <c r="C86" s="27"/>
      <c r="D86" s="27"/>
      <c r="E86" s="27"/>
      <c r="F86" s="35">
        <v>28611000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5">
        <v>0</v>
      </c>
      <c r="U86" s="20" t="s">
        <v>84</v>
      </c>
    </row>
    <row r="87" spans="1:21" ht="39">
      <c r="A87" s="26" t="s">
        <v>36</v>
      </c>
      <c r="B87" s="27"/>
      <c r="C87" s="27"/>
      <c r="D87" s="27"/>
      <c r="E87" s="27"/>
      <c r="F87" s="35">
        <v>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 t="s">
        <v>84</v>
      </c>
    </row>
    <row r="88" spans="1:21" ht="33.75" customHeight="1">
      <c r="A88" s="26" t="s">
        <v>83</v>
      </c>
      <c r="B88" s="27"/>
      <c r="C88" s="27"/>
      <c r="D88" s="27"/>
      <c r="E88" s="27"/>
      <c r="F88" s="35">
        <f>F89-F90</f>
        <v>23276130</v>
      </c>
      <c r="G88" s="35">
        <f aca="true" t="shared" si="14" ref="G88:T88">G89-G90</f>
        <v>0</v>
      </c>
      <c r="H88" s="35">
        <f t="shared" si="14"/>
        <v>0</v>
      </c>
      <c r="I88" s="35">
        <f t="shared" si="14"/>
        <v>0</v>
      </c>
      <c r="J88" s="35">
        <f t="shared" si="14"/>
        <v>0</v>
      </c>
      <c r="K88" s="35">
        <f t="shared" si="14"/>
        <v>0</v>
      </c>
      <c r="L88" s="35">
        <f t="shared" si="14"/>
        <v>0</v>
      </c>
      <c r="M88" s="35">
        <f t="shared" si="14"/>
        <v>0</v>
      </c>
      <c r="N88" s="35">
        <f t="shared" si="14"/>
        <v>0</v>
      </c>
      <c r="O88" s="35">
        <f t="shared" si="14"/>
        <v>0</v>
      </c>
      <c r="P88" s="35">
        <f t="shared" si="14"/>
        <v>0</v>
      </c>
      <c r="Q88" s="35">
        <f t="shared" si="14"/>
        <v>0</v>
      </c>
      <c r="R88" s="35">
        <f t="shared" si="14"/>
        <v>0</v>
      </c>
      <c r="S88" s="35">
        <f t="shared" si="14"/>
        <v>0</v>
      </c>
      <c r="T88" s="35">
        <f t="shared" si="14"/>
        <v>-22912000</v>
      </c>
      <c r="U88" s="20" t="s">
        <v>84</v>
      </c>
    </row>
    <row r="89" spans="1:21" ht="41.25" customHeight="1">
      <c r="A89" s="26" t="s">
        <v>82</v>
      </c>
      <c r="B89" s="27"/>
      <c r="C89" s="27"/>
      <c r="D89" s="27"/>
      <c r="E89" s="27"/>
      <c r="F89" s="35">
        <v>50000000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0</v>
      </c>
      <c r="U89" s="20" t="s">
        <v>84</v>
      </c>
    </row>
    <row r="90" spans="1:21" ht="45.75" customHeight="1">
      <c r="A90" s="26" t="s">
        <v>79</v>
      </c>
      <c r="B90" s="27"/>
      <c r="C90" s="27"/>
      <c r="D90" s="27"/>
      <c r="E90" s="27"/>
      <c r="F90" s="35">
        <v>26723870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22912000</v>
      </c>
      <c r="U90" s="20" t="s">
        <v>84</v>
      </c>
    </row>
    <row r="91" spans="1:21" ht="26.25">
      <c r="A91" s="26" t="s">
        <v>75</v>
      </c>
      <c r="B91" s="27"/>
      <c r="C91" s="27"/>
      <c r="D91" s="27"/>
      <c r="E91" s="27"/>
      <c r="F91" s="35">
        <f>F92</f>
        <v>0</v>
      </c>
      <c r="G91" s="35">
        <f aca="true" t="shared" si="15" ref="G91:S91">G92</f>
        <v>0</v>
      </c>
      <c r="H91" s="35">
        <f t="shared" si="15"/>
        <v>0</v>
      </c>
      <c r="I91" s="35">
        <f t="shared" si="15"/>
        <v>0</v>
      </c>
      <c r="J91" s="35">
        <f t="shared" si="15"/>
        <v>0</v>
      </c>
      <c r="K91" s="35">
        <f t="shared" si="15"/>
        <v>0</v>
      </c>
      <c r="L91" s="35">
        <f t="shared" si="15"/>
        <v>0</v>
      </c>
      <c r="M91" s="35">
        <f t="shared" si="15"/>
        <v>0</v>
      </c>
      <c r="N91" s="35">
        <f t="shared" si="15"/>
        <v>0</v>
      </c>
      <c r="O91" s="35">
        <f t="shared" si="15"/>
        <v>0</v>
      </c>
      <c r="P91" s="35">
        <f t="shared" si="15"/>
        <v>0</v>
      </c>
      <c r="Q91" s="35">
        <f t="shared" si="15"/>
        <v>0</v>
      </c>
      <c r="R91" s="35">
        <f t="shared" si="15"/>
        <v>0</v>
      </c>
      <c r="S91" s="35">
        <f t="shared" si="15"/>
        <v>0</v>
      </c>
      <c r="T91" s="35">
        <f>SUM(T92)</f>
        <v>255306187.41</v>
      </c>
      <c r="U91" s="20" t="s">
        <v>84</v>
      </c>
    </row>
    <row r="92" spans="1:21" ht="90">
      <c r="A92" s="26" t="s">
        <v>76</v>
      </c>
      <c r="B92" s="27"/>
      <c r="C92" s="27"/>
      <c r="D92" s="27"/>
      <c r="E92" s="27"/>
      <c r="F92" s="35">
        <v>0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v>255306187.41</v>
      </c>
      <c r="U92" s="20" t="s">
        <v>84</v>
      </c>
    </row>
    <row r="93" spans="1:21" ht="26.25">
      <c r="A93" s="26" t="s">
        <v>37</v>
      </c>
      <c r="B93" s="27"/>
      <c r="C93" s="27"/>
      <c r="D93" s="27"/>
      <c r="E93" s="27"/>
      <c r="F93" s="35">
        <f>SUM(F95,F97)</f>
        <v>509065.2699999809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f>SUM(T95,T97)</f>
        <v>-356712387.6299999</v>
      </c>
      <c r="U93" s="20" t="s">
        <v>84</v>
      </c>
    </row>
    <row r="94" spans="1:21" ht="15">
      <c r="A94" s="27" t="s">
        <v>38</v>
      </c>
      <c r="B94" s="27"/>
      <c r="C94" s="27"/>
      <c r="D94" s="27"/>
      <c r="E94" s="27"/>
      <c r="F94" s="35">
        <f>F95</f>
        <v>-3415615056.04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f>T95</f>
        <v>-2152792012.43</v>
      </c>
      <c r="U94" s="20" t="s">
        <v>84</v>
      </c>
    </row>
    <row r="95" spans="1:21" ht="26.25">
      <c r="A95" s="26" t="s">
        <v>39</v>
      </c>
      <c r="B95" s="27"/>
      <c r="C95" s="27"/>
      <c r="D95" s="27"/>
      <c r="E95" s="27"/>
      <c r="F95" s="35">
        <v>-3415615056.04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v>-2152792012.43</v>
      </c>
      <c r="U95" s="20" t="s">
        <v>84</v>
      </c>
    </row>
    <row r="96" spans="1:21" ht="15">
      <c r="A96" s="26" t="s">
        <v>40</v>
      </c>
      <c r="B96" s="27"/>
      <c r="C96" s="27"/>
      <c r="D96" s="27"/>
      <c r="E96" s="27"/>
      <c r="F96" s="35">
        <f>F97</f>
        <v>3416124121.31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>
        <f>T97</f>
        <v>1796079624.8</v>
      </c>
      <c r="U96" s="20" t="s">
        <v>84</v>
      </c>
    </row>
    <row r="97" spans="1:21" ht="26.25">
      <c r="A97" s="26" t="s">
        <v>41</v>
      </c>
      <c r="B97" s="27"/>
      <c r="C97" s="27"/>
      <c r="D97" s="27"/>
      <c r="E97" s="27"/>
      <c r="F97" s="35">
        <v>3416124121.31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>
        <v>1796079624.8</v>
      </c>
      <c r="U97" s="20" t="s">
        <v>84</v>
      </c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Мельникова Евгения Николаевна</cp:lastModifiedBy>
  <cp:lastPrinted>2019-01-18T02:13:22Z</cp:lastPrinted>
  <dcterms:created xsi:type="dcterms:W3CDTF">2014-03-03T02:48:43Z</dcterms:created>
  <dcterms:modified xsi:type="dcterms:W3CDTF">2023-06-08T04:16:55Z</dcterms:modified>
  <cp:category/>
  <cp:version/>
  <cp:contentType/>
  <cp:contentStatus/>
</cp:coreProperties>
</file>