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-45" windowWidth="17670" windowHeight="12645" tabRatio="955"/>
  </bookViews>
  <sheets>
    <sheet name="Финансирование " sheetId="35" r:id="rId1"/>
    <sheet name="ЦО_Стратегия" sheetId="37" r:id="rId2"/>
    <sheet name="Динамика пок. Стратегии и Плана" sheetId="36" r:id="rId3"/>
  </sheets>
  <definedNames>
    <definedName name="_xlnm._FilterDatabase" localSheetId="2" hidden="1">'Динамика пок. Стратегии и Плана'!$A$6:$M$99</definedName>
    <definedName name="_xlnm._FilterDatabase" localSheetId="0" hidden="1">'Финансирование '!$A$5:$AH$278</definedName>
    <definedName name="_xlnm._FilterDatabase" localSheetId="1" hidden="1">ЦО_Стратегия!$A$5:$M$35</definedName>
    <definedName name="_xlnm.Print_Titles" localSheetId="2">'Динамика пок. Стратегии и Плана'!$A:$B,'Динамика пок. Стратегии и Плана'!$4:$6</definedName>
    <definedName name="_xlnm.Print_Titles" localSheetId="0">'Финансирование '!$A:$B,'Финансирование '!$4:$5</definedName>
    <definedName name="_xlnm.Print_Titles" localSheetId="1">ЦО_Стратегия!$A:$B,ЦО_Стратегия!$3:$5</definedName>
    <definedName name="_xlnm.Print_Area" localSheetId="2">'Динамика пок. Стратегии и Плана'!$A$1:$M$131</definedName>
    <definedName name="_xlnm.Print_Area" localSheetId="0">'Финансирование '!$A$1:$AB$278</definedName>
    <definedName name="_xlnm.Print_Area" localSheetId="1">ЦО_Стратегия!$A$1:$L$41</definedName>
  </definedNames>
  <calcPr calcId="145621"/>
</workbook>
</file>

<file path=xl/calcChain.xml><?xml version="1.0" encoding="utf-8"?>
<calcChain xmlns="http://schemas.openxmlformats.org/spreadsheetml/2006/main">
  <c r="V237" i="35" l="1"/>
  <c r="U237" i="35"/>
  <c r="T237" i="35"/>
  <c r="S237" i="35"/>
  <c r="R235" i="35"/>
  <c r="C235" i="35"/>
  <c r="R234" i="35"/>
  <c r="C234" i="35"/>
  <c r="R233" i="35"/>
  <c r="M233" i="35"/>
  <c r="H233" i="35"/>
  <c r="R236" i="35" l="1"/>
  <c r="M236" i="35"/>
  <c r="H236" i="35"/>
  <c r="R237" i="35" l="1"/>
  <c r="V93" i="35" l="1"/>
  <c r="V89" i="35"/>
  <c r="V173" i="35" l="1"/>
  <c r="V183" i="35"/>
  <c r="V197" i="35"/>
  <c r="V212" i="35"/>
  <c r="V62" i="35" l="1"/>
  <c r="U62" i="35"/>
  <c r="T62" i="35"/>
  <c r="S62" i="35"/>
  <c r="R62" i="35" l="1"/>
  <c r="A9" i="36" l="1"/>
  <c r="A10" i="36" s="1"/>
  <c r="A11" i="36" s="1"/>
  <c r="A12" i="36" s="1"/>
  <c r="A13" i="36" s="1"/>
  <c r="A14" i="36" s="1"/>
  <c r="A15" i="36" s="1"/>
  <c r="A16" i="36" s="1"/>
  <c r="A27" i="36"/>
  <c r="A31" i="36"/>
  <c r="AA89" i="35" l="1"/>
  <c r="Z89" i="35"/>
  <c r="Y89" i="35"/>
  <c r="X89" i="35"/>
  <c r="AA88" i="35"/>
  <c r="Z88" i="35"/>
  <c r="Y88" i="35"/>
  <c r="X88" i="35"/>
  <c r="W88" i="35" l="1"/>
  <c r="W89" i="35"/>
  <c r="U164" i="35" l="1"/>
  <c r="T164" i="35"/>
  <c r="H165" i="35"/>
  <c r="M165" i="35"/>
  <c r="R165" i="35"/>
  <c r="X165" i="35"/>
  <c r="Y165" i="35"/>
  <c r="Z165" i="35"/>
  <c r="AA165" i="35"/>
  <c r="H168" i="35"/>
  <c r="M168" i="35"/>
  <c r="R168" i="35"/>
  <c r="X168" i="35"/>
  <c r="Y168" i="35"/>
  <c r="Z168" i="35"/>
  <c r="AA168" i="35"/>
  <c r="C169" i="35"/>
  <c r="H169" i="35"/>
  <c r="M169" i="35"/>
  <c r="R169" i="35"/>
  <c r="X169" i="35"/>
  <c r="Y169" i="35"/>
  <c r="Z169" i="35"/>
  <c r="AA169" i="35"/>
  <c r="C170" i="35"/>
  <c r="H170" i="35"/>
  <c r="M170" i="35"/>
  <c r="R170" i="35"/>
  <c r="X170" i="35"/>
  <c r="Y170" i="35"/>
  <c r="Z170" i="35"/>
  <c r="AA170" i="35"/>
  <c r="C172" i="35"/>
  <c r="H172" i="35"/>
  <c r="M172" i="35"/>
  <c r="R172" i="35"/>
  <c r="X172" i="35"/>
  <c r="Y172" i="35"/>
  <c r="Z172" i="35"/>
  <c r="AA172" i="35"/>
  <c r="U162" i="35"/>
  <c r="U161" i="35"/>
  <c r="U151" i="35"/>
  <c r="R150" i="35"/>
  <c r="R164" i="35" l="1"/>
  <c r="W165" i="35"/>
  <c r="W172" i="35"/>
  <c r="W168" i="35"/>
  <c r="W169" i="35"/>
  <c r="W170" i="35"/>
  <c r="R154" i="35" l="1"/>
  <c r="A33" i="37" l="1"/>
  <c r="A34" i="37" s="1"/>
  <c r="A35" i="37" s="1"/>
  <c r="A25" i="37"/>
  <c r="A14" i="37"/>
  <c r="A15" i="37" s="1"/>
  <c r="A16" i="37" s="1"/>
  <c r="A17" i="37" s="1"/>
  <c r="A18" i="37" s="1"/>
  <c r="A19" i="37" s="1"/>
  <c r="A20" i="37" s="1"/>
  <c r="A21" i="37" s="1"/>
  <c r="A22" i="37" s="1"/>
  <c r="A8" i="37"/>
  <c r="A9" i="37" s="1"/>
  <c r="A10" i="37" s="1"/>
  <c r="A11" i="37" s="1"/>
  <c r="A97" i="36" l="1"/>
  <c r="A98" i="36" s="1"/>
  <c r="A99" i="36" s="1"/>
  <c r="A82" i="36"/>
  <c r="A67" i="36"/>
  <c r="A52" i="36"/>
  <c r="A53" i="36" s="1"/>
  <c r="A38" i="36"/>
  <c r="A35" i="36"/>
  <c r="A36" i="36" s="1"/>
  <c r="U212" i="35" l="1"/>
  <c r="T197" i="35" l="1"/>
  <c r="U197" i="35"/>
  <c r="S197" i="35"/>
  <c r="AA19" i="35" l="1"/>
  <c r="S70" i="35" l="1"/>
  <c r="T70" i="35"/>
  <c r="U70" i="35"/>
  <c r="V70" i="35"/>
  <c r="S212" i="35"/>
  <c r="T212" i="35"/>
  <c r="AA231" i="35"/>
  <c r="Z231" i="35"/>
  <c r="Y231" i="35"/>
  <c r="X231" i="35"/>
  <c r="AA230" i="35"/>
  <c r="Z230" i="35"/>
  <c r="Y230" i="35"/>
  <c r="X230" i="35"/>
  <c r="AA228" i="35"/>
  <c r="Z228" i="35"/>
  <c r="Y228" i="35"/>
  <c r="X228" i="35"/>
  <c r="AA227" i="35"/>
  <c r="Z227" i="35"/>
  <c r="Y227" i="35"/>
  <c r="X227" i="35"/>
  <c r="AA226" i="35"/>
  <c r="Z226" i="35"/>
  <c r="Y226" i="35"/>
  <c r="X226" i="35"/>
  <c r="AA224" i="35"/>
  <c r="Z224" i="35"/>
  <c r="Y224" i="35"/>
  <c r="X224" i="35"/>
  <c r="AA223" i="35"/>
  <c r="Z223" i="35"/>
  <c r="Y223" i="35"/>
  <c r="X223" i="35"/>
  <c r="AA220" i="35"/>
  <c r="Z220" i="35"/>
  <c r="Y220" i="35"/>
  <c r="X220" i="35"/>
  <c r="AA219" i="35"/>
  <c r="Z219" i="35"/>
  <c r="Y219" i="35"/>
  <c r="X219" i="35"/>
  <c r="AA217" i="35"/>
  <c r="Z217" i="35"/>
  <c r="Y217" i="35"/>
  <c r="X217" i="35"/>
  <c r="AA216" i="35"/>
  <c r="Z216" i="35"/>
  <c r="Y216" i="35"/>
  <c r="X216" i="35"/>
  <c r="AA215" i="35"/>
  <c r="Z215" i="35"/>
  <c r="Y215" i="35"/>
  <c r="X215" i="35"/>
  <c r="AA214" i="35"/>
  <c r="Z214" i="35"/>
  <c r="Y214" i="35"/>
  <c r="X214" i="35"/>
  <c r="AA213" i="35"/>
  <c r="Z213" i="35"/>
  <c r="Y213" i="35"/>
  <c r="X213" i="35"/>
  <c r="AA210" i="35"/>
  <c r="Z210" i="35"/>
  <c r="Y210" i="35"/>
  <c r="X210" i="35"/>
  <c r="AA209" i="35"/>
  <c r="Z209" i="35"/>
  <c r="Y209" i="35"/>
  <c r="X209" i="35"/>
  <c r="AA206" i="35"/>
  <c r="Z206" i="35"/>
  <c r="Y206" i="35"/>
  <c r="X206" i="35"/>
  <c r="AA204" i="35"/>
  <c r="Z204" i="35"/>
  <c r="Y204" i="35"/>
  <c r="X204" i="35"/>
  <c r="AA203" i="35"/>
  <c r="Z203" i="35"/>
  <c r="Y203" i="35"/>
  <c r="X203" i="35"/>
  <c r="AA202" i="35"/>
  <c r="Z202" i="35"/>
  <c r="Y202" i="35"/>
  <c r="X202" i="35"/>
  <c r="AA200" i="35"/>
  <c r="Z200" i="35"/>
  <c r="Y200" i="35"/>
  <c r="X200" i="35"/>
  <c r="AA199" i="35"/>
  <c r="Z199" i="35"/>
  <c r="Y199" i="35"/>
  <c r="X199" i="35"/>
  <c r="AA198" i="35"/>
  <c r="Z198" i="35"/>
  <c r="Y198" i="35"/>
  <c r="X198" i="35"/>
  <c r="AA194" i="35"/>
  <c r="Z194" i="35"/>
  <c r="Y194" i="35"/>
  <c r="X194" i="35"/>
  <c r="AA191" i="35"/>
  <c r="Z191" i="35"/>
  <c r="Y191" i="35"/>
  <c r="X191" i="35"/>
  <c r="AA190" i="35"/>
  <c r="Z190" i="35"/>
  <c r="Y190" i="35"/>
  <c r="X190" i="35"/>
  <c r="AA189" i="35"/>
  <c r="Z189" i="35"/>
  <c r="Y189" i="35"/>
  <c r="X189" i="35"/>
  <c r="AA188" i="35"/>
  <c r="Z188" i="35"/>
  <c r="Y188" i="35"/>
  <c r="X188" i="35"/>
  <c r="AA186" i="35"/>
  <c r="Z186" i="35"/>
  <c r="Y186" i="35"/>
  <c r="X186" i="35"/>
  <c r="AA185" i="35"/>
  <c r="Z185" i="35"/>
  <c r="Y185" i="35"/>
  <c r="X185" i="35"/>
  <c r="AA184" i="35"/>
  <c r="Z184" i="35"/>
  <c r="Y184" i="35"/>
  <c r="X184" i="35"/>
  <c r="AA182" i="35"/>
  <c r="Z182" i="35"/>
  <c r="Y182" i="35"/>
  <c r="X182" i="35"/>
  <c r="AA177" i="35"/>
  <c r="Z177" i="35"/>
  <c r="Y177" i="35"/>
  <c r="X177" i="35"/>
  <c r="AA176" i="35"/>
  <c r="Z176" i="35"/>
  <c r="Y176" i="35"/>
  <c r="X176" i="35"/>
  <c r="AA175" i="35"/>
  <c r="Z175" i="35"/>
  <c r="Y175" i="35"/>
  <c r="X175" i="35"/>
  <c r="AA174" i="35"/>
  <c r="Z174" i="35"/>
  <c r="Y174" i="35"/>
  <c r="X174" i="35"/>
  <c r="AA162" i="35"/>
  <c r="Z162" i="35"/>
  <c r="Y162" i="35"/>
  <c r="X162" i="35"/>
  <c r="AA161" i="35"/>
  <c r="Z161" i="35"/>
  <c r="Y161" i="35"/>
  <c r="X161" i="35"/>
  <c r="AA160" i="35"/>
  <c r="Z160" i="35"/>
  <c r="Y160" i="35"/>
  <c r="X160" i="35"/>
  <c r="AA159" i="35"/>
  <c r="Z159" i="35"/>
  <c r="Y159" i="35"/>
  <c r="X159" i="35"/>
  <c r="AA157" i="35"/>
  <c r="Z157" i="35"/>
  <c r="Y157" i="35"/>
  <c r="X157" i="35"/>
  <c r="AA156" i="35"/>
  <c r="Z156" i="35"/>
  <c r="Y156" i="35"/>
  <c r="X156" i="35"/>
  <c r="AA153" i="35"/>
  <c r="Z153" i="35"/>
  <c r="Y153" i="35"/>
  <c r="X153" i="35"/>
  <c r="AA151" i="35"/>
  <c r="Z151" i="35"/>
  <c r="Y151" i="35"/>
  <c r="X151" i="35"/>
  <c r="AA148" i="35"/>
  <c r="Z148" i="35"/>
  <c r="Y148" i="35"/>
  <c r="X148" i="35"/>
  <c r="AA146" i="35"/>
  <c r="Z146" i="35"/>
  <c r="Y146" i="35"/>
  <c r="X146" i="35"/>
  <c r="AA145" i="35"/>
  <c r="Z145" i="35"/>
  <c r="Y145" i="35"/>
  <c r="X145" i="35"/>
  <c r="AA144" i="35"/>
  <c r="Z144" i="35"/>
  <c r="Y144" i="35"/>
  <c r="X144" i="35"/>
  <c r="AA143" i="35"/>
  <c r="Z143" i="35"/>
  <c r="Y143" i="35"/>
  <c r="X143" i="35"/>
  <c r="AA142" i="35"/>
  <c r="Z142" i="35"/>
  <c r="Y142" i="35"/>
  <c r="X142" i="35"/>
  <c r="AA141" i="35"/>
  <c r="Z141" i="35"/>
  <c r="Y141" i="35"/>
  <c r="X141" i="35"/>
  <c r="AA137" i="35"/>
  <c r="Z137" i="35"/>
  <c r="Y137" i="35"/>
  <c r="X137" i="35"/>
  <c r="AA136" i="35"/>
  <c r="Z136" i="35"/>
  <c r="Y136" i="35"/>
  <c r="X136" i="35"/>
  <c r="AA135" i="35"/>
  <c r="Z135" i="35"/>
  <c r="Y135" i="35"/>
  <c r="X135" i="35"/>
  <c r="AA134" i="35"/>
  <c r="Z134" i="35"/>
  <c r="Y134" i="35"/>
  <c r="X134" i="35"/>
  <c r="AA133" i="35"/>
  <c r="Z133" i="35"/>
  <c r="Y133" i="35"/>
  <c r="X133" i="35"/>
  <c r="AA132" i="35"/>
  <c r="Z132" i="35"/>
  <c r="Y132" i="35"/>
  <c r="X132" i="35"/>
  <c r="AA131" i="35"/>
  <c r="Z131" i="35"/>
  <c r="Y131" i="35"/>
  <c r="X131" i="35"/>
  <c r="AA129" i="35"/>
  <c r="Z129" i="35"/>
  <c r="Y129" i="35"/>
  <c r="X129" i="35"/>
  <c r="AA128" i="35"/>
  <c r="Z128" i="35"/>
  <c r="Y128" i="35"/>
  <c r="X128" i="35"/>
  <c r="AA127" i="35"/>
  <c r="Z127" i="35"/>
  <c r="Y127" i="35"/>
  <c r="X127" i="35"/>
  <c r="AA126" i="35"/>
  <c r="Z126" i="35"/>
  <c r="Y126" i="35"/>
  <c r="X126" i="35"/>
  <c r="AA124" i="35"/>
  <c r="Z124" i="35"/>
  <c r="Y124" i="35"/>
  <c r="X124" i="35"/>
  <c r="AA123" i="35"/>
  <c r="Y123" i="35"/>
  <c r="X123" i="35"/>
  <c r="AA120" i="35"/>
  <c r="Z120" i="35"/>
  <c r="Y120" i="35"/>
  <c r="X120" i="35"/>
  <c r="AA119" i="35"/>
  <c r="Z119" i="35"/>
  <c r="Y119" i="35"/>
  <c r="X119" i="35"/>
  <c r="AA116" i="35"/>
  <c r="Z116" i="35"/>
  <c r="Y116" i="35"/>
  <c r="X116" i="35"/>
  <c r="AA115" i="35"/>
  <c r="Z115" i="35"/>
  <c r="Y115" i="35"/>
  <c r="X115" i="35"/>
  <c r="AA113" i="35"/>
  <c r="Z113" i="35"/>
  <c r="Y113" i="35"/>
  <c r="X113" i="35"/>
  <c r="AA112" i="35"/>
  <c r="Z112" i="35"/>
  <c r="Y112" i="35"/>
  <c r="X112" i="35"/>
  <c r="AA111" i="35"/>
  <c r="Z111" i="35"/>
  <c r="Y111" i="35"/>
  <c r="X111" i="35"/>
  <c r="AA109" i="35"/>
  <c r="Z109" i="35"/>
  <c r="Y109" i="35"/>
  <c r="X109" i="35"/>
  <c r="AA108" i="35"/>
  <c r="Z108" i="35"/>
  <c r="Y108" i="35"/>
  <c r="X108" i="35"/>
  <c r="AA107" i="35"/>
  <c r="Z107" i="35"/>
  <c r="Y107" i="35"/>
  <c r="X107" i="35"/>
  <c r="AA106" i="35"/>
  <c r="Z106" i="35"/>
  <c r="Y106" i="35"/>
  <c r="X106" i="35"/>
  <c r="AA105" i="35"/>
  <c r="Z105" i="35"/>
  <c r="Y105" i="35"/>
  <c r="X105" i="35"/>
  <c r="AA103" i="35"/>
  <c r="Z103" i="35"/>
  <c r="Y103" i="35"/>
  <c r="X103" i="35"/>
  <c r="AA102" i="35"/>
  <c r="Z102" i="35"/>
  <c r="Y102" i="35"/>
  <c r="X102" i="35"/>
  <c r="AA101" i="35"/>
  <c r="Z101" i="35"/>
  <c r="Y101" i="35"/>
  <c r="X101" i="35"/>
  <c r="AA97" i="35"/>
  <c r="Z97" i="35"/>
  <c r="Y97" i="35"/>
  <c r="X97" i="35"/>
  <c r="AA96" i="35"/>
  <c r="Z96" i="35"/>
  <c r="Y96" i="35"/>
  <c r="X96" i="35"/>
  <c r="AA95" i="35"/>
  <c r="Z95" i="35"/>
  <c r="Y95" i="35"/>
  <c r="X95" i="35"/>
  <c r="AA93" i="35"/>
  <c r="Z93" i="35"/>
  <c r="Y93" i="35"/>
  <c r="X93" i="35"/>
  <c r="AA91" i="35"/>
  <c r="Z91" i="35"/>
  <c r="Y91" i="35"/>
  <c r="X91" i="35"/>
  <c r="AA87" i="35"/>
  <c r="Z87" i="35"/>
  <c r="Y87" i="35"/>
  <c r="X87" i="35"/>
  <c r="AA86" i="35"/>
  <c r="Z86" i="35"/>
  <c r="Y86" i="35"/>
  <c r="X86" i="35"/>
  <c r="AA85" i="35"/>
  <c r="Z85" i="35"/>
  <c r="Y85" i="35"/>
  <c r="X85" i="35"/>
  <c r="AA83" i="35"/>
  <c r="Z83" i="35"/>
  <c r="Y83" i="35"/>
  <c r="X83" i="35"/>
  <c r="AA81" i="35"/>
  <c r="Z81" i="35"/>
  <c r="Y81" i="35"/>
  <c r="X81" i="35"/>
  <c r="AA79" i="35"/>
  <c r="Z79" i="35"/>
  <c r="Y79" i="35"/>
  <c r="X79" i="35"/>
  <c r="AA78" i="35"/>
  <c r="Z78" i="35"/>
  <c r="Y78" i="35"/>
  <c r="X78" i="35"/>
  <c r="AA77" i="35"/>
  <c r="Z77" i="35"/>
  <c r="Y77" i="35"/>
  <c r="X77" i="35"/>
  <c r="AA75" i="35"/>
  <c r="Z75" i="35"/>
  <c r="Y75" i="35"/>
  <c r="X75" i="35"/>
  <c r="AA72" i="35"/>
  <c r="Z72" i="35"/>
  <c r="Y72" i="35"/>
  <c r="X72" i="35"/>
  <c r="AA71" i="35"/>
  <c r="Z71" i="35"/>
  <c r="Y71" i="35"/>
  <c r="X71" i="35"/>
  <c r="AA69" i="35"/>
  <c r="Z69" i="35"/>
  <c r="Y69" i="35"/>
  <c r="X69" i="35"/>
  <c r="AA68" i="35"/>
  <c r="Z68" i="35"/>
  <c r="Y68" i="35"/>
  <c r="X68" i="35"/>
  <c r="AA66" i="35"/>
  <c r="Z66" i="35"/>
  <c r="Y66" i="35"/>
  <c r="X66" i="35"/>
  <c r="AA64" i="35"/>
  <c r="Z64" i="35"/>
  <c r="Y64" i="35"/>
  <c r="X64" i="35"/>
  <c r="AA63" i="35"/>
  <c r="Z63" i="35"/>
  <c r="Y63" i="35"/>
  <c r="X63" i="35"/>
  <c r="AA61" i="35"/>
  <c r="Z61" i="35"/>
  <c r="Y61" i="35"/>
  <c r="X61" i="35"/>
  <c r="AA60" i="35"/>
  <c r="Z60" i="35"/>
  <c r="Y60" i="35"/>
  <c r="X60" i="35"/>
  <c r="AA58" i="35"/>
  <c r="Z58" i="35"/>
  <c r="Y58" i="35"/>
  <c r="X58" i="35"/>
  <c r="AA55" i="35"/>
  <c r="Z55" i="35"/>
  <c r="Y55" i="35"/>
  <c r="X55" i="35"/>
  <c r="AA54" i="35"/>
  <c r="Z54" i="35"/>
  <c r="Y54" i="35"/>
  <c r="X54" i="35"/>
  <c r="AA52" i="35"/>
  <c r="Z52" i="35"/>
  <c r="Y52" i="35"/>
  <c r="X52" i="35"/>
  <c r="AA51" i="35"/>
  <c r="Z51" i="35"/>
  <c r="Y51" i="35"/>
  <c r="X51" i="35"/>
  <c r="AA50" i="35"/>
  <c r="Z50" i="35"/>
  <c r="Y50" i="35"/>
  <c r="X50" i="35"/>
  <c r="AA46" i="35"/>
  <c r="Z46" i="35"/>
  <c r="Y46" i="35"/>
  <c r="X46" i="35"/>
  <c r="AA45" i="35"/>
  <c r="Z45" i="35"/>
  <c r="Y45" i="35"/>
  <c r="X45" i="35"/>
  <c r="AA44" i="35"/>
  <c r="Z44" i="35"/>
  <c r="Y44" i="35"/>
  <c r="X44" i="35"/>
  <c r="AA43" i="35"/>
  <c r="Z43" i="35"/>
  <c r="Y43" i="35"/>
  <c r="X43" i="35"/>
  <c r="AA42" i="35"/>
  <c r="Z42" i="35"/>
  <c r="Y42" i="35"/>
  <c r="X42" i="35"/>
  <c r="AA40" i="35"/>
  <c r="Z40" i="35"/>
  <c r="Y40" i="35"/>
  <c r="X40" i="35"/>
  <c r="AA39" i="35"/>
  <c r="Z39" i="35"/>
  <c r="Y39" i="35"/>
  <c r="X39" i="35"/>
  <c r="AA37" i="35"/>
  <c r="Z37" i="35"/>
  <c r="Y37" i="35"/>
  <c r="X37" i="35"/>
  <c r="AA35" i="35"/>
  <c r="Z35" i="35"/>
  <c r="Y35" i="35"/>
  <c r="X35" i="35"/>
  <c r="AA34" i="35"/>
  <c r="Z34" i="35"/>
  <c r="Y34" i="35"/>
  <c r="X34" i="35"/>
  <c r="AA33" i="35"/>
  <c r="Z33" i="35"/>
  <c r="Y33" i="35"/>
  <c r="X33" i="35"/>
  <c r="AA31" i="35"/>
  <c r="Z31" i="35"/>
  <c r="Y31" i="35"/>
  <c r="X31" i="35"/>
  <c r="AA30" i="35"/>
  <c r="Z30" i="35"/>
  <c r="Y30" i="35"/>
  <c r="X30" i="35"/>
  <c r="AA29" i="35"/>
  <c r="Z29" i="35"/>
  <c r="Y29" i="35"/>
  <c r="X29" i="35"/>
  <c r="AA28" i="35"/>
  <c r="Z28" i="35"/>
  <c r="Y28" i="35"/>
  <c r="X28" i="35"/>
  <c r="AA25" i="35"/>
  <c r="Z25" i="35"/>
  <c r="Y25" i="35"/>
  <c r="X25" i="35"/>
  <c r="AA24" i="35"/>
  <c r="Z24" i="35"/>
  <c r="Y24" i="35"/>
  <c r="X24" i="35"/>
  <c r="AA22" i="35"/>
  <c r="Z22" i="35"/>
  <c r="Y22" i="35"/>
  <c r="X22" i="35"/>
  <c r="AA21" i="35"/>
  <c r="Z21" i="35"/>
  <c r="Y21" i="35"/>
  <c r="X21" i="35"/>
  <c r="Z19" i="35"/>
  <c r="Y19" i="35"/>
  <c r="X19" i="35"/>
  <c r="AA16" i="35"/>
  <c r="Z16" i="35"/>
  <c r="Y16" i="35"/>
  <c r="X16" i="35"/>
  <c r="AA14" i="35"/>
  <c r="Z14" i="35"/>
  <c r="Y14" i="35"/>
  <c r="X14" i="35"/>
  <c r="AA13" i="35"/>
  <c r="Z13" i="35"/>
  <c r="Y13" i="35"/>
  <c r="X13" i="35"/>
  <c r="M231" i="35"/>
  <c r="M230" i="35"/>
  <c r="M228" i="35"/>
  <c r="M227" i="35"/>
  <c r="M226" i="35"/>
  <c r="M224" i="35"/>
  <c r="M223" i="35"/>
  <c r="M220" i="35"/>
  <c r="M219" i="35"/>
  <c r="M217" i="35"/>
  <c r="M216" i="35"/>
  <c r="M215" i="35"/>
  <c r="M214" i="35"/>
  <c r="M213" i="35"/>
  <c r="Q212" i="35"/>
  <c r="P212" i="35"/>
  <c r="O212" i="35"/>
  <c r="N212" i="35"/>
  <c r="M210" i="35"/>
  <c r="M209" i="35"/>
  <c r="M206" i="35"/>
  <c r="M204" i="35"/>
  <c r="M203" i="35"/>
  <c r="M202" i="35"/>
  <c r="M200" i="35"/>
  <c r="M199" i="35"/>
  <c r="M198" i="35"/>
  <c r="Q197" i="35"/>
  <c r="AA197" i="35" s="1"/>
  <c r="P197" i="35"/>
  <c r="Z197" i="35" s="1"/>
  <c r="O197" i="35"/>
  <c r="Y197" i="35" s="1"/>
  <c r="N197" i="35"/>
  <c r="X197" i="35" s="1"/>
  <c r="M194" i="35"/>
  <c r="Q193" i="35"/>
  <c r="P193" i="35"/>
  <c r="O193" i="35"/>
  <c r="N193" i="35"/>
  <c r="M191" i="35"/>
  <c r="M190" i="35"/>
  <c r="M189" i="35"/>
  <c r="M188" i="35"/>
  <c r="Q187" i="35"/>
  <c r="P187" i="35"/>
  <c r="O187" i="35"/>
  <c r="N187" i="35"/>
  <c r="M186" i="35"/>
  <c r="M185" i="35"/>
  <c r="M184" i="35"/>
  <c r="Q183" i="35"/>
  <c r="P183" i="35"/>
  <c r="O183" i="35"/>
  <c r="N183" i="35"/>
  <c r="M182" i="35"/>
  <c r="Q179" i="35"/>
  <c r="P179" i="35"/>
  <c r="O179" i="35"/>
  <c r="N179" i="35"/>
  <c r="M177" i="35"/>
  <c r="M176" i="35"/>
  <c r="M175" i="35"/>
  <c r="M174" i="35"/>
  <c r="Q173" i="35"/>
  <c r="P173" i="35"/>
  <c r="O173" i="35"/>
  <c r="N173" i="35"/>
  <c r="M162" i="35"/>
  <c r="M161" i="35"/>
  <c r="M160" i="35"/>
  <c r="M159" i="35"/>
  <c r="M157" i="35"/>
  <c r="M156" i="35"/>
  <c r="M153" i="35"/>
  <c r="M151" i="35"/>
  <c r="M148" i="35"/>
  <c r="M146" i="35"/>
  <c r="M145" i="35"/>
  <c r="M144" i="35"/>
  <c r="M143" i="35"/>
  <c r="M142" i="35"/>
  <c r="M141" i="35"/>
  <c r="M137" i="35"/>
  <c r="M136" i="35"/>
  <c r="M135" i="35"/>
  <c r="M134" i="35"/>
  <c r="M133" i="35"/>
  <c r="M132" i="35"/>
  <c r="M131" i="35"/>
  <c r="M129" i="35"/>
  <c r="M128" i="35"/>
  <c r="M127" i="35"/>
  <c r="M126" i="35"/>
  <c r="M124" i="35"/>
  <c r="M123" i="35"/>
  <c r="Q122" i="35"/>
  <c r="P122" i="35"/>
  <c r="O122" i="35"/>
  <c r="N122" i="35"/>
  <c r="M120" i="35"/>
  <c r="M119" i="35"/>
  <c r="M116" i="35"/>
  <c r="M115" i="35"/>
  <c r="M113" i="35"/>
  <c r="M112" i="35"/>
  <c r="M111" i="35"/>
  <c r="M109" i="35"/>
  <c r="M108" i="35"/>
  <c r="M107" i="35"/>
  <c r="M106" i="35"/>
  <c r="M105" i="35"/>
  <c r="M103" i="35"/>
  <c r="M102" i="35"/>
  <c r="M101" i="35"/>
  <c r="M97" i="35"/>
  <c r="M96" i="35"/>
  <c r="M95" i="35"/>
  <c r="M93" i="35"/>
  <c r="M91" i="35"/>
  <c r="M89" i="35"/>
  <c r="M88" i="35"/>
  <c r="M87" i="35"/>
  <c r="M86" i="35"/>
  <c r="M85" i="35"/>
  <c r="M83" i="35"/>
  <c r="M81" i="35"/>
  <c r="M79" i="35"/>
  <c r="M78" i="35"/>
  <c r="M77" i="35"/>
  <c r="M75" i="35"/>
  <c r="M72" i="35"/>
  <c r="M71" i="35"/>
  <c r="Q70" i="35"/>
  <c r="P70" i="35"/>
  <c r="O70" i="35"/>
  <c r="N70" i="35"/>
  <c r="M69" i="35"/>
  <c r="M68" i="35"/>
  <c r="Q67" i="35"/>
  <c r="P67" i="35"/>
  <c r="O67" i="35"/>
  <c r="N67" i="35"/>
  <c r="M66" i="35"/>
  <c r="M64" i="35"/>
  <c r="M63" i="35"/>
  <c r="Q62" i="35"/>
  <c r="P62" i="35"/>
  <c r="Z62" i="35" s="1"/>
  <c r="O62" i="35"/>
  <c r="Y62" i="35" s="1"/>
  <c r="N62" i="35"/>
  <c r="X62" i="35" s="1"/>
  <c r="M61" i="35"/>
  <c r="M60" i="35"/>
  <c r="M58" i="35"/>
  <c r="M57" i="35"/>
  <c r="M55" i="35"/>
  <c r="M54" i="35"/>
  <c r="M52" i="35"/>
  <c r="M51" i="35"/>
  <c r="M50" i="35"/>
  <c r="M46" i="35"/>
  <c r="M45" i="35"/>
  <c r="M44" i="35"/>
  <c r="M43" i="35"/>
  <c r="M42" i="35"/>
  <c r="M40" i="35"/>
  <c r="M39" i="35"/>
  <c r="Q38" i="35"/>
  <c r="P38" i="35"/>
  <c r="O38" i="35"/>
  <c r="N38" i="35"/>
  <c r="M37" i="35"/>
  <c r="M35" i="35"/>
  <c r="M34" i="35"/>
  <c r="M33" i="35"/>
  <c r="M31" i="35"/>
  <c r="M30" i="35"/>
  <c r="M29" i="35"/>
  <c r="M28" i="35"/>
  <c r="M25" i="35"/>
  <c r="M24" i="35"/>
  <c r="M22" i="35"/>
  <c r="M21" i="35"/>
  <c r="M19" i="35"/>
  <c r="M16" i="35"/>
  <c r="M14" i="35"/>
  <c r="M13" i="35"/>
  <c r="R231" i="35"/>
  <c r="H231" i="35"/>
  <c r="R230" i="35"/>
  <c r="H230" i="35"/>
  <c r="R228" i="35"/>
  <c r="H228" i="35"/>
  <c r="C228" i="35"/>
  <c r="R227" i="35"/>
  <c r="H227" i="35"/>
  <c r="R226" i="35"/>
  <c r="H226" i="35"/>
  <c r="C226" i="35"/>
  <c r="R224" i="35"/>
  <c r="H224" i="35"/>
  <c r="R223" i="35"/>
  <c r="H223" i="35"/>
  <c r="R220" i="35"/>
  <c r="H220" i="35"/>
  <c r="R219" i="35"/>
  <c r="H219" i="35"/>
  <c r="C219" i="35"/>
  <c r="R217" i="35"/>
  <c r="H217" i="35"/>
  <c r="R216" i="35"/>
  <c r="H216" i="35"/>
  <c r="R215" i="35"/>
  <c r="H215" i="35"/>
  <c r="R214" i="35"/>
  <c r="H214" i="35"/>
  <c r="C214" i="35"/>
  <c r="R213" i="35"/>
  <c r="H213" i="35"/>
  <c r="C213" i="35"/>
  <c r="H212" i="35"/>
  <c r="G212" i="35"/>
  <c r="F212" i="35"/>
  <c r="E212" i="35"/>
  <c r="D212" i="35"/>
  <c r="R210" i="35"/>
  <c r="H210" i="35"/>
  <c r="C210" i="35"/>
  <c r="R209" i="35"/>
  <c r="H209" i="35"/>
  <c r="C209" i="35"/>
  <c r="R206" i="35"/>
  <c r="H206" i="35"/>
  <c r="R204" i="35"/>
  <c r="H204" i="35"/>
  <c r="C204" i="35"/>
  <c r="R203" i="35"/>
  <c r="H203" i="35"/>
  <c r="C203" i="35"/>
  <c r="R202" i="35"/>
  <c r="H202" i="35"/>
  <c r="C202" i="35"/>
  <c r="R200" i="35"/>
  <c r="H200" i="35"/>
  <c r="R199" i="35"/>
  <c r="H199" i="35"/>
  <c r="C199" i="35"/>
  <c r="R198" i="35"/>
  <c r="H198" i="35"/>
  <c r="H197" i="35"/>
  <c r="C197" i="35"/>
  <c r="R194" i="35"/>
  <c r="H194" i="35"/>
  <c r="C194" i="35"/>
  <c r="H193" i="35"/>
  <c r="G193" i="35"/>
  <c r="F193" i="35"/>
  <c r="E193" i="35"/>
  <c r="D193" i="35"/>
  <c r="R191" i="35"/>
  <c r="H191" i="35"/>
  <c r="C191" i="35"/>
  <c r="R190" i="35"/>
  <c r="H190" i="35"/>
  <c r="C190" i="35"/>
  <c r="R189" i="35"/>
  <c r="H189" i="35"/>
  <c r="C189" i="35"/>
  <c r="R188" i="35"/>
  <c r="H188" i="35"/>
  <c r="C188" i="35"/>
  <c r="V187" i="35"/>
  <c r="U187" i="35"/>
  <c r="T187" i="35"/>
  <c r="S187" i="35"/>
  <c r="H187" i="35"/>
  <c r="G187" i="35"/>
  <c r="F187" i="35"/>
  <c r="E187" i="35"/>
  <c r="D187" i="35"/>
  <c r="R186" i="35"/>
  <c r="H186" i="35"/>
  <c r="R185" i="35"/>
  <c r="H185" i="35"/>
  <c r="C185" i="35"/>
  <c r="R184" i="35"/>
  <c r="H184" i="35"/>
  <c r="C184" i="35"/>
  <c r="U183" i="35"/>
  <c r="T183" i="35"/>
  <c r="S183" i="35"/>
  <c r="H183" i="35"/>
  <c r="G183" i="35"/>
  <c r="F183" i="35"/>
  <c r="E183" i="35"/>
  <c r="D183" i="35"/>
  <c r="R182" i="35"/>
  <c r="H182" i="35"/>
  <c r="H179" i="35"/>
  <c r="G179" i="35"/>
  <c r="F179" i="35"/>
  <c r="E179" i="35"/>
  <c r="D179" i="35"/>
  <c r="R177" i="35"/>
  <c r="H177" i="35"/>
  <c r="R176" i="35"/>
  <c r="H176" i="35"/>
  <c r="R175" i="35"/>
  <c r="H175" i="35"/>
  <c r="C175" i="35"/>
  <c r="R174" i="35"/>
  <c r="H174" i="35"/>
  <c r="C174" i="35"/>
  <c r="U173" i="35"/>
  <c r="T173" i="35"/>
  <c r="S173" i="35"/>
  <c r="H173" i="35"/>
  <c r="F173" i="35"/>
  <c r="C173" i="35" s="1"/>
  <c r="R162" i="35"/>
  <c r="H162" i="35"/>
  <c r="C162" i="35"/>
  <c r="R161" i="35"/>
  <c r="H161" i="35"/>
  <c r="R160" i="35"/>
  <c r="H160" i="35"/>
  <c r="C160" i="35"/>
  <c r="R159" i="35"/>
  <c r="H159" i="35"/>
  <c r="R157" i="35"/>
  <c r="H157" i="35"/>
  <c r="R156" i="35"/>
  <c r="H156" i="35"/>
  <c r="R153" i="35"/>
  <c r="H153" i="35"/>
  <c r="C153" i="35"/>
  <c r="R151" i="35"/>
  <c r="H151" i="35"/>
  <c r="C151" i="35"/>
  <c r="R148" i="35"/>
  <c r="H148" i="35"/>
  <c r="C148" i="35"/>
  <c r="R146" i="35"/>
  <c r="H146" i="35"/>
  <c r="C146" i="35"/>
  <c r="R145" i="35"/>
  <c r="H145" i="35"/>
  <c r="C145" i="35"/>
  <c r="R144" i="35"/>
  <c r="H144" i="35"/>
  <c r="C144" i="35"/>
  <c r="R143" i="35"/>
  <c r="H143" i="35"/>
  <c r="C143" i="35"/>
  <c r="R142" i="35"/>
  <c r="H142" i="35"/>
  <c r="C142" i="35"/>
  <c r="R141" i="35"/>
  <c r="H141" i="35"/>
  <c r="C141" i="35"/>
  <c r="R137" i="35"/>
  <c r="H137" i="35"/>
  <c r="C137" i="35"/>
  <c r="R136" i="35"/>
  <c r="H136" i="35"/>
  <c r="C136" i="35"/>
  <c r="R135" i="35"/>
  <c r="H135" i="35"/>
  <c r="C135" i="35"/>
  <c r="R134" i="35"/>
  <c r="H134" i="35"/>
  <c r="C134" i="35"/>
  <c r="R133" i="35"/>
  <c r="H133" i="35"/>
  <c r="C133" i="35"/>
  <c r="R132" i="35"/>
  <c r="H132" i="35"/>
  <c r="C132" i="35"/>
  <c r="R131" i="35"/>
  <c r="H131" i="35"/>
  <c r="C131" i="35"/>
  <c r="R129" i="35"/>
  <c r="H129" i="35"/>
  <c r="C129" i="35"/>
  <c r="R128" i="35"/>
  <c r="H128" i="35"/>
  <c r="R127" i="35"/>
  <c r="H127" i="35"/>
  <c r="C127" i="35"/>
  <c r="R126" i="35"/>
  <c r="H126" i="35"/>
  <c r="C126" i="35"/>
  <c r="R124" i="35"/>
  <c r="H124" i="35"/>
  <c r="R123" i="35"/>
  <c r="H123" i="35"/>
  <c r="F123" i="35"/>
  <c r="F122" i="35" s="1"/>
  <c r="V122" i="35"/>
  <c r="U122" i="35"/>
  <c r="T122" i="35"/>
  <c r="S122" i="35"/>
  <c r="L122" i="35"/>
  <c r="L232" i="35" s="1"/>
  <c r="L237" i="35" s="1"/>
  <c r="K122" i="35"/>
  <c r="K232" i="35" s="1"/>
  <c r="K237" i="35" s="1"/>
  <c r="J122" i="35"/>
  <c r="I122" i="35"/>
  <c r="I232" i="35" s="1"/>
  <c r="G122" i="35"/>
  <c r="E122" i="35"/>
  <c r="D122" i="35"/>
  <c r="R120" i="35"/>
  <c r="H120" i="35"/>
  <c r="R119" i="35"/>
  <c r="H119" i="35"/>
  <c r="C119" i="35"/>
  <c r="R116" i="35"/>
  <c r="H116" i="35"/>
  <c r="C116" i="35"/>
  <c r="R115" i="35"/>
  <c r="H115" i="35"/>
  <c r="C115" i="35"/>
  <c r="R113" i="35"/>
  <c r="H113" i="35"/>
  <c r="C113" i="35"/>
  <c r="R112" i="35"/>
  <c r="H112" i="35"/>
  <c r="C112" i="35"/>
  <c r="R111" i="35"/>
  <c r="H111" i="35"/>
  <c r="C111" i="35"/>
  <c r="R109" i="35"/>
  <c r="H109" i="35"/>
  <c r="R108" i="35"/>
  <c r="H108" i="35"/>
  <c r="C108" i="35"/>
  <c r="R107" i="35"/>
  <c r="H107" i="35"/>
  <c r="C107" i="35"/>
  <c r="R106" i="35"/>
  <c r="H106" i="35"/>
  <c r="C106" i="35"/>
  <c r="R105" i="35"/>
  <c r="H105" i="35"/>
  <c r="C105" i="35"/>
  <c r="R103" i="35"/>
  <c r="H103" i="35"/>
  <c r="C103" i="35"/>
  <c r="R102" i="35"/>
  <c r="H102" i="35"/>
  <c r="C102" i="35"/>
  <c r="R101" i="35"/>
  <c r="H101" i="35"/>
  <c r="C101" i="35"/>
  <c r="R97" i="35"/>
  <c r="H97" i="35"/>
  <c r="C97" i="35"/>
  <c r="R96" i="35"/>
  <c r="H96" i="35"/>
  <c r="R95" i="35"/>
  <c r="H95" i="35"/>
  <c r="C95" i="35"/>
  <c r="R93" i="35"/>
  <c r="H93" i="35"/>
  <c r="C93" i="35"/>
  <c r="R91" i="35"/>
  <c r="H91" i="35"/>
  <c r="C91" i="35"/>
  <c r="R89" i="35"/>
  <c r="H89" i="35"/>
  <c r="C89" i="35"/>
  <c r="R88" i="35"/>
  <c r="H88" i="35"/>
  <c r="C88" i="35"/>
  <c r="R87" i="35"/>
  <c r="H87" i="35"/>
  <c r="C87" i="35"/>
  <c r="R86" i="35"/>
  <c r="H86" i="35"/>
  <c r="C86" i="35"/>
  <c r="R85" i="35"/>
  <c r="H85" i="35"/>
  <c r="C85" i="35"/>
  <c r="R83" i="35"/>
  <c r="H83" i="35"/>
  <c r="C83" i="35"/>
  <c r="R81" i="35"/>
  <c r="H81" i="35"/>
  <c r="C81" i="35"/>
  <c r="R79" i="35"/>
  <c r="H79" i="35"/>
  <c r="C79" i="35"/>
  <c r="R78" i="35"/>
  <c r="H78" i="35"/>
  <c r="C78" i="35"/>
  <c r="R77" i="35"/>
  <c r="H77" i="35"/>
  <c r="C77" i="35"/>
  <c r="R75" i="35"/>
  <c r="H75" i="35"/>
  <c r="R72" i="35"/>
  <c r="H72" i="35"/>
  <c r="C72" i="35"/>
  <c r="R71" i="35"/>
  <c r="H71" i="35"/>
  <c r="C71" i="35"/>
  <c r="H70" i="35"/>
  <c r="G70" i="35"/>
  <c r="F70" i="35"/>
  <c r="E70" i="35"/>
  <c r="D70" i="35"/>
  <c r="R69" i="35"/>
  <c r="H69" i="35"/>
  <c r="C69" i="35"/>
  <c r="R68" i="35"/>
  <c r="H68" i="35"/>
  <c r="C68" i="35"/>
  <c r="V67" i="35"/>
  <c r="U67" i="35"/>
  <c r="T67" i="35"/>
  <c r="S67" i="35"/>
  <c r="H67" i="35"/>
  <c r="G67" i="35"/>
  <c r="R66" i="35"/>
  <c r="H66" i="35"/>
  <c r="R64" i="35"/>
  <c r="H64" i="35"/>
  <c r="C64" i="35"/>
  <c r="R63" i="35"/>
  <c r="H63" i="35"/>
  <c r="C63" i="35"/>
  <c r="H62" i="35"/>
  <c r="G62" i="35"/>
  <c r="R61" i="35"/>
  <c r="H61" i="35"/>
  <c r="R60" i="35"/>
  <c r="H60" i="35"/>
  <c r="C60" i="35"/>
  <c r="R58" i="35"/>
  <c r="H58" i="35"/>
  <c r="C58" i="35"/>
  <c r="AA57" i="35"/>
  <c r="Z57" i="35"/>
  <c r="Y57" i="35"/>
  <c r="X57" i="35"/>
  <c r="R57" i="35"/>
  <c r="H57" i="35"/>
  <c r="C57" i="35"/>
  <c r="R55" i="35"/>
  <c r="H55" i="35"/>
  <c r="C55" i="35"/>
  <c r="R54" i="35"/>
  <c r="H54" i="35"/>
  <c r="C54" i="35"/>
  <c r="R52" i="35"/>
  <c r="H52" i="35"/>
  <c r="R51" i="35"/>
  <c r="H51" i="35"/>
  <c r="R50" i="35"/>
  <c r="H50" i="35"/>
  <c r="C50" i="35"/>
  <c r="R46" i="35"/>
  <c r="H46" i="35"/>
  <c r="R45" i="35"/>
  <c r="H45" i="35"/>
  <c r="R44" i="35"/>
  <c r="H44" i="35"/>
  <c r="R43" i="35"/>
  <c r="H43" i="35"/>
  <c r="C43" i="35"/>
  <c r="R42" i="35"/>
  <c r="H42" i="35"/>
  <c r="C42" i="35"/>
  <c r="R40" i="35"/>
  <c r="H40" i="35"/>
  <c r="C40" i="35"/>
  <c r="R39" i="35"/>
  <c r="H39" i="35"/>
  <c r="C39" i="35"/>
  <c r="H38" i="35"/>
  <c r="G38" i="35"/>
  <c r="F38" i="35"/>
  <c r="E38" i="35"/>
  <c r="D38" i="35"/>
  <c r="R37" i="35"/>
  <c r="H37" i="35"/>
  <c r="C37" i="35"/>
  <c r="R35" i="35"/>
  <c r="H35" i="35"/>
  <c r="C35" i="35"/>
  <c r="R34" i="35"/>
  <c r="H34" i="35"/>
  <c r="C34" i="35"/>
  <c r="R33" i="35"/>
  <c r="H33" i="35"/>
  <c r="C33" i="35"/>
  <c r="R31" i="35"/>
  <c r="H31" i="35"/>
  <c r="C31" i="35"/>
  <c r="R30" i="35"/>
  <c r="H30" i="35"/>
  <c r="C30" i="35"/>
  <c r="R29" i="35"/>
  <c r="H29" i="35"/>
  <c r="C29" i="35"/>
  <c r="R28" i="35"/>
  <c r="H28" i="35"/>
  <c r="C28" i="35"/>
  <c r="R25" i="35"/>
  <c r="H25" i="35"/>
  <c r="R24" i="35"/>
  <c r="H24" i="35"/>
  <c r="R22" i="35"/>
  <c r="H22" i="35"/>
  <c r="R21" i="35"/>
  <c r="H21" i="35"/>
  <c r="R19" i="35"/>
  <c r="H19" i="35"/>
  <c r="C19" i="35"/>
  <c r="R16" i="35"/>
  <c r="H16" i="35"/>
  <c r="R14" i="35"/>
  <c r="H14" i="35"/>
  <c r="C14" i="35"/>
  <c r="R13" i="35"/>
  <c r="H13" i="35"/>
  <c r="C13" i="35"/>
  <c r="W96" i="35" l="1"/>
  <c r="Y173" i="35"/>
  <c r="X67" i="35"/>
  <c r="W39" i="35"/>
  <c r="W51" i="35"/>
  <c r="W95" i="35"/>
  <c r="W216" i="35"/>
  <c r="AA173" i="35"/>
  <c r="W223" i="35"/>
  <c r="W227" i="35"/>
  <c r="R212" i="35"/>
  <c r="W112" i="35"/>
  <c r="AA62" i="35"/>
  <c r="W62" i="35" s="1"/>
  <c r="X173" i="35"/>
  <c r="Y67" i="35"/>
  <c r="C38" i="35"/>
  <c r="Z67" i="35"/>
  <c r="X70" i="35"/>
  <c r="W200" i="35"/>
  <c r="W219" i="35"/>
  <c r="M67" i="35"/>
  <c r="W176" i="35"/>
  <c r="W159" i="35"/>
  <c r="W37" i="35"/>
  <c r="R70" i="35"/>
  <c r="W119" i="35"/>
  <c r="Z212" i="35"/>
  <c r="M62" i="35"/>
  <c r="M122" i="35"/>
  <c r="W127" i="35"/>
  <c r="AA183" i="35"/>
  <c r="Z187" i="35"/>
  <c r="W109" i="35"/>
  <c r="W42" i="35"/>
  <c r="W111" i="35"/>
  <c r="W113" i="35"/>
  <c r="C67" i="35"/>
  <c r="C70" i="35"/>
  <c r="W43" i="35"/>
  <c r="W131" i="35"/>
  <c r="Y183" i="35"/>
  <c r="M193" i="35"/>
  <c r="W115" i="35"/>
  <c r="C62" i="35"/>
  <c r="H122" i="35"/>
  <c r="M212" i="35"/>
  <c r="C179" i="35"/>
  <c r="M187" i="35"/>
  <c r="W81" i="35"/>
  <c r="AA122" i="35"/>
  <c r="Z173" i="35"/>
  <c r="O232" i="35"/>
  <c r="O237" i="35" s="1"/>
  <c r="P232" i="35"/>
  <c r="P237" i="35" s="1"/>
  <c r="AA70" i="35"/>
  <c r="AA67" i="35"/>
  <c r="C122" i="35"/>
  <c r="C123" i="35"/>
  <c r="Z183" i="35"/>
  <c r="Y187" i="35"/>
  <c r="G232" i="35"/>
  <c r="N232" i="35"/>
  <c r="N237" i="35" s="1"/>
  <c r="Q232" i="35"/>
  <c r="Q237" i="35" s="1"/>
  <c r="W40" i="35"/>
  <c r="Z123" i="35"/>
  <c r="W123" i="35" s="1"/>
  <c r="AA212" i="35"/>
  <c r="Z70" i="35"/>
  <c r="Y122" i="35"/>
  <c r="Y212" i="35"/>
  <c r="Y70" i="35"/>
  <c r="Z122" i="35"/>
  <c r="X183" i="35"/>
  <c r="AA187" i="35"/>
  <c r="M38" i="35"/>
  <c r="M70" i="35"/>
  <c r="M173" i="35"/>
  <c r="M179" i="35"/>
  <c r="M183" i="35"/>
  <c r="X212" i="35"/>
  <c r="W83" i="35"/>
  <c r="W77" i="35"/>
  <c r="W217" i="35"/>
  <c r="W22" i="35"/>
  <c r="W224" i="35"/>
  <c r="W162" i="35"/>
  <c r="W226" i="35"/>
  <c r="W160" i="35"/>
  <c r="W153" i="35"/>
  <c r="W142" i="35"/>
  <c r="W199" i="35"/>
  <c r="W198" i="35"/>
  <c r="W188" i="35"/>
  <c r="W182" i="35"/>
  <c r="W35" i="35"/>
  <c r="W33" i="35"/>
  <c r="W31" i="35"/>
  <c r="W30" i="35"/>
  <c r="W28" i="35"/>
  <c r="W34" i="35"/>
  <c r="W71" i="35"/>
  <c r="W72" i="35"/>
  <c r="W54" i="35"/>
  <c r="R122" i="35"/>
  <c r="W135" i="35"/>
  <c r="W116" i="35"/>
  <c r="W19" i="35"/>
  <c r="W25" i="35"/>
  <c r="W50" i="35"/>
  <c r="W60" i="35"/>
  <c r="W63" i="35"/>
  <c r="R67" i="35"/>
  <c r="W102" i="35"/>
  <c r="W107" i="35"/>
  <c r="X122" i="35"/>
  <c r="W148" i="35"/>
  <c r="W151" i="35"/>
  <c r="R173" i="35"/>
  <c r="R183" i="35"/>
  <c r="W185" i="35"/>
  <c r="R187" i="35"/>
  <c r="X187" i="35"/>
  <c r="R197" i="35"/>
  <c r="W206" i="35"/>
  <c r="W29" i="35"/>
  <c r="W45" i="35"/>
  <c r="W55" i="35"/>
  <c r="W64" i="35"/>
  <c r="W68" i="35"/>
  <c r="W78" i="35"/>
  <c r="W85" i="35"/>
  <c r="W103" i="35"/>
  <c r="W108" i="35"/>
  <c r="W120" i="35"/>
  <c r="W126" i="35"/>
  <c r="W129" i="35"/>
  <c r="W134" i="35"/>
  <c r="W141" i="35"/>
  <c r="W144" i="35"/>
  <c r="W175" i="35"/>
  <c r="W184" i="35"/>
  <c r="W191" i="35"/>
  <c r="W197" i="35"/>
  <c r="W204" i="35"/>
  <c r="W210" i="35"/>
  <c r="D232" i="35"/>
  <c r="W214" i="35"/>
  <c r="W220" i="35"/>
  <c r="W128" i="35"/>
  <c r="W133" i="35"/>
  <c r="W137" i="35"/>
  <c r="W143" i="35"/>
  <c r="W174" i="35"/>
  <c r="W177" i="35"/>
  <c r="W186" i="35"/>
  <c r="W190" i="35"/>
  <c r="W203" i="35"/>
  <c r="W209" i="35"/>
  <c r="E232" i="35"/>
  <c r="W213" i="35"/>
  <c r="W14" i="35"/>
  <c r="W44" i="35"/>
  <c r="W46" i="35"/>
  <c r="W52" i="35"/>
  <c r="W58" i="35"/>
  <c r="W66" i="35"/>
  <c r="W75" i="35"/>
  <c r="W87" i="35"/>
  <c r="W93" i="35"/>
  <c r="W101" i="35"/>
  <c r="W106" i="35"/>
  <c r="W124" i="35"/>
  <c r="W132" i="35"/>
  <c r="W136" i="35"/>
  <c r="W146" i="35"/>
  <c r="W156" i="35"/>
  <c r="W189" i="35"/>
  <c r="W194" i="35"/>
  <c r="W202" i="35"/>
  <c r="W215" i="35"/>
  <c r="W228" i="35"/>
  <c r="W230" i="35"/>
  <c r="M197" i="35"/>
  <c r="W13" i="35"/>
  <c r="W16" i="35"/>
  <c r="W21" i="35"/>
  <c r="W24" i="35"/>
  <c r="W57" i="35"/>
  <c r="W61" i="35"/>
  <c r="W69" i="35"/>
  <c r="W79" i="35"/>
  <c r="W86" i="35"/>
  <c r="W91" i="35"/>
  <c r="W97" i="35"/>
  <c r="W105" i="35"/>
  <c r="W145" i="35"/>
  <c r="W157" i="35"/>
  <c r="W161" i="35"/>
  <c r="I237" i="35"/>
  <c r="C187" i="35"/>
  <c r="C193" i="35"/>
  <c r="C183" i="35"/>
  <c r="C212" i="35"/>
  <c r="W231" i="35"/>
  <c r="F232" i="35"/>
  <c r="J232" i="35"/>
  <c r="J237" i="35" s="1"/>
  <c r="W173" i="35" l="1"/>
  <c r="W67" i="35"/>
  <c r="W183" i="35"/>
  <c r="AA232" i="35"/>
  <c r="AA237" i="35" s="1"/>
  <c r="W70" i="35"/>
  <c r="Y232" i="35"/>
  <c r="Y237" i="35" s="1"/>
  <c r="Z232" i="35"/>
  <c r="Z237" i="35" s="1"/>
  <c r="M232" i="35"/>
  <c r="M237" i="35" s="1"/>
  <c r="W187" i="35"/>
  <c r="W122" i="35"/>
  <c r="C232" i="35"/>
  <c r="W212" i="35"/>
  <c r="X232" i="35"/>
  <c r="H232" i="35"/>
  <c r="H237" i="35" s="1"/>
  <c r="W232" i="35" l="1"/>
  <c r="W237" i="35" s="1"/>
  <c r="X237" i="35"/>
</calcChain>
</file>

<file path=xl/comments1.xml><?xml version="1.0" encoding="utf-8"?>
<comments xmlns="http://schemas.openxmlformats.org/spreadsheetml/2006/main">
  <authors>
    <author>Пирогова Ирина Александровна</author>
  </authors>
  <commentList>
    <comment ref="P9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Заказчик 198,5
</t>
        </r>
      </text>
    </comment>
  </commentList>
</comments>
</file>

<file path=xl/comments2.xml><?xml version="1.0" encoding="utf-8"?>
<comments xmlns="http://schemas.openxmlformats.org/spreadsheetml/2006/main">
  <authors>
    <author>Пирогова Ирина Александровна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>киа: базовый год 2016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данные Крайстата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I18" author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K18" author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>данные Крайстата</t>
        </r>
      </text>
    </comment>
    <comment ref="H19" author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K19" authorId="0">
      <text>
        <r>
          <rPr>
            <b/>
            <sz val="9"/>
            <color indexed="81"/>
            <rFont val="Tahoma"/>
            <family val="2"/>
            <charset val="204"/>
          </rPr>
          <t>Пирогова Ирина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крайстата 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04"/>
          </rPr>
          <t>добавить "и муниципальными учреждениями культуры"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заменила количество на численность как в стратегии
</t>
        </r>
      </text>
    </comment>
    <comment ref="J34" authorId="0">
      <text>
        <r>
          <rPr>
            <b/>
            <sz val="9"/>
            <color indexed="81"/>
            <rFont val="Tahoma"/>
            <family val="2"/>
            <charset val="204"/>
          </rPr>
          <t>КИА:</t>
        </r>
        <r>
          <rPr>
            <sz val="9"/>
            <color indexed="81"/>
            <rFont val="Tahoma"/>
            <family val="2"/>
            <charset val="204"/>
          </rPr>
          <t xml:space="preserve">
план 2020г из утв.стратегии, показатель запланирован только на 2020,2025,2030гг</t>
        </r>
      </text>
    </comment>
  </commentList>
</comments>
</file>

<file path=xl/comments3.xml><?xml version="1.0" encoding="utf-8"?>
<comments xmlns="http://schemas.openxmlformats.org/spreadsheetml/2006/main">
  <authors>
    <author>Пирогова Ирина Александровна</author>
  </authors>
  <commentList>
    <comment ref="B13" authorId="0">
      <text>
        <r>
          <rPr>
            <b/>
            <sz val="9"/>
            <color indexed="81"/>
            <rFont val="Tahoma"/>
            <family val="2"/>
            <charset val="204"/>
          </rPr>
          <t>данные Крайстата</t>
        </r>
      </text>
    </comment>
    <comment ref="B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Крайстата
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КИА: </t>
        </r>
        <r>
          <rPr>
            <sz val="9"/>
            <color indexed="81"/>
            <rFont val="Tahoma"/>
            <family val="2"/>
            <charset val="204"/>
          </rPr>
          <t xml:space="preserve">Ср.спис МСП/ (Ср.спис раб. Организаций +Ср.сп ИП+Ср.сп работников ИП)
</t>
        </r>
      </text>
    </comment>
  </commentList>
</comments>
</file>

<file path=xl/sharedStrings.xml><?xml version="1.0" encoding="utf-8"?>
<sst xmlns="http://schemas.openxmlformats.org/spreadsheetml/2006/main" count="808" uniqueCount="624">
  <si>
    <t>Содействие занятости граждан, нуждающихся в социальной защите и не способных на равных условиях конкурировать на рынке труда</t>
  </si>
  <si>
    <t>Развитие инклюзивного образования</t>
  </si>
  <si>
    <t>Реализация краевых флагманских программ молодёжной политики</t>
  </si>
  <si>
    <t>Реализация инфраструктурных проектов молодёжной политики</t>
  </si>
  <si>
    <t>Реализация мероприятий по профилактике негативных проявлений в молодёжной среде</t>
  </si>
  <si>
    <t>Формирование у населения основ противодействия идеологии терроризма и готовности к действиям в условиях вероятного совершения террористического акта</t>
  </si>
  <si>
    <t>Профилактика правонарушений</t>
  </si>
  <si>
    <t>Повышение уровня безопасности дорожного движения и транспортной безопасности</t>
  </si>
  <si>
    <t>Создание эффективной системы предупреждения пожаров на территории города</t>
  </si>
  <si>
    <t>Стратегическое направление 3. Рынок труда</t>
  </si>
  <si>
    <t>Содействие развитию самозанятости безработных граждан, в том числе через развитие малых форм хозяйствования – личных подсобных хозяйств, крестьянско-фермерских хозяйств</t>
  </si>
  <si>
    <t>Реализация мероприятий, направленных на профессиональную подготовку, повышение квалификации и переподготовку  населения</t>
  </si>
  <si>
    <t>Организация межведомственного взаимодействия по прогнозированию кадровой потребности, обеспечению выпуска специалистов, соответствующих перспективной потребности экономики города</t>
  </si>
  <si>
    <t>Задача 2.1. Популяризация программ здорового образа жизни и формирование идеологии ответственности за свое здоровье</t>
  </si>
  <si>
    <t>Поддержка молодёжных общественных инициатив</t>
  </si>
  <si>
    <t>№ п/п</t>
  </si>
  <si>
    <t>Привлечение и поддержка молодых специалистов</t>
  </si>
  <si>
    <t>Наименование показателя</t>
  </si>
  <si>
    <t>Темп роста объема отгруженных товаров, выполненных работ и услуг собственными силами организаций к базовому году</t>
  </si>
  <si>
    <t xml:space="preserve">Техническое перевооружение производственных мощностей Красноярской ГРЭС-2  </t>
  </si>
  <si>
    <t xml:space="preserve">Благоустройство дворовых территорий </t>
  </si>
  <si>
    <t>Развитие автоматизированной системы оплаты проезда на городском пассажирском транспорте «Транспортной карты»</t>
  </si>
  <si>
    <t>Сохранение водных биологических ресурсов</t>
  </si>
  <si>
    <t>Организация и выполнение промышленными предприятиями города организационно-технических мероприятий по охране окружающей среды</t>
  </si>
  <si>
    <t>Строительство третьей очереди полигона твёрдых бытовых отходов</t>
  </si>
  <si>
    <t>Выявление несанкционированных свалок бытовых отходов и мусора на землях общего пользования, контроль и организация работы по их ликвидации</t>
  </si>
  <si>
    <t>Организация процессов утилизации ртутьсодержащих отходов</t>
  </si>
  <si>
    <t>Внедрение системы экологического мониторинга</t>
  </si>
  <si>
    <t>Организация системной работы по экологическому просвещению населения</t>
  </si>
  <si>
    <t>Создание условий, обеспечивающих возможность лицам с ограниченными возможностями здоровья и инвалидам,  заниматься физической культурой и спортом</t>
  </si>
  <si>
    <t>Строительство универсального спортивного зала с искусственным льдом и трибунами для зрителей</t>
  </si>
  <si>
    <t>Внедрение социального контракта</t>
  </si>
  <si>
    <t xml:space="preserve">Сохранение и популяризация народной культуры </t>
  </si>
  <si>
    <t>Совершенствование уровня антитеррористической защищенности объектов инфраструктуры и жизнеобеспечения, мест массового пребывания людей от террористических посягательств</t>
  </si>
  <si>
    <t>Повышение надежности объектов и сооружений в паводкоопасный период</t>
  </si>
  <si>
    <t>Совершенствование организационных форм содействия занятости населения с учетом специфических потребностей отдельных социально-демографических и профессионально-квалификационных категорий населения</t>
  </si>
  <si>
    <t xml:space="preserve">Капитальный ремонт и ремонт автомобильных дорог общего пользования </t>
  </si>
  <si>
    <t>Расширение доступа субъектов МСП к финансовым ресурсам, в том числе льготному финансированию</t>
  </si>
  <si>
    <t>Развитие и совершенствование амбулаторно-поликлинического звена</t>
  </si>
  <si>
    <t>Создание устойчивого культурного образа города Зеленогорска как территории культурных традиций и творческих инноваций, в том числе:</t>
  </si>
  <si>
    <t>Продвижение культуры города за его пределами в форме гастролей, участия в конкурсах, выставках, фестивалях</t>
  </si>
  <si>
    <t xml:space="preserve">Организация и проведение массовых физкультурно-спортивных мероприятий </t>
  </si>
  <si>
    <t>Развитие физкультурно-спортивной работы в трудовых коллективах по месту работы,  в клубах по месту жительства граждан</t>
  </si>
  <si>
    <t>Пропаганда здорового образа жизни, популяризация физической культуры  и спорта среди различных групп населения</t>
  </si>
  <si>
    <t>Запуск системы вовлечения жителей в предпринимательскую деятельность</t>
  </si>
  <si>
    <t>Повышение качества предоставляемых населению физкультурно-спортивных услуг</t>
  </si>
  <si>
    <t>Капитальный ремонт объектов физической культуры и спорта</t>
  </si>
  <si>
    <t>Внедрение и дальнейшее развитие аппаратно-программного комплекса  «Безопасный город» (АПК «Безопасный город»)</t>
  </si>
  <si>
    <t>Организация и проведение физкультурных и спортивных мероприятий в рамках Всероссийского физкультурно-спортивного комплекса "ГТО" среди различных групп населения</t>
  </si>
  <si>
    <t>Актуализация Генерального плана города Зеленогорска</t>
  </si>
  <si>
    <t>Количество спортсменов  города в составе краевых, национальных сборных команд по видам спорта</t>
  </si>
  <si>
    <t>Количество лиц, принявших участие в выполнении нормативов испытаний (тестов) комплекса ГТО</t>
  </si>
  <si>
    <t>Доля граждан, открывших собственное дело, в общей численности безработных граждан, зарегистрированных в органах службы занятости</t>
  </si>
  <si>
    <t>Доля трудоустроенных граждан, относящихся к категории инвалидов, в общей численности инвалидов, обратившихся в целях поиска подходящей работы</t>
  </si>
  <si>
    <t>Удельный вес уловленных и обезвреженных вредных веществ в общем объеме загрязняющих веществ</t>
  </si>
  <si>
    <t>Доля твердых коммунальных отходов, подлежащих переработке и утилизации в общем объеме образующихся твердых коммунальных отходов</t>
  </si>
  <si>
    <t>Оснащение учреждений культуры оборудованием и инвентарем для организации и проведения культурных мероприятий</t>
  </si>
  <si>
    <t xml:space="preserve">Устройство плоскостных спортивных сооружений и обустройство рекреационных зон </t>
  </si>
  <si>
    <t>Развитие социального проектирования среди обучающихся</t>
  </si>
  <si>
    <t>Развитие новых систем оценки качества образовательных услуг</t>
  </si>
  <si>
    <t xml:space="preserve">Создание здоровьесохраняющей образовательной среды </t>
  </si>
  <si>
    <t>Развитие системы дополнительного образования</t>
  </si>
  <si>
    <t xml:space="preserve">Развитие системы участия обучающихся в мероприятиях для талантливых детей </t>
  </si>
  <si>
    <t>Реализация муниципального сетевого проекта «Школьный технопарк»</t>
  </si>
  <si>
    <t>Реализация программы  прикладной инженерии «Агентство прогрессивных решений»</t>
  </si>
  <si>
    <t xml:space="preserve">Ранняя профориентация, предпрофессиональная и профессиональная подготовка обучающихся </t>
  </si>
  <si>
    <t xml:space="preserve">Создание инновационных образовательных пространств, оснащённых современным оборудованием </t>
  </si>
  <si>
    <t>Реализация проекта «Автоматизация образовательных учреждений»</t>
  </si>
  <si>
    <t xml:space="preserve">Удовлетворенность населения качеством образовательных услуг  </t>
  </si>
  <si>
    <t>Удельный вес численности обучающихся с ограниченными возможностями здоровья, получающих образование в общеобразовательных организациях в соответствии с федеральным государственным образовательным стандартом начального общего образования обучающихся с ограниченными возможностями здоровья, в общем количестве обучающихся с ограниченными возможностями здоровья</t>
  </si>
  <si>
    <t>Доля выпускников муниципальных бюджетных общеобразовательных учреждений, которые поступают на специальности инженерно-технического и естественно-научного направлений в высшие и средние профессиональные учебные заведения</t>
  </si>
  <si>
    <t>Реализация мер, направленных на охрану здоровья матери и ребенка, улучшение здоровья подростков</t>
  </si>
  <si>
    <t>Расширение доступа субъектов МСП к закупкам товаров, работ, услуг организациями муниципального сектора экономики</t>
  </si>
  <si>
    <t>Обеспечение деятельности Ресурсного центра поддержки социально ориентированных некоммерческих организаций города (СО НКО)</t>
  </si>
  <si>
    <t>Организация совместных мероприятий с представителями институтов гражданского общества</t>
  </si>
  <si>
    <t>Содействие в организации общественных работ</t>
  </si>
  <si>
    <t>Повышение профессионального уровня и конкурентоспособности населения</t>
  </si>
  <si>
    <t>Создание безопасных и комфортных условий в образовательных  учреждениях</t>
  </si>
  <si>
    <t xml:space="preserve">Реконструкция, модернизация и ремонт объектов коммунальной инфраструктуры города </t>
  </si>
  <si>
    <t>Капитальный ремонт многоквартирных домов</t>
  </si>
  <si>
    <t xml:space="preserve">Обновление подвижного состава пассажирского автомобильного транспорта </t>
  </si>
  <si>
    <t>Актуализация схемы размещения рекламных конструкций на территории  города</t>
  </si>
  <si>
    <t>Создание условий для развития жилищного строительства</t>
  </si>
  <si>
    <t>Создание современной прогулочной зоны на набережной реки Кан</t>
  </si>
  <si>
    <t>Обеспечение доступности лучших образцов отечественного профессионального искусства в культурной жизни города</t>
  </si>
  <si>
    <t>Обеспечение доступности качественного дополнительного предпрофессионального образования в сфере культуры и искусства, поддержка одаренных детей</t>
  </si>
  <si>
    <t xml:space="preserve">Организация и проведение общегородских культурно-досуговых мероприятий </t>
  </si>
  <si>
    <t>Капитальный ремонт учреждений культуры</t>
  </si>
  <si>
    <t xml:space="preserve">Оказание медицинской помощи населению Рыбинского, Уярского, Саянского, Партизанского районов, г. Бородино на базе первичного сосудистого отделения филиала ФГБУЗ СКЦ ФМБА России КБ № 42  </t>
  </si>
  <si>
    <t xml:space="preserve">Обеспечение и совершенствование системы оказания реабилитационных услуг на базе физиотерапевтической поликлиники, в том числе путем организации гериатрической службы </t>
  </si>
  <si>
    <t xml:space="preserve">Создание условий для повышения эффективности и уровня подготовки спортивного резерва </t>
  </si>
  <si>
    <t>Повышение эффективности оказания специализированной медицинской помощи,  приоритетно направленной на снижение смертности от болезней системы кровообращения, новообразований</t>
  </si>
  <si>
    <t>Реконструкция, модернизация и ремонт систем электроснабжения
города Зеленогорска</t>
  </si>
  <si>
    <t>Охват всех граждан диспансеризацией</t>
  </si>
  <si>
    <t>Доля посещений детьми медицинских организаций с профилактическими целями</t>
  </si>
  <si>
    <t xml:space="preserve">Расширение сферы применения информационно-коммуникационных технологий </t>
  </si>
  <si>
    <t xml:space="preserve">Повышение уровня доступности  объектов и услуг в приоритетных сферах жизнедеятельности инвалидов и других маломобильных групп населения </t>
  </si>
  <si>
    <t>Совершенствование системы предоставления гражданам социальных услуг организациями социального обслуживания населения</t>
  </si>
  <si>
    <t>Сохранение и развитие культурного наследия города</t>
  </si>
  <si>
    <t>Развитие деятельности природного зоологического парка</t>
  </si>
  <si>
    <t>Внедрение и расширение дистанционных сервисов для жителей управляющими компаниями</t>
  </si>
  <si>
    <t xml:space="preserve">Внедрение информационно-аналитического программного комплекса управления земельно-имущественными отношениями </t>
  </si>
  <si>
    <t>Единицы измерения</t>
  </si>
  <si>
    <t>%</t>
  </si>
  <si>
    <t>ед.</t>
  </si>
  <si>
    <t>Число субъектов малого и среднего предпринимательства на 10 000 жителей</t>
  </si>
  <si>
    <t xml:space="preserve">Темп роста оборота организаций малого и среднего предпринимательства к базовому году </t>
  </si>
  <si>
    <t>человек</t>
  </si>
  <si>
    <t>Доля детей в возрасте от 1 до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от 1 до 6 лет</t>
  </si>
  <si>
    <t>Доля детей первой и второй групп здоровья в общей численности обучающихся в общеобразовательных учреждениях муниципальной формы собственности</t>
  </si>
  <si>
    <t>единиц</t>
  </si>
  <si>
    <t>Ожидаемая продолжительность жизни</t>
  </si>
  <si>
    <t>лет</t>
  </si>
  <si>
    <t>Количество предметов основного фонда учреждений музейного типа всех форм собственности</t>
  </si>
  <si>
    <t xml:space="preserve">Численность пользователей общедоступных библиотек всех форм собственности </t>
  </si>
  <si>
    <t>Количество общественных проектов, получивших ресурсную поддержку, нарастающим итогом</t>
  </si>
  <si>
    <t xml:space="preserve">Доля молодежи города Зеленогорска, вовлеченная в деятельность Молодежного центра </t>
  </si>
  <si>
    <t>Удельный вес общей площади жилищного фонда, оборудованной:</t>
  </si>
  <si>
    <t>центральным водопроводом</t>
  </si>
  <si>
    <t>канализацией</t>
  </si>
  <si>
    <t>централизованным отоплением</t>
  </si>
  <si>
    <t>горячим водоснабжением</t>
  </si>
  <si>
    <t>газом</t>
  </si>
  <si>
    <t>Общая площадь жилых помещений, приходящаяся в среднем на одного жителя</t>
  </si>
  <si>
    <t>кв. м</t>
  </si>
  <si>
    <t>Ввод в действие жилых домов на одного жителя</t>
  </si>
  <si>
    <t>кв. м/чел.</t>
  </si>
  <si>
    <t>Доля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</t>
  </si>
  <si>
    <t>Удельный вес граждан, получающих меры социальной поддержки адресно (с учетом доходности), в общей численности получателей мер социальной поддержки</t>
  </si>
  <si>
    <t>-</t>
  </si>
  <si>
    <t>Доля граждан, получивших социальные услуги в организациях социального обслуживания граждан, в общей численности граждан, обратившихся за их получением</t>
  </si>
  <si>
    <t>Уровень удовлетворенности населения города Зеленогорска качеством предоставления государственных услуг в сфере социальной поддержки, социального обслуживания населения</t>
  </si>
  <si>
    <t>Снижение рисков и смягчение последствий чрезвычайных ситуаций природного и техногенного характера</t>
  </si>
  <si>
    <t>Обеспеченность системами видеонаблюдения мест массового пребывания людей на территории города Зеленогорска</t>
  </si>
  <si>
    <t>Цель 2 уровня – рост предпринимательской активности</t>
  </si>
  <si>
    <t>Цель 2 уровня – создание сбалансированного по спросу и предложению рынка труда Зеленогорска</t>
  </si>
  <si>
    <t>Цель 2 уровня – обеспечение условий для доступного и качественного непрерывного образования в соответствии с индивидуальными запросами, способностями и потребностями каждого жителя Зеленогорска</t>
  </si>
  <si>
    <t>Цель 1 уровня: повышение конкурентоспособности экономики города на основе широкого использования инновационных технологий</t>
  </si>
  <si>
    <t>Стратегическая цель: повышение качества и уровня жизни населения города на основе устойчивого роста экономики, формирования среды, благоприятной для предпринимательской деятельности и комфортного проживания</t>
  </si>
  <si>
    <t>Цель 2 уровня – повышение гражданской активности через рост инициации общественных проектов, реализуемых на территории города</t>
  </si>
  <si>
    <t>Количество организованных мероприятий, включая фестивали, концерты, инсталляции, тренинги, обучающие семинары и интерактивные программы, творческие встречи и мастер-классы</t>
  </si>
  <si>
    <t>единиц ежегодно</t>
  </si>
  <si>
    <t>Цель 2 уровня – повышение уровня комфортности  проживания в городе в соответствии с запросами горожан</t>
  </si>
  <si>
    <t>Цель 2 уровня – повышение уровня безопасности проживания и работы в городе</t>
  </si>
  <si>
    <t>Цель 2 уровня – повышение эффективности обеспечивающих жизнедеятельность города сервисов и инфраструктур</t>
  </si>
  <si>
    <t>Объем отгруженных товаров, выполненных работ, оказанных услуг собственными силами организаций в расчете на душу населения</t>
  </si>
  <si>
    <t>Цель 1 уровня –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</si>
  <si>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Цель 2 уровня – развитие здоровьесберегающей среды как основы формирования города – территории здоровья</t>
  </si>
  <si>
    <t>Цель 3 уровня – укрепление здоровья каждого гражданина и общества в целом и увеличение продолжительности жизни, продление периода активного долголетия зеленогорцев</t>
  </si>
  <si>
    <t>Цель 3 уровня – повышение уровня физической культуры горожан и степени доступности услуг индустрии здорового образа жизни</t>
  </si>
  <si>
    <t>Цель 1 уровня -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</si>
  <si>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Цель 3 уровня – повышение эффективности функционирования жилищно-коммунальной сферы, обеспечивающей доступность жилья для граждан, безопасное и комфортное проживание в нём</t>
  </si>
  <si>
    <t>Цель 3 уровня – развитие улично-дорожной сети города и повышение качества транспортного обслуживания населения</t>
  </si>
  <si>
    <t>Цель 3 уровня – трансформация городского пространства и внешнего облика Зеленогорска в целях формирования представления о комфортном, удобном, безопасном, привлекательном городе для жизни и работы</t>
  </si>
  <si>
    <t>Цель 3 уровня – повышение уровня общественной безопасности населения</t>
  </si>
  <si>
    <t>Цель 3 уровня – улучшение экологической ситуации на территории г. Зеленогорска</t>
  </si>
  <si>
    <t>Количество многоквартирных домов, в которых проведен капитальный ремонт</t>
  </si>
  <si>
    <t>Доля активных пользователей использующих функции личного кабинета в сфере ЖКХ</t>
  </si>
  <si>
    <t>Доля населения, пользующегося электронным проездным билетом</t>
  </si>
  <si>
    <t>Доля детей в возрасте 5 – 18 лет, получающих услуги по дополнительному образованию в муниципальных бюджетных учреждениях дополнительного образования в сфере культуры и искусства, в общей численности детей данной возрастной группы</t>
  </si>
  <si>
    <t>Доля учреждений социальной сферы, оснащенных сайтом, в том числе</t>
  </si>
  <si>
    <t>- образовательные учреждения</t>
  </si>
  <si>
    <t>- учреждения культуры</t>
  </si>
  <si>
    <t>- учреждения физкультуры и спорта</t>
  </si>
  <si>
    <t>- учреждения социальной защиты населения</t>
  </si>
  <si>
    <t>Обеспеченность инженерно-техническими средствами охраны территорий муниципальных бюджетных учреждений, в том числе:</t>
  </si>
  <si>
    <t>Доля обучающихся в общеобразовательных учреждениях, переведённых на  единую электронную карту школьника</t>
  </si>
  <si>
    <t>1. Цель: повышение конкурентоспособности экономики города на основе широкого использования инновационных технологий</t>
  </si>
  <si>
    <t>Задача: Укрепление позиций АО «ПО ЭХЗ» на российском и мировом рынках производства ядерной продукции</t>
  </si>
  <si>
    <t>1.1.</t>
  </si>
  <si>
    <t>1.2.</t>
  </si>
  <si>
    <t>Задача: Обеспечение динамичного роста объемов производства продукции, увеличение фондоотдачи используемых ресурсов</t>
  </si>
  <si>
    <t>Стратегическое направление "Современные высокотехнологичные производства"</t>
  </si>
  <si>
    <t>Стратегическое направление "Предпринимательская активность"</t>
  </si>
  <si>
    <t>Задача: Совершенствование системы финансовой и имущественной поддержки малого и среднего предпринимательства</t>
  </si>
  <si>
    <t>1.9.</t>
  </si>
  <si>
    <t>Задача: Оказание организационной, методической, консультационной помощи и информационных услуг субъектам малого и среднего предпринимательства</t>
  </si>
  <si>
    <t>1.13.</t>
  </si>
  <si>
    <t>Задача: Содействие в продвижении производимых товаров (работ, услуг) субъектов малого и среднего предпринимательства на товарные рынки</t>
  </si>
  <si>
    <t>1.14.</t>
  </si>
  <si>
    <t>Задача: Содействие занятости населения</t>
  </si>
  <si>
    <t>1.16.</t>
  </si>
  <si>
    <t>1.17.</t>
  </si>
  <si>
    <t>1.18.</t>
  </si>
  <si>
    <t>1.19.</t>
  </si>
  <si>
    <t>1.20.</t>
  </si>
  <si>
    <t>1.21.</t>
  </si>
  <si>
    <t>1.22.</t>
  </si>
  <si>
    <t>Задача: Совершенствование кадрового потенциала</t>
  </si>
  <si>
    <t>1.23.</t>
  </si>
  <si>
    <t>1.24.</t>
  </si>
  <si>
    <t>2. Цель: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</si>
  <si>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Задача: Создание условий для обеспечения нового качества образования в интересах инновационного, социально-ориентированного развития города, края, страны</t>
  </si>
  <si>
    <t>2.1.</t>
  </si>
  <si>
    <t>2.2.</t>
  </si>
  <si>
    <t>2.3.</t>
  </si>
  <si>
    <t>Задача: Создание условий для сохранения здоровья детей и успешной социализации детей с ограниченными возможностями здоровья</t>
  </si>
  <si>
    <t>2.4.</t>
  </si>
  <si>
    <t>2.5.</t>
  </si>
  <si>
    <t>Задача: Выявление, адресное сопровождение и поддержка одарённых детей</t>
  </si>
  <si>
    <t>2.6.</t>
  </si>
  <si>
    <t>2.7.</t>
  </si>
  <si>
    <t xml:space="preserve">Задача: Формирование новой технологической среды в системе образования </t>
  </si>
  <si>
    <t>2.8.</t>
  </si>
  <si>
    <t>2.9.</t>
  </si>
  <si>
    <t>2.10.</t>
  </si>
  <si>
    <t>Задача: Совершенствование инфраструктуры городской системы образования и модернизация материально-технической базы учреждений</t>
  </si>
  <si>
    <t>2.11.</t>
  </si>
  <si>
    <t>2.12.</t>
  </si>
  <si>
    <t>2.13.</t>
  </si>
  <si>
    <t>Стратегическое направление "Здоровый город"</t>
  </si>
  <si>
    <t>2.14.</t>
  </si>
  <si>
    <t>Задача: Обеспечение высокотехнологичной качественной и доступной медицинской помощи</t>
  </si>
  <si>
    <t>2.15.</t>
  </si>
  <si>
    <t>2.16.</t>
  </si>
  <si>
    <t>2.17.</t>
  </si>
  <si>
    <t>Задача: Совершенствование методов медицинской реабилитации, формирование эффективной системы восстановления здоровья</t>
  </si>
  <si>
    <t>2.18.</t>
  </si>
  <si>
    <t>Задача: Вовлечение жителей близлежащих районов в систему здоровьесбережения</t>
  </si>
  <si>
    <t>2.19.</t>
  </si>
  <si>
    <t>Задача: Вовлечение жителей города в занятия физической культурой и спортом</t>
  </si>
  <si>
    <t>2.20.</t>
  </si>
  <si>
    <t>2.21.</t>
  </si>
  <si>
    <t>2.22.</t>
  </si>
  <si>
    <t>2.23.</t>
  </si>
  <si>
    <t>2.24.</t>
  </si>
  <si>
    <t>Задача: Развитие адаптивной физической культуры и спорта</t>
  </si>
  <si>
    <t>2.25.</t>
  </si>
  <si>
    <t>Задача: Совершенствование системы подготовки спортивного резерва</t>
  </si>
  <si>
    <t>2.26.</t>
  </si>
  <si>
    <t>Задача: Совершенствование городской инфраструктуры физической культуры и спорта</t>
  </si>
  <si>
    <t>2.28.</t>
  </si>
  <si>
    <t>2.27.</t>
  </si>
  <si>
    <t>2.29.</t>
  </si>
  <si>
    <t>Задача: Формирование культурной идентичности города</t>
  </si>
  <si>
    <t>2.30.</t>
  </si>
  <si>
    <t>2.30.2.</t>
  </si>
  <si>
    <t>Задача: Продвижение культурных ценностей и услуг на основании запросов людей, живущих в Зеленогорске</t>
  </si>
  <si>
    <t>2.32.</t>
  </si>
  <si>
    <t>2.33.</t>
  </si>
  <si>
    <t>2.34.</t>
  </si>
  <si>
    <t>2.35.</t>
  </si>
  <si>
    <t>2.36.</t>
  </si>
  <si>
    <t>Задача: Укрепление единого культурного пространства на основе межведомственного взаимодействия</t>
  </si>
  <si>
    <t>2.37.</t>
  </si>
  <si>
    <t>Задача: Развитие инфраструктуры отрасли «культура»</t>
  </si>
  <si>
    <t>2.40.</t>
  </si>
  <si>
    <t>2.41.</t>
  </si>
  <si>
    <t>Стратегическое направление "Активный город"</t>
  </si>
  <si>
    <t>Задача: Содействие созданию и развитию деятельности некоммерческих организаций самоуправления граждан</t>
  </si>
  <si>
    <t>2.42.</t>
  </si>
  <si>
    <t>2.43.</t>
  </si>
  <si>
    <t>Задача: Формирование развивающего и мотивирующего социальную активность информационного пространства</t>
  </si>
  <si>
    <t>2.44.</t>
  </si>
  <si>
    <t>Задача: Эффективное взаимодействие органов местного самоуправления с институтами гражданского общества</t>
  </si>
  <si>
    <t>2.46.</t>
  </si>
  <si>
    <t>2.48.</t>
  </si>
  <si>
    <t>2.49.</t>
  </si>
  <si>
    <t>Задача: Улучшение условий для успешной социализации и эффективной самореализации молодёжи</t>
  </si>
  <si>
    <t>2.50.</t>
  </si>
  <si>
    <t>Организация и проведение «Изумрудной лиги КВН»</t>
  </si>
  <si>
    <t>2.51.</t>
  </si>
  <si>
    <t>2.52.</t>
  </si>
  <si>
    <t>2.53.</t>
  </si>
  <si>
    <t>2.54.</t>
  </si>
  <si>
    <t>2.55.</t>
  </si>
  <si>
    <t>2.56.</t>
  </si>
  <si>
    <t>Развитие добровольческого движения среди молодежи</t>
  </si>
  <si>
    <t>3. Цель: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</si>
  <si>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Стратегическое направление "Комфортный город"</t>
  </si>
  <si>
    <t>Задача: Приведение городской коммунальной инфраструктуры в соответствие с современными требованиями надежности, качества и энергоэффективности</t>
  </si>
  <si>
    <t>3.6.</t>
  </si>
  <si>
    <t>3.7.</t>
  </si>
  <si>
    <t>Задача: Воспроизводство жилищного фонда</t>
  </si>
  <si>
    <t>3.10.</t>
  </si>
  <si>
    <t>Задача: Строительство новых и реконструкция существующих объектов дорожной инфраструктуры</t>
  </si>
  <si>
    <t>3.13.</t>
  </si>
  <si>
    <t>3.14.</t>
  </si>
  <si>
    <t>Задача: Совершенствование процесса управления транспортными потоками  и повышение качества предоставляемых  транспортных услуг</t>
  </si>
  <si>
    <t>Задача: Актуализация документов территориального планирования</t>
  </si>
  <si>
    <t>3.16.</t>
  </si>
  <si>
    <t>3.20.</t>
  </si>
  <si>
    <t>Задача: Осуществление функциональной и эстетичной организации пространства</t>
  </si>
  <si>
    <t>3.21.</t>
  </si>
  <si>
    <t>3.22.</t>
  </si>
  <si>
    <t>Задача: Улучшение фасадов зданий, строений и сооружений</t>
  </si>
  <si>
    <t>3.25.</t>
  </si>
  <si>
    <t>3.28.</t>
  </si>
  <si>
    <t>Стратегическое направление "Безопасный город"</t>
  </si>
  <si>
    <t>Задача: Укрепление режима безопасного функционирования объектов повышенного риска и объектов систем жизнеобеспечения населения</t>
  </si>
  <si>
    <t>3.29.</t>
  </si>
  <si>
    <t>3.30.</t>
  </si>
  <si>
    <t>3.31.</t>
  </si>
  <si>
    <t>3.32.</t>
  </si>
  <si>
    <t>3.33.</t>
  </si>
  <si>
    <t>3.34.</t>
  </si>
  <si>
    <t>Задача: Предотвращение и снижение существующего негативного воздействия на окружающую среду и здоровье населения</t>
  </si>
  <si>
    <t>3.35.</t>
  </si>
  <si>
    <t>3.36.</t>
  </si>
  <si>
    <t>3.37.</t>
  </si>
  <si>
    <t>3.38.</t>
  </si>
  <si>
    <t>3.39.</t>
  </si>
  <si>
    <t>Задача: Организация комплексного мониторинга экологического состояния окружающей среды на территории города</t>
  </si>
  <si>
    <t>3.40.</t>
  </si>
  <si>
    <t>Задача: Формирование экологической культуры населения, развитие экологического образования и воспитания</t>
  </si>
  <si>
    <t>3.41.</t>
  </si>
  <si>
    <t>Задача: Предупреждение возникновения чрезвычайных ситуаций</t>
  </si>
  <si>
    <t>3.42.</t>
  </si>
  <si>
    <t>3.43.</t>
  </si>
  <si>
    <t>3.44.</t>
  </si>
  <si>
    <t>Задача: Обеспечение комплексного взаимодействия с организациями, осуществляющими деятельность на потенциально опасных объектах</t>
  </si>
  <si>
    <t>3.45.</t>
  </si>
  <si>
    <t>Стратегическое направление " Доступный город"</t>
  </si>
  <si>
    <t>Задача: Совершенствование системы социальной поддержки отдельных категорий граждан и семей с детьми путем усиления адресного подхода и принципа нуждаемости</t>
  </si>
  <si>
    <t>3.46.</t>
  </si>
  <si>
    <t>Предоставление гражданам мер социальной поддержки с применением принципов адресности и критериев нуждаемости</t>
  </si>
  <si>
    <t>3.47.</t>
  </si>
  <si>
    <t>Задача: Приспособление существующих объектов социальной, инженерной и транспортной инфраструктур с учетом потребностей маломобильных групп населения</t>
  </si>
  <si>
    <t>3.48.</t>
  </si>
  <si>
    <t>3.49.</t>
  </si>
  <si>
    <t>3.50.</t>
  </si>
  <si>
    <t>3.51.</t>
  </si>
  <si>
    <t>Внедрение системы автоматизированного контроля и учета потребления ресурсов в муниципальных бюджетных учреждениях</t>
  </si>
  <si>
    <t>3.53.</t>
  </si>
  <si>
    <t>3.54.</t>
  </si>
  <si>
    <t>3.55.</t>
  </si>
  <si>
    <t>Задача: Внедрение информационных технологий в систему управления жизнедеятельностью города</t>
  </si>
  <si>
    <t>3.57.</t>
  </si>
  <si>
    <t>Актуализация информации, формируемой в процессе планирования и исполнения местного бюджета, в автоматизированной информационной системе, обеспечивающей формирование «Бюджета для граждан»</t>
  </si>
  <si>
    <t>3.59.</t>
  </si>
  <si>
    <t>Развитие сельскохозяйственного производства</t>
  </si>
  <si>
    <t>1.3.</t>
  </si>
  <si>
    <t>1.4.</t>
  </si>
  <si>
    <t>1.5.</t>
  </si>
  <si>
    <t>1.7.</t>
  </si>
  <si>
    <t>Задача: Удовлетворение потребности экономики в кадрах</t>
  </si>
  <si>
    <t>Задача: Стимулирование инвестиционной активности</t>
  </si>
  <si>
    <t>Стратегическое направление "Образованный город"</t>
  </si>
  <si>
    <t>Стратегическое направлени "Творческий город"</t>
  </si>
  <si>
    <t>Задача:Укрепление основ правопорядка и безопасной жизнедеятельности населения</t>
  </si>
  <si>
    <t>Стратегическое направление  "Умный" город"</t>
  </si>
  <si>
    <t xml:space="preserve">Задача: Автоматизированный коммерческий контроль, учет энергоресурсов и электроэнергии </t>
  </si>
  <si>
    <t>Задача: Расширение электронных сервисов для населения</t>
  </si>
  <si>
    <t xml:space="preserve">Создание эффективной системы противодействия коррупции в деятельности  органов местного самоуправления 
г. Зеленогорска, муниципальных учреждений и предприятий г. Зеленогорска, обеспечение защиты прав и законных интересов граждан и общества от проявлений коррупции
</t>
  </si>
  <si>
    <t>Реализация проекта «Трудовые отряды Главы ЗАТО г. Зеленогорска»</t>
  </si>
  <si>
    <t>Приведение в соответствие с Положением о порядке установки и эксплуатации нестационарных торговых объектов на территории города Зеленогорска и Правилами установки и эксплуатации рекламных конструкций на территории города Зеленогорска (далее - Положение и Правила), утвержденных решениями Совета депутатов ЗАТО г. Зеленогорска, нестационарных торговых объектов, рекламных конструкций и вывесок</t>
  </si>
  <si>
    <t>Совершенствование механизмов взаимодействия организаций города при обеспечении особого режима безопасного функционирования объектов, расположенных на территории ЗАТО Зеленогорск</t>
  </si>
  <si>
    <t>Развитие и укрепление Единой дежурной диспетчерской службы города Зеленогорска (далее - ЕДДС), аварийно-диспетчерских и экстренных служб организаций города, внедрение на территории города «Системы 112»</t>
  </si>
  <si>
    <t>Совершенствование механизмов взаимодействия территориальных органов управления г. Зеленогорска, организаций, отнесенных к опасным производственным объектам, и сил единой государственной системы предупреждения и ликвидации чрезвычайных ситуаций (далее – ЧС)</t>
  </si>
  <si>
    <t>ФБ</t>
  </si>
  <si>
    <t>КБ</t>
  </si>
  <si>
    <t>МБ</t>
  </si>
  <si>
    <t>ВБ</t>
  </si>
  <si>
    <t>Всего</t>
  </si>
  <si>
    <t xml:space="preserve">Источник финансового обеспечения (с указанием программы, в рамках которой осуществляется финансирование) </t>
  </si>
  <si>
    <t>Средства Фонда обязательного медицинского страхования</t>
  </si>
  <si>
    <t>Управление образования Администрации ЗАТО г. Зеленогорска</t>
  </si>
  <si>
    <t>Внедрение эффективных педагогических технологий, обновление содержания образования</t>
  </si>
  <si>
    <t>Развитие сети муниципальных образовательных учреждений</t>
  </si>
  <si>
    <t xml:space="preserve">Проведение санитарно-просветительской работы по формированию у различных групп населения мотивации к здоровому образу жизни </t>
  </si>
  <si>
    <t>2.30.1.</t>
  </si>
  <si>
    <t>Обеспечение условий доступности культурных благ для  инвалидов и лиц с ограниченными возможностями здоровья в учреждениях культуры и включение их в творческую деятельность</t>
  </si>
  <si>
    <t>Компенсации ущерба, нанесенного водным биологическим ресурсам в результате производственной деятельности филиала ПАО «ОГК-2» Красноярская ГРЭС-2</t>
  </si>
  <si>
    <t>Реконструкция рыбозащитного сооружения на водозаборе филиала ПАО «ОГК-2» Красноярская ГРЭС-2</t>
  </si>
  <si>
    <t xml:space="preserve">Строительство третьей очереди полигона твёрдых бытовых отходов </t>
  </si>
  <si>
    <t>Размещение мусоросортировочного комплекса мощностью не менее 40,0 тыс. тонн в год</t>
  </si>
  <si>
    <t>Создание автоматизированного поста наблюдения за загрязнением атмосферного воздуха</t>
  </si>
  <si>
    <t>Реализация проектов и акций экологической направленности</t>
  </si>
  <si>
    <t>Привлечение общественности к участию в разработке и принятии решений по вопросам экологии, подготовке предложений по охране окружающей среды в рамках деятельности общественного совета по охране окружающей среды в г. Зеленогорске</t>
  </si>
  <si>
    <t>Управление образования</t>
  </si>
  <si>
    <t>Развитие форм и методов реабилитации инвалидов, в том числе детей-инвалидов, проживающих в семьях</t>
  </si>
  <si>
    <t xml:space="preserve">Наименование мероприятия </t>
  </si>
  <si>
    <t>1.24.1.</t>
  </si>
  <si>
    <t>1.24.2.</t>
  </si>
  <si>
    <t>1.24.3.</t>
  </si>
  <si>
    <t>1.24.4.</t>
  </si>
  <si>
    <t>3.36.1.</t>
  </si>
  <si>
    <t>3.36.2.</t>
  </si>
  <si>
    <t>3.37.1.</t>
  </si>
  <si>
    <t>3.37.2.</t>
  </si>
  <si>
    <t>3.40.1.</t>
  </si>
  <si>
    <t>3.40.2.</t>
  </si>
  <si>
    <t>3.41.1.</t>
  </si>
  <si>
    <t>3.41.2.</t>
  </si>
  <si>
    <t>3.41.3.</t>
  </si>
  <si>
    <t>3.48.1.</t>
  </si>
  <si>
    <t>3.48.2.</t>
  </si>
  <si>
    <t>Отклонение %</t>
  </si>
  <si>
    <t>План</t>
  </si>
  <si>
    <t>Факт</t>
  </si>
  <si>
    <r>
      <t>Объем отгруженных товаров, выполненных работ и услуг собственными силами по промышленным видам деятельности</t>
    </r>
    <r>
      <rPr>
        <i/>
        <sz val="10"/>
        <color rgb="FF000000"/>
        <rFont val="Times New Roman"/>
        <family val="1"/>
        <charset val="204"/>
      </rPr>
      <t xml:space="preserve"> </t>
    </r>
  </si>
  <si>
    <t>тыс. рублей</t>
  </si>
  <si>
    <t>тыс. руб.</t>
  </si>
  <si>
    <t xml:space="preserve">Примечание </t>
  </si>
  <si>
    <t>руб.</t>
  </si>
  <si>
    <t>Среднегодовая численность занятых в экономике</t>
  </si>
  <si>
    <t>тыс. чел.</t>
  </si>
  <si>
    <t>Среднемесячная заработная плата работников организаций города</t>
  </si>
  <si>
    <t>Темп роста реальной заработной платы работников организаций города к базовому году</t>
  </si>
  <si>
    <t>Темп роста производительности труда к базовому году</t>
  </si>
  <si>
    <t>Среднегодовая численность населения</t>
  </si>
  <si>
    <t xml:space="preserve">Доля населения, систематически занимающегося физической культурой и спортом
</t>
  </si>
  <si>
    <t>Удельный вес граждан, фактически пользующихся мерами социальной поддержки от общего количества граждан, имеющих право на меры социальной поддержки</t>
  </si>
  <si>
    <t>1.24.5.</t>
  </si>
  <si>
    <t>1.24.6.</t>
  </si>
  <si>
    <t>МКУ "КФиС"</t>
  </si>
  <si>
    <t>2.44.1.</t>
  </si>
  <si>
    <t>3.48.3.</t>
  </si>
  <si>
    <t>Формирование инвестиционного потенциала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</t>
  </si>
  <si>
    <t>Оказание информационной, методической поддержки Общественной палате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</t>
  </si>
  <si>
    <t>3.48.4.</t>
  </si>
  <si>
    <t>3.33.1.</t>
  </si>
  <si>
    <t>3.33.2.</t>
  </si>
  <si>
    <t xml:space="preserve">Обеспечение информационной открытости деятельности органов местного самоуправления  г. Зеленогорска и повышения степени информированности населения и организаций о деятельности и решениях органов местного самоуправления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 </t>
  </si>
  <si>
    <t>3.35.1.</t>
  </si>
  <si>
    <t>3.35.2.</t>
  </si>
  <si>
    <r>
      <t xml:space="preserve">Доля многоквартирных домов, оснащенных </t>
    </r>
    <r>
      <rPr>
        <sz val="10"/>
        <color theme="1"/>
        <rFont val="Times New Roman"/>
        <family val="1"/>
        <charset val="204"/>
      </rPr>
      <t>системами дистанционного учета и контроля энергоресурсов и энергоэффективности</t>
    </r>
  </si>
  <si>
    <t>Общий коэффициент рождаемости населения</t>
  </si>
  <si>
    <t>Общий коэффициент смертности населения</t>
  </si>
  <si>
    <t>на 1 000 чел. населения</t>
  </si>
  <si>
    <t>Высокопроизводительная экономика</t>
  </si>
  <si>
    <t>Капитализация человеческого потенциала</t>
  </si>
  <si>
    <t>Высокие стандарты качества жизни</t>
  </si>
  <si>
    <t>Доля многоквартирных домов, требующих проведения капитального ремонта, в общем количестве многоквартирных домов</t>
  </si>
  <si>
    <t>на 10 000 чел. населения</t>
  </si>
  <si>
    <t>2.13.1.</t>
  </si>
  <si>
    <t>2.13.2.</t>
  </si>
  <si>
    <t>2.10.1.</t>
  </si>
  <si>
    <t>2.10.2.</t>
  </si>
  <si>
    <t>2.12.1.</t>
  </si>
  <si>
    <t>2.12.2.</t>
  </si>
  <si>
    <t>Цель 2 уровня: - достижение устойчивых темпов роста производства продукции для удовлетворения спроса на внутреннем и внешнем рынках за счет развития традиционных секторов экономики и создания новых высокотехнологичных 
производств</t>
  </si>
  <si>
    <t xml:space="preserve">Цель 2 уровня – стимулирование культурно-творческой активности населения, поддержка творческих союзов, объединений, деятельность которых направлена на формирование социокультурной идентичности и реализацию возможностей </t>
  </si>
  <si>
    <t>творческой самореализации каждого жителя Зеленогорска</t>
  </si>
  <si>
    <t xml:space="preserve">Цель 2 уровня – повышение уровня и качества жизни граждан, нуждающихся в социальной поддержке, повышение доступности предоставления различных услуг в сфере социального обслуживания и помощи слабо защищенным слоям населения </t>
  </si>
  <si>
    <t>и любому человеку, попавшему в трудную жизненную ситуацию</t>
  </si>
  <si>
    <t xml:space="preserve">Доля занятых в экономике в общей численности трудоспособного населения </t>
  </si>
  <si>
    <t>Доля детей в возрасте от 5 до 18 лет, получающих услуги по дополнительному образованию в организациях всех форм собственности, в общей численности детей данной возрастной группы</t>
  </si>
  <si>
    <t>Доля населения, систематически занимающегося физической культурой и спортом</t>
  </si>
  <si>
    <t>Коэффициент естественного прироста (убыли) населения</t>
  </si>
  <si>
    <t xml:space="preserve">Доля населения, участвующего в платных культурно-досуговых мероприятиях, организованных органами местного самоуправления </t>
  </si>
  <si>
    <t>Коэффициент миграционного прироста (снижения) населения</t>
  </si>
  <si>
    <t>Количество обустроенных общественных пространств и дворовых территорий нарастающим итогом</t>
  </si>
  <si>
    <t xml:space="preserve">Запуск акселерационных программ для начинающих предпринимателей и дальнейшее развитие системы акселерации субъектов МСП </t>
  </si>
  <si>
    <t>1.15.</t>
  </si>
  <si>
    <t xml:space="preserve">Организация содействия субъектам МСП по участию в городских выставочно-ярмарочных мероприятиях </t>
  </si>
  <si>
    <t>2.31.</t>
  </si>
  <si>
    <t>Развитие культурно-познавательного туризма, вовлечение историко-культурного потенциала города в систему туристских потоков</t>
  </si>
  <si>
    <t>2.38.</t>
  </si>
  <si>
    <t>Организация и проведение  социокультурного проекта «Творческий пленэр», направленного на приобщение к лучшим образцам культурного наследия</t>
  </si>
  <si>
    <t>2.39.</t>
  </si>
  <si>
    <t>Организация и реализация  социокультурного проекта «Дом ремесел», направленного на сохранение традиций и развитие русского традиционного художественного творчества, возрождение народных художественных промыслов и ремесел</t>
  </si>
  <si>
    <t>3.1.</t>
  </si>
  <si>
    <t>Реконструкция существующих сетей водоснабжения на улицах Овражная и Партизанская города Зеленогорска</t>
  </si>
  <si>
    <t>3.2.</t>
  </si>
  <si>
    <t>Строительство хозяйственно-питьевого водопровода в поселке индивидуальных застройщиков на 1000 дворов (кварталы № 9-12)</t>
  </si>
  <si>
    <t>3.8.</t>
  </si>
  <si>
    <t>Строительство второй (резервной) линии внешнего электроснабжения города Зеленогорска</t>
  </si>
  <si>
    <t>3.9.</t>
  </si>
  <si>
    <t>Строительство уличного освещения города</t>
  </si>
  <si>
    <t>3.23.</t>
  </si>
  <si>
    <t>Обустройство общественных пространств</t>
  </si>
  <si>
    <t>3.52.</t>
  </si>
  <si>
    <t>Установка автоматизированной системы передачи данных контроля, мониторинга и прогнозирования состояния объектов электроснабжения города на пульт управления оперативно-диспетчерской службы (ОДС)</t>
  </si>
  <si>
    <t>Муниципальная программа «Развитие культуры города Зеленогорска»</t>
  </si>
  <si>
    <t>Внебюджетные источники (средства МУП ЭС)</t>
  </si>
  <si>
    <t xml:space="preserve">Реконструкция и модернизация городских очистных сооружений с внедрением АСУТП очистки сточных вод (2022 – 2028), в том числе разработка проекта по реконструкции и модернизации очистных сооружений (2019 – 2021)  </t>
  </si>
  <si>
    <t>3.33.3.</t>
  </si>
  <si>
    <t xml:space="preserve">Объем отгруженных товаров, выполненных работ и услуг собственными силами по полному кругу организаций </t>
  </si>
  <si>
    <t>КГБПОУ «Зеленогорский техникум промышленных технологий и сервиса»</t>
  </si>
  <si>
    <t>Численность участников клубных формирований</t>
  </si>
  <si>
    <t xml:space="preserve">- учреждения культуры </t>
  </si>
  <si>
    <t xml:space="preserve">- учреждения физкультуры и спорта </t>
  </si>
  <si>
    <t xml:space="preserve">- учреждения социальной защиты населения </t>
  </si>
  <si>
    <t>1.24.7.</t>
  </si>
  <si>
    <t>3.36.3.</t>
  </si>
  <si>
    <t>3.48.5.</t>
  </si>
  <si>
    <t>2.44.2.</t>
  </si>
  <si>
    <t>1.24.8.</t>
  </si>
  <si>
    <t>Учреждения социальной защиты населения</t>
  </si>
  <si>
    <t>2.47.</t>
  </si>
  <si>
    <t>Возрождение меценатства и благотворительности</t>
  </si>
  <si>
    <t xml:space="preserve">Муниципальная программа «Развитие молодежной политики города Зеленогорска» </t>
  </si>
  <si>
    <t>Государственная программа Красноярского края «Молодежь Красноярского края в XXI веке»</t>
  </si>
  <si>
    <t>МКУ «Комитет по делам культуры»</t>
  </si>
  <si>
    <t xml:space="preserve">Муниципальная программа «Развитие образования в городе Зеленогорске» </t>
  </si>
  <si>
    <t xml:space="preserve">Государственная программа Красноярского края «Содействие занятости населения» </t>
  </si>
  <si>
    <t xml:space="preserve">Муниципальная программа «Охрана окружающей среды и защита городских лесов на территории города Зеленогорска»  </t>
  </si>
  <si>
    <t xml:space="preserve">Муниципальная программа «Развитие физической культуры и спорта в городе Зеленогорске» </t>
  </si>
  <si>
    <t xml:space="preserve">Муниципальная программа «Капитальное строительство и капитальный ремонт в городе Зеленогорске» </t>
  </si>
  <si>
    <t>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</t>
  </si>
  <si>
    <t xml:space="preserve">Муниципальная программа «Охрана окружающей среды и защита городских лесов на территории города Зеленогорска» </t>
  </si>
  <si>
    <t>Муниципальная программа «Охрана окружающей среды и защита городских лесов на территории города Зеленогорска»</t>
  </si>
  <si>
    <t>Муниципальная программа «Капитальное строительство и капитальный ремонт в городе Зеленогорске»</t>
  </si>
  <si>
    <t>3.35.4.</t>
  </si>
  <si>
    <t>Муниципальная программа «Обеспечение безопасности населения города Зеленогорска»</t>
  </si>
  <si>
    <t>ООО «Искра»</t>
  </si>
  <si>
    <t>Государственная программа Красноярского края «Развитие системы социальной поддержки граждан»</t>
  </si>
  <si>
    <t>Информация об объемах и источниках финансирования мероприятий Плана мероприятий по реализации Стратегии социально-экономического развития города Зеленогорска на период до 2030 года</t>
  </si>
  <si>
    <r>
      <rPr>
        <b/>
        <sz val="11"/>
        <rFont val="Times New Roman"/>
        <family val="1"/>
        <charset val="204"/>
      </rPr>
      <t>2018г,</t>
    </r>
    <r>
      <rPr>
        <sz val="11"/>
        <rFont val="Times New Roman"/>
        <family val="1"/>
        <charset val="204"/>
      </rPr>
      <t xml:space="preserve"> Фактический объем финансирования (тыс. руб.)</t>
    </r>
  </si>
  <si>
    <r>
      <rPr>
        <b/>
        <sz val="11"/>
        <rFont val="Times New Roman"/>
        <family val="1"/>
        <charset val="204"/>
      </rPr>
      <t>2019г,</t>
    </r>
    <r>
      <rPr>
        <sz val="11"/>
        <rFont val="Times New Roman"/>
        <family val="1"/>
        <charset val="204"/>
      </rPr>
      <t xml:space="preserve"> Фактический объем финансирования (тыс. руб.)</t>
    </r>
  </si>
  <si>
    <r>
      <rPr>
        <b/>
        <sz val="11"/>
        <rFont val="Times New Roman"/>
        <family val="1"/>
        <charset val="204"/>
      </rPr>
      <t>2020г,</t>
    </r>
    <r>
      <rPr>
        <sz val="11"/>
        <rFont val="Times New Roman"/>
        <family val="1"/>
        <charset val="204"/>
      </rPr>
      <t xml:space="preserve"> Фактический объем финансирования (тыс. руб.)</t>
    </r>
  </si>
  <si>
    <r>
      <rPr>
        <b/>
        <sz val="11"/>
        <rFont val="Times New Roman"/>
        <family val="1"/>
        <charset val="204"/>
      </rPr>
      <t xml:space="preserve">ВСЕГО </t>
    </r>
    <r>
      <rPr>
        <sz val="11"/>
        <rFont val="Times New Roman"/>
        <family val="1"/>
        <charset val="204"/>
      </rPr>
      <t>объем финансирования (тыс. руб.)</t>
    </r>
  </si>
  <si>
    <t>Государственная программа Красноярского края «Содействие занятости населения»;                                                                                                                                                                                                         Внебюджетные источники (средства организаций)</t>
  </si>
  <si>
    <t>Государственная программа Красноярского края «Содействие занятости населения»;
Внебюджетные источники (средства организаций)</t>
  </si>
  <si>
    <t>Внедрение новых образовательных программ подготовки кадров по ТОП-50 и актуализация содержания реализуемых программ в соответсвии с профессиональными стандартами, стандартами WorldskillsRussia ((WSR) Союз "Молодые профессионалы (Ворлдскиллс Россия)" - официальный оператор международного некоммерческого движения WorldSkills International, миссия которого – повышение стандартов подготовки кадров)</t>
  </si>
  <si>
    <t>МКУ "Комитет по делам культуры"</t>
  </si>
  <si>
    <t>МКУ "Служба ГО и ЧС"</t>
  </si>
  <si>
    <t>Информирование населения о принятых нормативных правовых актах Российской Федерации, Красноярского края, муниципальных правовых актах                                                                                                                      г. Зеленогорска в области охраны окружающей среды, о состоянии окружающей среды на территории города</t>
  </si>
  <si>
    <t xml:space="preserve">Государственная программа Красноярского края «Развитие образования»;    
Муниципальная программа «Развитие образования в городе Зеленогорске» </t>
  </si>
  <si>
    <t>Государственная программа Красноярского края «Молодежь Красноярского края в XXI веке»;                                                                                             Муниципальная программа «Развитие молодежной политики города Зеленогорска»</t>
  </si>
  <si>
    <t>Региональная программа капитального ремонта общего имущества в многоквартирных домах, расположенных на территории Красноярского края, на период с 2014-2043 годы;
Муниципальная программа «Капитальное строительство и капитальный ремонт в городе Зеленогорске»;
Внебюджетные источники (средства собственников помещений в многоквартирных домах)</t>
  </si>
  <si>
    <t>Государственная программа Красноярского края «Развитие транспортной системы»;
Муниципальная программа «Развитие транспортной системы в городе Зеленогорске»</t>
  </si>
  <si>
    <t xml:space="preserve">Государственная программа Красноярского края «Развитие транспортной системы»;
Муниципальная программа «Развитие траспортной системы в городе Зеленогорске»                                                                                                                                                             </t>
  </si>
  <si>
    <t xml:space="preserve">Внебюджетные источники (средства ПАО «ОГК-2», филиала АО «Енисейская ТГК (ТГК-13)» - «Красноярская ГРЭС-2»)
</t>
  </si>
  <si>
    <t xml:space="preserve">Внебюджетные источники (средства филиала АО «Енисейская ТГК (ТГК-13)» - «Красноярская ГРЭС-2»)
</t>
  </si>
  <si>
    <t>Филиал АО «Енисейская ТГК (ТГК-13)» - «Красноярская ГРЭС-2»)</t>
  </si>
  <si>
    <t>Муниципальная программа «Защита населения и территории города Зеленогорска от чрезвычайных ситуаций природного и техногенного характера»</t>
  </si>
  <si>
    <t>УСЗН/Отдел городского хозяйства</t>
  </si>
  <si>
    <t>Внебюджетные источники 
(средства от платной деятельности КГБУ СО КЦСН «Зеленогорский»)</t>
  </si>
  <si>
    <t xml:space="preserve"> I Динамика показателей Стратегии социально-экономического развития города Зеленогорска на период до 2030 года</t>
  </si>
  <si>
    <t>II Динамика показателей Плана мероприятий по реализации Стратегии социально-экономического развития города Зеленогорска на период до 2030 года</t>
  </si>
  <si>
    <t>Доля занятых в сфере малого и среднего предпринимательства в общей численности занятых в экономике</t>
  </si>
  <si>
    <t>Целевые ориентиры стратегии социально-экономического развития города Зеленогорска на период до 2030 года</t>
  </si>
  <si>
    <t>2.1</t>
  </si>
  <si>
    <t>2.2</t>
  </si>
  <si>
    <t>2.3</t>
  </si>
  <si>
    <t>2.4</t>
  </si>
  <si>
    <t>2.5</t>
  </si>
  <si>
    <t>3</t>
  </si>
  <si>
    <t>4</t>
  </si>
  <si>
    <t>Средства Фонда обязательного медицинского страхования;
Средства Территориального фонда обязательного медицинского страхования;                                                                                                                                                                                                                                                                                               
Внебюджетные источники (средства филиала ФГБУ ФСНКЦ ФМБА России КБ № 42)</t>
  </si>
  <si>
    <t>Средства Территориального фонда обязательного медицинского страхования;  
Внебюджетные источники (средства ФГБУ ФСНКЦ ФМБА России)</t>
  </si>
  <si>
    <t>Задача: Повышение качества и доступности предоставления социальных услуг гражданам пожилого возраста, инвалидам, включая детей-инвалидов, семей и детей в сфере социального обслуживания</t>
  </si>
  <si>
    <t>Доля населения, участвующего в культурно-досуговых мероприятиях, организованных органами местного самоуправления и муниципальными учреждениями культуры</t>
  </si>
  <si>
    <t>Динамика основных показателей Стратегии социально-экономического развития города Зеленогорска на период до 2030 года и Плана мероприятий по реализации Стратегии социально-экономического развития города Зеленогорска на период до 2030 года</t>
  </si>
  <si>
    <t xml:space="preserve">Первый заместитель </t>
  </si>
  <si>
    <t>по стратегическому планированию,</t>
  </si>
  <si>
    <t>экономическому развитию и финансам</t>
  </si>
  <si>
    <t>М.В. Налобина</t>
  </si>
  <si>
    <t>по стратегическому планированию, экономическому развитию и финансам</t>
  </si>
  <si>
    <t xml:space="preserve">Организация и выполнение промышленными предприятиями города организационно-технических мероприятий по охране окружающей среды </t>
  </si>
  <si>
    <t>3.15.</t>
  </si>
  <si>
    <t>Внедрение стандартов качества представления транспортных услуг</t>
  </si>
  <si>
    <t>Мероприятия не проводились по причине отсутствия финансирования</t>
  </si>
  <si>
    <t xml:space="preserve">Государственная программа Красноярского края «Развитие образования»                                                                                                                                                                         </t>
  </si>
  <si>
    <t>Внебюджетные источники (средства УМ АТП)</t>
  </si>
  <si>
    <t>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Зеленогорске»;
Внебюджетные источники (средства МУП ЭС)</t>
  </si>
  <si>
    <t>3.12.</t>
  </si>
  <si>
    <t>Строительство автомобильных дорог общего пользования местного значения города Зеленогорска</t>
  </si>
  <si>
    <t>Государственная программа Красноярского края «Содействие органам местного самоуправления в формировании современной городской среды»; 
Муниципальная программа «Формирование современной городской среды в городе Зеленогорске»;  
Внебюджетные источники (средства собственников в многоквартирных домах)</t>
  </si>
  <si>
    <t>3.27.</t>
  </si>
  <si>
    <t>Инициализация мероприятий по признанию ветхими многоквартирных деревянных домов, расположенных на улицах Мира, Калинина, Комсомольская, Первомайская, Гоголя (кварталы № 4, № 8)</t>
  </si>
  <si>
    <t>Государственная программа Красноярского края «Развитие образования»; 
Муниципальныя программа «Развитие образования в городе Зеленогорске»;
Муниципальная программа «Защита населения и территории города Зеленогорска от чрезвычайных ситуаций природного и техногенного характера»;
Муниципальная программа «Капитальное строительство и капитальный ремонт в городе Зеленогорске»;
Муниципальная программа «Обеспечение безопасности населения города Зеленогорска»</t>
  </si>
  <si>
    <t xml:space="preserve">Государственная программа Красноярского края «Развитие образования»;                                     Муниципальная программа «Развитие образования в городе Зеленогорске»                                                                                                                                                             </t>
  </si>
  <si>
    <t xml:space="preserve">Государственная программа Красноярского края «Развитие физической культуры и спорта»; Муниципальная программа «Развитие физической культуры и спорта в городе Зеленогорске»                                                                                                                                   </t>
  </si>
  <si>
    <t xml:space="preserve">Муниципальная программа «Капитальное строительство и капитальный ремонт в городе Зеленогорске»
</t>
  </si>
  <si>
    <t>Первый заместитель Главы ЗАТО г. Зеленогорск</t>
  </si>
  <si>
    <t xml:space="preserve"> Муниципальная программа «Обеспечение безопасности населения города Зеленогорска»</t>
  </si>
  <si>
    <t>Внебюджетные источники (средства филиала ФГБУ ФСНКЦ ФМБА России КБ № 42)</t>
  </si>
  <si>
    <t xml:space="preserve">Ведомственная целевая программа «Модернизация первичного звена здравоохранения Российской Федерации»
</t>
  </si>
  <si>
    <t>1.12.</t>
  </si>
  <si>
    <t xml:space="preserve">Муниципальная программа «Развитие культуры города Зеленогорска»    </t>
  </si>
  <si>
    <t>Муниципальная программа «Развитие молодежной политики города Зеленогорска»</t>
  </si>
  <si>
    <t>Исполнитель:  Лузина И.В.</t>
  </si>
  <si>
    <t xml:space="preserve">Государственная программа Красноярского края «Развитие физической культуры и спорта»;
Муниципальная программа «Развитие физической культуры и спорта в городе Зеленогорске»; 
Внебюджетные источники (средства МКУ «КФиС» от приносящей доход деятельности)                                                        </t>
  </si>
  <si>
    <t xml:space="preserve">Государственная программа Красноярского края «Развитие физической культуры и спорта»; 
Муниципальная программа «Развитие физической культуры и спорта в городе Зеленогорске»;   
Внебюджетные источники (благотворительные средства АО «ПО ЭХЗ»)                                                                                                                                                                        </t>
  </si>
  <si>
    <t>Государственная программа Красноярского края «Содействие развитию местного самоуправления»;
Муниципальная программа «Развитие культуры города Зеленогорска»</t>
  </si>
  <si>
    <t>Государственная программа Красноярского края «Развитие культуры и туризма»;                                                                                                            Муниципальная программа «Развитие культуры города Зеленогорска»</t>
  </si>
  <si>
    <t>Государственная программа Красноярского края «Молодежь Красноярского края в XXI веке»;    Муниципальная программа «Развитие молодежной политики города Зеленогорска»</t>
  </si>
  <si>
    <t>Государственная программа Красноярского края «Развитие транспортной системы»</t>
  </si>
  <si>
    <t xml:space="preserve">Внебюджетные источники (средства филиала АО «Енисейская ТГК (ТГК-13)» - «Красноярская ГРЭС-2») 
</t>
  </si>
  <si>
    <t>Расходы по договорам пожизненного содержания с иждивенцами,заключенным с пожилыми одинокими лицами, в рамках непрограммных расходов КУМИ, публичные обязательства (Администрация ЗАТО г. Зеленогорск)</t>
  </si>
  <si>
    <t xml:space="preserve">Внебюджнтные средства (от платной деятельности МБУ «Природный зоологический парк»)                     </t>
  </si>
  <si>
    <r>
      <t>Государственная программа Красноярского края «Содействие занятости населения»;
Внебюджетные источники (средства  от платной деятельности КГБПОУ «Зеленогорский техникум промышленных технологий и сервиса»)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</t>
    </r>
  </si>
  <si>
    <t>Внебюджетные источники (средства  от платной деятельности КГБПОУ «Зеленогорский техникум промышленных технологий и сервиса»)</t>
  </si>
  <si>
    <t>Муниципальная программа «Развитие физической культуры и спорта в городе Зеленогорске»; Внебюджетные источники (средства  от платной деятельности МБУ, находящихся в ведении МКУ «КФиС»)</t>
  </si>
  <si>
    <t>Внебюджетные средства (ООО «Искра»)</t>
  </si>
  <si>
    <t xml:space="preserve">Внебюджетные источники (средства от платной деятельности КГБПОУ «Зеленогорский техникум промышленных технологий и сервиса»)                                                                                                                                                                        </t>
  </si>
  <si>
    <t xml:space="preserve">Государственная программа Красноярского края «Развитие образования»;
Внебюджетные источники (средства от платной деятельности КГБПОУ «Зеленогорский техникум промышленных технологий и сервиса») </t>
  </si>
  <si>
    <t xml:space="preserve">Муниципальная программа «Развитие физической культуры и спорта в городе Зеленогорске»;
Внебюджетные источники (средства от платной деятельности МКУ «КФиС») </t>
  </si>
  <si>
    <t xml:space="preserve">Внебюджетные источники (благотворительные средства АО «ТВЭЛ» и общественных организаций) </t>
  </si>
  <si>
    <t>Внебюджетные источники (благотворительные средства Госкорпорации «Росатом»)</t>
  </si>
  <si>
    <t>Государственная программа Красноярского края «Развитие культуры и туризма;
Муниципальная программа «Развитие культуры города Зеленогорска»;                                                                                            Внебюджетные средства (благотворительные средства АО «ПО ЭХЗ», добровольные пожертвования физических лиц)</t>
  </si>
  <si>
    <t>Внебюджетные средства (благотворительные средства АО  «ПО ЭХЗ»)</t>
  </si>
  <si>
    <t>Муниципальная программа «Развитие культуры города Зеленогорска»;                                    Внебюджетные средства (благотворительные средства АО  «ПО ЭХЗ», АО «ТВЭЛ»)</t>
  </si>
  <si>
    <r>
      <rPr>
        <sz val="11"/>
        <rFont val="Times New Roman"/>
        <family val="1"/>
        <charset val="204"/>
      </rPr>
      <t xml:space="preserve">Муниципальная программа «Капитальное строительство и капитальный ремонт в городе Зеленогорске»; 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Зеленогорске»;  </t>
    </r>
    <r>
      <rPr>
        <sz val="11"/>
        <color theme="1"/>
        <rFont val="Times New Roman"/>
        <family val="1"/>
        <charset val="204"/>
      </rPr>
      <t xml:space="preserve">Муниципальная программа «Защита населения и территории города Зеленогорска от чрезвычайных ситуаций природного и техногенного характера»; </t>
    </r>
    <r>
      <rPr>
        <sz val="11"/>
        <color rgb="FFFF0000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Внебюджетные источники (благотворительные средства АО «ТВЭЛ»)</t>
    </r>
    <r>
      <rPr>
        <sz val="11"/>
        <color rgb="FFFF0000"/>
        <rFont val="Times New Roman"/>
        <family val="1"/>
        <charset val="204"/>
      </rPr>
      <t xml:space="preserve">
</t>
    </r>
  </si>
  <si>
    <t>Внебюджетные средства (добровольные пожертвования физических лиц)</t>
  </si>
  <si>
    <t>Государственная программа Красноярского края «Реформирование и модернизация жилищно-коммунального хозяйства»; 
Муниципальная программа «Капитальное сторительство и капитальный ремонт в городе Зеленогорске»;  
Внебюджетные источники (средства МУП ТС)</t>
  </si>
  <si>
    <t>Государственная программа Красноярского края «Содействие органам местного самоуправления в формировании современной городской среды»;
Муниципальная программа «Формирование современной городской среды в городе Зеленогорске»;                                                    Внебюджетные источники (благотворительные средства  АО «ПО ЭХЗ»)</t>
  </si>
  <si>
    <t>Внебюджетные средства (средства от платной деятельности МБУК «ЗГДК», МБУ «ЗМВЦ», благотворительные средства АО «ТВЭЛ»)</t>
  </si>
  <si>
    <t xml:space="preserve">Филиал ФГБУ ФСНКЦ ФМБА России КБ         № 42
</t>
  </si>
  <si>
    <t>Внебюджетные источники (благотворительные средства  АО «ПО ЭХЗ»)</t>
  </si>
  <si>
    <t>Государственная программа Красноярского края «Развитие образования»;    
Муниципальная программа «Развитие образования в городе Зеленогорске»; Внебюджетные источники (благотворительные средства  АО «ПО ЭХЗ»)</t>
  </si>
  <si>
    <t xml:space="preserve">Муниципальная программа «Развитие образования в городе Зеленогорске»;
Внебюджетные источники (благотворительные средства АО «ПО ЭХЗ»)
</t>
  </si>
  <si>
    <t>Государственная программа Красноярского края «Развитие образования»;               
Внебюджетные источники (благотворительные средства АО «ТВЭЛ»)</t>
  </si>
  <si>
    <t>Государственная программа Красноярского края «Развитие образования»;                                              Муниципальныя программа «Развитие образования в городе Зеленогорске»;
Внебюджетные источники (благотворительные средства АО «ТВЭЛ»)</t>
  </si>
  <si>
    <t>Государственная программа Красноярского края «Развитие образования»;
Внебюджетные источники (средства от платной деятельности КГБПОУ «Зеленогорский техникум промышленных технологий и сервиса», благотворительные средства АО «ПО ЭХЗ»)</t>
  </si>
  <si>
    <t>Средства Фонда обязательного медицинского страховани;                                                                           Средства Территориального фонда обязательного медицинского страхования</t>
  </si>
  <si>
    <t xml:space="preserve">Муниципальная программа «Развитие физической культуры и спорта в городе Зеленогорске»;                                                                                                                                                                             Внебюджетные источники (средства от платной деятельности МБУ, находящихся в ведении МКУ «КФиС», благотворительные средства  АО «ПО ЭХЗ») </t>
  </si>
  <si>
    <t xml:space="preserve">Государственная программа Красноярского края «Развитие культуры и туризма»;                               Госудаственная программа Красноярского края «Молодежь Красноярского края в XXI веке»;   Муниципальная программа «Развитие культуры города Зеленогорска»;
Внебюждетные источники (средства  от платной деятельности МКУ «Комитет по делам культуры») </t>
  </si>
  <si>
    <t>Государственная программа Красноярского края «Содействие занятости населения»;
Федеральный бюджет (средства ФМБА России);                                                                                         Средства Фонда обязательного медицинского страхования;                                                                 Средства Территориального фонда обязательного медицинского страхования;                                                                                                                                                                                                                                                                                        
Внебюджетные источники (средства КГКУ «ЦЗН ЗАТО г. Зеленогорска»)</t>
  </si>
  <si>
    <t xml:space="preserve">Муниципальная программа «Развитие физической культуры и спорта в городе Зеленогорске»;     Внебюджетные источники (средства от платной деятельности МБУ, находящихся в ведении МКУ «КФиС», блоготворительные средства АО «ПО ЭХЗ», АО «ТВЭЛ»)                                                                                                                               </t>
  </si>
  <si>
    <t xml:space="preserve">Государственная программа Красноярского края «Развитие культуры и туризма»;
Муниципальная программа «Развитие культуры города Зеленогорска»;                                         Внебюджетные средства (АНО «ЦСТ «Сияние», АО «ПО ЭХЗ») </t>
  </si>
  <si>
    <t>Государственная программа Красноярского края «Развитие культуры и туризма»;              Государственная программа Красноярского края «Содействие развитию местного самоуправления»;                                                                                                                                       Муниципальная программа «Развитие культуры города Зеленогорска»;                                                                                                                                         
Внебюджетные источники (от платной деятельности МКУ «Комитет по делам культуры»)</t>
  </si>
  <si>
    <t>Государственная программа   Красноярского края «Содействие развитию гражданского общества»; Муниципальная программа «Развитие культуры города Зеленогорска»;
Внебюджетные источники (Фонд Президентских грантов, Государственная грантовая программа Красноярского края «Партнерство», Православная инициатива, благотворительные средства АО «ПО ЭХЗ», АО «ТВЭЛ»)</t>
  </si>
  <si>
    <t>Государственная программа Красноярского края «Реформирование и модернизация жилищно-коммунального хозяйства и повышение энергетической эффективности»;
Муниципальная программа «Капитальное строительство и капитальный ремонт в городе Зеленогорске»</t>
  </si>
  <si>
    <t>Государственная программа Красноярского края «Молодежь Красноярского края в XXI веке»;   Внебюджетные средства (благотворительные средства АО «ПО ЭХЗ»)</t>
  </si>
  <si>
    <t xml:space="preserve">Государственная программа Красноярского края «Содействие органам местного самоуправления в формировании современной городской среды»;
Муниципальная программа «Формирование современной городской среды в городе Зеленогорске»;                                                        Внебюджетные средства (благотворительные средства АО «ТВЭЛ») 
</t>
  </si>
  <si>
    <t>Организационное мероприятие</t>
  </si>
  <si>
    <t>Главы ЗАТО г. Зеленогорск</t>
  </si>
  <si>
    <t xml:space="preserve">Государственная программа Красноярского края «Развитие инвестиционной, инновационной деятельности, малого и среднего предпринимательства на территории края»;
Муниципальная программа «Развитие малого и среднего предпринимательства в городе Зеленогорске»;                                                           Внебюджетные средства (НКО «Фонд развития предпринимательства города Зеленогорска», ТОСП ЦОУ КГБУ «МФЦ» в АНО «ККЦРБ МКК» в г. Зеленогорске (Центр «Мой бизнес»))
</t>
  </si>
  <si>
    <t xml:space="preserve">Региональная адресная программа «Переселение граждан из аварийного жилищного фонда в Красноярском крае» на 2019-2025 годы;
Муниципальная программа «Реформирование и модернизация жилищно-коммунального хозяйства и повышение энергетической эффективности в городе Зеленогорске» </t>
  </si>
  <si>
    <t>Средстава указаны в мероприятии 2.12.</t>
  </si>
  <si>
    <t>по состоянию на 05.05.2022</t>
  </si>
  <si>
    <t>по состоянию на 05.05.2023</t>
  </si>
  <si>
    <t>Информация, содержащая коммерческую тайну</t>
  </si>
  <si>
    <t>Справочно 2019 г.</t>
  </si>
  <si>
    <t>Справочно 2020 г.</t>
  </si>
  <si>
    <t>ИТОГО   2022 г.</t>
  </si>
  <si>
    <t>Справочно 2021 г.</t>
  </si>
  <si>
    <t>ИТОГО     2018-2022 гг.</t>
  </si>
  <si>
    <t>Справочно 2018 г.</t>
  </si>
  <si>
    <r>
      <rPr>
        <b/>
        <sz val="11"/>
        <rFont val="Times New Roman"/>
        <family val="1"/>
        <charset val="204"/>
      </rPr>
      <t>2022 г,</t>
    </r>
    <r>
      <rPr>
        <sz val="11"/>
        <rFont val="Times New Roman"/>
        <family val="1"/>
        <charset val="204"/>
      </rPr>
      <t xml:space="preserve"> Фактический объем финансирования (тыс. руб.)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</si>
</sst>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0.0"/>
    <numFmt numFmtId="166" formatCode="#,##0.0"/>
    <numFmt numFmtId="167" formatCode="#,##0.000"/>
    <numFmt numFmtId="168" formatCode="dd/mm/yy;@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1.5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26" fillId="0" borderId="0"/>
    <xf numFmtId="164" fontId="3" fillId="0" borderId="0" applyFont="0" applyFill="0" applyBorder="0" applyAlignment="0" applyProtection="0"/>
    <xf numFmtId="0" fontId="37" fillId="0" borderId="0"/>
    <xf numFmtId="0" fontId="10" fillId="0" borderId="0"/>
    <xf numFmtId="0" fontId="37" fillId="0" borderId="0"/>
  </cellStyleXfs>
  <cellXfs count="3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166" fontId="7" fillId="0" borderId="1" xfId="0" applyNumberFormat="1" applyFont="1" applyBorder="1" applyAlignment="1">
      <alignment vertical="center" wrapText="1"/>
    </xf>
    <xf numFmtId="4" fontId="0" fillId="0" borderId="0" xfId="0" applyNumberFormat="1"/>
    <xf numFmtId="166" fontId="8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0" xfId="0" applyFont="1" applyFill="1"/>
    <xf numFmtId="166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166" fontId="9" fillId="0" borderId="1" xfId="0" applyNumberFormat="1" applyFon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166" fontId="1" fillId="0" borderId="0" xfId="0" applyNumberFormat="1" applyFont="1"/>
    <xf numFmtId="0" fontId="2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166" fontId="14" fillId="3" borderId="1" xfId="0" applyNumberFormat="1" applyFont="1" applyFill="1" applyBorder="1" applyAlignment="1">
      <alignment horizontal="center" vertical="top" wrapText="1"/>
    </xf>
    <xf numFmtId="0" fontId="30" fillId="4" borderId="2" xfId="0" applyFont="1" applyFill="1" applyBorder="1" applyAlignment="1">
      <alignment horizontal="left" vertical="top"/>
    </xf>
    <xf numFmtId="0" fontId="30" fillId="4" borderId="3" xfId="0" applyFont="1" applyFill="1" applyBorder="1" applyAlignment="1">
      <alignment horizontal="left" vertical="top" wrapText="1"/>
    </xf>
    <xf numFmtId="0" fontId="30" fillId="4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 wrapText="1"/>
    </xf>
    <xf numFmtId="165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/>
    </xf>
    <xf numFmtId="165" fontId="31" fillId="0" borderId="1" xfId="0" applyNumberFormat="1" applyFont="1" applyFill="1" applyBorder="1" applyAlignment="1">
      <alignment horizontal="left" vertical="top" wrapText="1"/>
    </xf>
    <xf numFmtId="3" fontId="25" fillId="0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0" fontId="14" fillId="0" borderId="0" xfId="0" applyFont="1"/>
    <xf numFmtId="166" fontId="14" fillId="0" borderId="0" xfId="0" applyNumberFormat="1" applyFont="1"/>
    <xf numFmtId="0" fontId="14" fillId="0" borderId="0" xfId="1" applyFont="1" applyAlignment="1">
      <alignment horizontal="left" vertical="center"/>
    </xf>
    <xf numFmtId="0" fontId="30" fillId="0" borderId="3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14" fillId="0" borderId="0" xfId="0" applyFont="1" applyFill="1"/>
    <xf numFmtId="166" fontId="14" fillId="0" borderId="1" xfId="0" applyNumberFormat="1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top" wrapText="1"/>
    </xf>
    <xf numFmtId="166" fontId="2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4" fillId="0" borderId="8" xfId="0" applyFont="1" applyBorder="1"/>
    <xf numFmtId="0" fontId="29" fillId="0" borderId="4" xfId="0" applyFont="1" applyBorder="1"/>
    <xf numFmtId="0" fontId="9" fillId="0" borderId="1" xfId="0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66" fontId="13" fillId="0" borderId="1" xfId="0" applyNumberFormat="1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left" vertical="center" wrapText="1"/>
    </xf>
    <xf numFmtId="166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top"/>
    </xf>
    <xf numFmtId="0" fontId="1" fillId="0" borderId="0" xfId="0" applyFont="1" applyBorder="1"/>
    <xf numFmtId="166" fontId="14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2" fillId="0" borderId="0" xfId="0" applyFont="1" applyAlignment="1">
      <alignment horizontal="right"/>
    </xf>
    <xf numFmtId="166" fontId="10" fillId="3" borderId="1" xfId="0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wrapText="1"/>
    </xf>
    <xf numFmtId="0" fontId="35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166" fontId="9" fillId="3" borderId="1" xfId="0" applyNumberFormat="1" applyFont="1" applyFill="1" applyBorder="1" applyAlignment="1">
      <alignment horizontal="left" vertical="center"/>
    </xf>
    <xf numFmtId="166" fontId="25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166" fontId="14" fillId="0" borderId="0" xfId="1" applyNumberFormat="1" applyFont="1" applyAlignment="1">
      <alignment horizontal="left" vertical="center"/>
    </xf>
    <xf numFmtId="166" fontId="14" fillId="0" borderId="1" xfId="0" applyNumberFormat="1" applyFont="1" applyBorder="1" applyAlignment="1">
      <alignment horizontal="center" vertical="center"/>
    </xf>
    <xf numFmtId="166" fontId="14" fillId="0" borderId="5" xfId="0" applyNumberFormat="1" applyFont="1" applyBorder="1" applyAlignment="1">
      <alignment horizontal="center" vertical="center"/>
    </xf>
    <xf numFmtId="166" fontId="14" fillId="0" borderId="5" xfId="1" applyNumberFormat="1" applyFont="1" applyBorder="1" applyAlignment="1">
      <alignment horizontal="center" vertical="center"/>
    </xf>
    <xf numFmtId="0" fontId="14" fillId="0" borderId="1" xfId="0" applyFont="1" applyBorder="1"/>
    <xf numFmtId="0" fontId="14" fillId="0" borderId="0" xfId="0" applyFont="1" applyFill="1" applyAlignment="1">
      <alignment vertical="top"/>
    </xf>
    <xf numFmtId="166" fontId="29" fillId="0" borderId="1" xfId="0" applyNumberFormat="1" applyFont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166" fontId="25" fillId="0" borderId="1" xfId="0" applyNumberFormat="1" applyFont="1" applyFill="1" applyBorder="1" applyAlignment="1">
      <alignment horizontal="center" vertical="center" wrapText="1"/>
    </xf>
    <xf numFmtId="166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4" fillId="0" borderId="0" xfId="1" applyFont="1" applyAlignment="1">
      <alignment horizontal="left"/>
    </xf>
    <xf numFmtId="166" fontId="14" fillId="0" borderId="4" xfId="0" applyNumberFormat="1" applyFont="1" applyBorder="1" applyAlignment="1">
      <alignment horizontal="center"/>
    </xf>
    <xf numFmtId="0" fontId="29" fillId="0" borderId="2" xfId="0" applyFont="1" applyBorder="1"/>
    <xf numFmtId="166" fontId="29" fillId="0" borderId="4" xfId="0" applyNumberFormat="1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168" fontId="14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1" fillId="0" borderId="0" xfId="4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3" borderId="0" xfId="4" applyFont="1" applyFill="1" applyBorder="1" applyAlignment="1">
      <alignment horizontal="center" vertical="center"/>
    </xf>
    <xf numFmtId="164" fontId="1" fillId="0" borderId="0" xfId="4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166" fontId="8" fillId="0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/>
    <xf numFmtId="3" fontId="23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16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/>
    <xf numFmtId="0" fontId="8" fillId="0" borderId="1" xfId="0" applyFont="1" applyFill="1" applyBorder="1" applyAlignment="1">
      <alignment horizontal="left" vertical="center" wrapText="1" indent="1"/>
    </xf>
    <xf numFmtId="2" fontId="8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shrinkToFit="1"/>
    </xf>
    <xf numFmtId="14" fontId="1" fillId="0" borderId="0" xfId="0" applyNumberFormat="1" applyFont="1" applyAlignment="1">
      <alignment horizontal="left"/>
    </xf>
    <xf numFmtId="164" fontId="0" fillId="0" borderId="0" xfId="4" applyFont="1" applyAlignment="1">
      <alignment vertical="center"/>
    </xf>
    <xf numFmtId="166" fontId="32" fillId="3" borderId="1" xfId="0" applyNumberFormat="1" applyFont="1" applyFill="1" applyBorder="1" applyAlignment="1">
      <alignment horizontal="left" vertical="center"/>
    </xf>
    <xf numFmtId="166" fontId="0" fillId="0" borderId="1" xfId="0" applyNumberFormat="1" applyBorder="1" applyAlignment="1">
      <alignment vertical="center"/>
    </xf>
    <xf numFmtId="164" fontId="1" fillId="0" borderId="0" xfId="4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29" fillId="0" borderId="0" xfId="0" applyFont="1" applyBorder="1"/>
    <xf numFmtId="166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2" fillId="0" borderId="0" xfId="0" applyFont="1" applyAlignme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top" wrapText="1"/>
    </xf>
    <xf numFmtId="0" fontId="27" fillId="0" borderId="0" xfId="0" applyFont="1" applyAlignment="1">
      <alignment vertical="top"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166" fontId="29" fillId="3" borderId="1" xfId="0" applyNumberFormat="1" applyFont="1" applyFill="1" applyBorder="1" applyAlignment="1">
      <alignment horizontal="center" vertical="top" wrapText="1"/>
    </xf>
    <xf numFmtId="2" fontId="14" fillId="3" borderId="1" xfId="0" applyNumberFormat="1" applyFont="1" applyFill="1" applyBorder="1" applyAlignment="1">
      <alignment horizontal="left" vertical="top" wrapText="1"/>
    </xf>
    <xf numFmtId="166" fontId="1" fillId="3" borderId="1" xfId="0" applyNumberFormat="1" applyFont="1" applyFill="1" applyBorder="1" applyAlignment="1">
      <alignment horizontal="center" vertical="top" wrapText="1"/>
    </xf>
    <xf numFmtId="166" fontId="27" fillId="3" borderId="1" xfId="0" applyNumberFormat="1" applyFont="1" applyFill="1" applyBorder="1" applyAlignment="1">
      <alignment horizontal="center" vertical="top" wrapText="1"/>
    </xf>
    <xf numFmtId="0" fontId="30" fillId="3" borderId="2" xfId="0" applyFont="1" applyFill="1" applyBorder="1" applyAlignment="1">
      <alignment horizontal="left" vertical="top"/>
    </xf>
    <xf numFmtId="0" fontId="30" fillId="3" borderId="3" xfId="0" applyFont="1" applyFill="1" applyBorder="1" applyAlignment="1">
      <alignment horizontal="left" vertical="top" wrapText="1"/>
    </xf>
    <xf numFmtId="0" fontId="14" fillId="3" borderId="1" xfId="0" applyFont="1" applyFill="1" applyBorder="1"/>
    <xf numFmtId="0" fontId="30" fillId="3" borderId="4" xfId="0" applyFont="1" applyFill="1" applyBorder="1" applyAlignment="1">
      <alignment horizontal="left" vertical="top" wrapText="1"/>
    </xf>
    <xf numFmtId="166" fontId="29" fillId="3" borderId="1" xfId="0" applyNumberFormat="1" applyFont="1" applyFill="1" applyBorder="1" applyAlignment="1">
      <alignment horizontal="center" vertical="top"/>
    </xf>
    <xf numFmtId="166" fontId="22" fillId="3" borderId="1" xfId="0" applyNumberFormat="1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horizontal="left" vertical="top"/>
    </xf>
    <xf numFmtId="0" fontId="30" fillId="3" borderId="1" xfId="0" applyFont="1" applyFill="1" applyBorder="1" applyAlignment="1">
      <alignment horizontal="left" vertical="top" wrapText="1"/>
    </xf>
    <xf numFmtId="4" fontId="14" fillId="3" borderId="1" xfId="0" applyNumberFormat="1" applyFont="1" applyFill="1" applyBorder="1" applyAlignment="1">
      <alignment horizontal="left" vertical="top" wrapText="1"/>
    </xf>
    <xf numFmtId="4" fontId="14" fillId="3" borderId="3" xfId="0" applyNumberFormat="1" applyFont="1" applyFill="1" applyBorder="1" applyAlignment="1">
      <alignment horizontal="left" vertical="top" wrapText="1"/>
    </xf>
    <xf numFmtId="4" fontId="14" fillId="3" borderId="1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center"/>
    </xf>
    <xf numFmtId="0" fontId="30" fillId="3" borderId="3" xfId="0" applyFont="1" applyFill="1" applyBorder="1" applyAlignment="1">
      <alignment horizontal="left" vertical="top"/>
    </xf>
    <xf numFmtId="0" fontId="30" fillId="3" borderId="4" xfId="0" applyFont="1" applyFill="1" applyBorder="1" applyAlignment="1">
      <alignment horizontal="left" vertical="top"/>
    </xf>
    <xf numFmtId="0" fontId="30" fillId="3" borderId="4" xfId="0" applyFont="1" applyFill="1" applyBorder="1" applyAlignment="1">
      <alignment vertical="top"/>
    </xf>
    <xf numFmtId="0" fontId="30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top"/>
    </xf>
    <xf numFmtId="0" fontId="34" fillId="3" borderId="3" xfId="0" applyFont="1" applyFill="1" applyBorder="1" applyAlignment="1">
      <alignment horizontal="left" vertical="top"/>
    </xf>
    <xf numFmtId="0" fontId="34" fillId="3" borderId="4" xfId="0" applyFont="1" applyFill="1" applyBorder="1" applyAlignment="1">
      <alignment horizontal="left" vertical="top"/>
    </xf>
    <xf numFmtId="166" fontId="24" fillId="3" borderId="1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/>
    </xf>
    <xf numFmtId="166" fontId="14" fillId="3" borderId="1" xfId="0" applyNumberFormat="1" applyFont="1" applyFill="1" applyBorder="1" applyAlignment="1">
      <alignment horizontal="left" vertical="center" wrapText="1"/>
    </xf>
    <xf numFmtId="0" fontId="30" fillId="3" borderId="3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top" wrapText="1"/>
    </xf>
    <xf numFmtId="166" fontId="14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166" fontId="1" fillId="3" borderId="1" xfId="0" applyNumberFormat="1" applyFont="1" applyFill="1" applyBorder="1" applyAlignment="1">
      <alignment horizontal="left" vertical="top" wrapText="1"/>
    </xf>
    <xf numFmtId="166" fontId="14" fillId="3" borderId="1" xfId="0" applyNumberFormat="1" applyFont="1" applyFill="1" applyBorder="1" applyAlignment="1">
      <alignment horizontal="center" vertical="top"/>
    </xf>
    <xf numFmtId="2" fontId="14" fillId="3" borderId="1" xfId="0" applyNumberFormat="1" applyFont="1" applyFill="1" applyBorder="1" applyAlignment="1">
      <alignment horizontal="left" vertical="top"/>
    </xf>
    <xf numFmtId="4" fontId="22" fillId="3" borderId="1" xfId="0" applyNumberFormat="1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166" fontId="29" fillId="3" borderId="3" xfId="0" applyNumberFormat="1" applyFont="1" applyFill="1" applyBorder="1" applyAlignment="1">
      <alignment horizontal="center" vertical="top" wrapText="1"/>
    </xf>
    <xf numFmtId="166" fontId="14" fillId="3" borderId="3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vertical="top" wrapText="1"/>
    </xf>
    <xf numFmtId="0" fontId="14" fillId="3" borderId="3" xfId="0" applyFont="1" applyFill="1" applyBorder="1" applyAlignment="1">
      <alignment vertical="center"/>
    </xf>
    <xf numFmtId="0" fontId="14" fillId="3" borderId="3" xfId="0" applyFont="1" applyFill="1" applyBorder="1"/>
    <xf numFmtId="4" fontId="14" fillId="3" borderId="5" xfId="0" applyNumberFormat="1" applyFont="1" applyFill="1" applyBorder="1" applyAlignment="1">
      <alignment vertical="center" wrapText="1"/>
    </xf>
    <xf numFmtId="166" fontId="14" fillId="3" borderId="1" xfId="0" applyNumberFormat="1" applyFont="1" applyFill="1" applyBorder="1" applyAlignment="1">
      <alignment horizontal="left" vertical="top"/>
    </xf>
    <xf numFmtId="166" fontId="14" fillId="3" borderId="6" xfId="0" applyNumberFormat="1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 wrapText="1"/>
    </xf>
    <xf numFmtId="166" fontId="29" fillId="3" borderId="5" xfId="0" applyNumberFormat="1" applyFont="1" applyFill="1" applyBorder="1" applyAlignment="1">
      <alignment horizontal="center" vertical="top" wrapText="1"/>
    </xf>
    <xf numFmtId="166" fontId="14" fillId="3" borderId="5" xfId="0" applyNumberFormat="1" applyFont="1" applyFill="1" applyBorder="1" applyAlignment="1">
      <alignment horizontal="center" vertical="top" wrapText="1"/>
    </xf>
    <xf numFmtId="0" fontId="14" fillId="3" borderId="10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left" vertical="top" wrapText="1"/>
    </xf>
    <xf numFmtId="166" fontId="29" fillId="3" borderId="6" xfId="0" applyNumberFormat="1" applyFont="1" applyFill="1" applyBorder="1" applyAlignment="1">
      <alignment horizontal="center" vertical="top" wrapText="1"/>
    </xf>
    <xf numFmtId="166" fontId="14" fillId="3" borderId="6" xfId="0" applyNumberFormat="1" applyFont="1" applyFill="1" applyBorder="1" applyAlignment="1">
      <alignment horizontal="center" vertical="top" wrapText="1"/>
    </xf>
    <xf numFmtId="0" fontId="29" fillId="3" borderId="1" xfId="0" applyFont="1" applyFill="1" applyBorder="1"/>
    <xf numFmtId="0" fontId="27" fillId="0" borderId="0" xfId="0" applyFont="1" applyBorder="1" applyAlignment="1">
      <alignment horizontal="right"/>
    </xf>
    <xf numFmtId="166" fontId="28" fillId="3" borderId="1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/>
    </xf>
    <xf numFmtId="0" fontId="14" fillId="3" borderId="1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top"/>
    </xf>
    <xf numFmtId="0" fontId="14" fillId="3" borderId="5" xfId="0" applyFont="1" applyFill="1" applyBorder="1" applyAlignment="1">
      <alignment horizontal="left" vertical="top"/>
    </xf>
    <xf numFmtId="17" fontId="14" fillId="3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/>
    </xf>
    <xf numFmtId="4" fontId="14" fillId="3" borderId="1" xfId="0" applyNumberFormat="1" applyFont="1" applyFill="1" applyBorder="1" applyAlignment="1">
      <alignment horizontal="left" vertical="top"/>
    </xf>
    <xf numFmtId="166" fontId="1" fillId="3" borderId="1" xfId="0" applyNumberFormat="1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/>
    <xf numFmtId="166" fontId="29" fillId="3" borderId="4" xfId="0" applyNumberFormat="1" applyFont="1" applyFill="1" applyBorder="1" applyAlignment="1">
      <alignment horizontal="center" vertical="top"/>
    </xf>
    <xf numFmtId="166" fontId="29" fillId="0" borderId="4" xfId="0" applyNumberFormat="1" applyFont="1" applyBorder="1" applyAlignment="1">
      <alignment horizontal="center" vertical="top"/>
    </xf>
    <xf numFmtId="166" fontId="29" fillId="0" borderId="1" xfId="0" applyNumberFormat="1" applyFont="1" applyBorder="1" applyAlignment="1">
      <alignment horizontal="center" vertical="top"/>
    </xf>
    <xf numFmtId="0" fontId="30" fillId="3" borderId="3" xfId="0" applyFont="1" applyFill="1" applyBorder="1" applyAlignment="1">
      <alignment horizontal="left" vertical="top" wrapText="1"/>
    </xf>
    <xf numFmtId="166" fontId="14" fillId="3" borderId="2" xfId="0" applyNumberFormat="1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0" fontId="1" fillId="3" borderId="0" xfId="0" applyFont="1" applyFill="1" applyBorder="1" applyAlignment="1">
      <alignment horizontal="left" vertical="top" wrapText="1"/>
    </xf>
    <xf numFmtId="166" fontId="29" fillId="2" borderId="2" xfId="0" applyNumberFormat="1" applyFont="1" applyFill="1" applyBorder="1" applyAlignment="1">
      <alignment horizontal="left" vertical="top" wrapText="1"/>
    </xf>
    <xf numFmtId="166" fontId="29" fillId="2" borderId="3" xfId="0" applyNumberFormat="1" applyFont="1" applyFill="1" applyBorder="1" applyAlignment="1">
      <alignment horizontal="left" vertical="top" wrapText="1"/>
    </xf>
    <xf numFmtId="166" fontId="29" fillId="2" borderId="4" xfId="0" applyNumberFormat="1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left" vertical="top" wrapText="1"/>
    </xf>
    <xf numFmtId="0" fontId="29" fillId="2" borderId="3" xfId="0" applyFont="1" applyFill="1" applyBorder="1" applyAlignment="1">
      <alignment horizontal="left" vertical="top" wrapText="1"/>
    </xf>
    <xf numFmtId="0" fontId="29" fillId="2" borderId="4" xfId="0" applyFont="1" applyFill="1" applyBorder="1" applyAlignment="1">
      <alignment horizontal="left" vertical="top" wrapText="1"/>
    </xf>
    <xf numFmtId="4" fontId="29" fillId="2" borderId="2" xfId="0" applyNumberFormat="1" applyFont="1" applyFill="1" applyBorder="1" applyAlignment="1">
      <alignment horizontal="left" vertical="top" wrapText="1"/>
    </xf>
    <xf numFmtId="4" fontId="29" fillId="2" borderId="3" xfId="0" applyNumberFormat="1" applyFont="1" applyFill="1" applyBorder="1" applyAlignment="1">
      <alignment horizontal="left" vertical="top" wrapText="1"/>
    </xf>
    <xf numFmtId="4" fontId="29" fillId="2" borderId="4" xfId="0" applyNumberFormat="1" applyFont="1" applyFill="1" applyBorder="1" applyAlignment="1">
      <alignment horizontal="left" vertical="top" wrapText="1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166" fontId="14" fillId="0" borderId="1" xfId="1" applyNumberFormat="1" applyFont="1" applyBorder="1" applyAlignment="1">
      <alignment horizontal="center" vertical="center" wrapText="1"/>
    </xf>
    <xf numFmtId="166" fontId="14" fillId="0" borderId="1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left" vertical="center" wrapText="1"/>
    </xf>
    <xf numFmtId="4" fontId="14" fillId="3" borderId="6" xfId="0" applyNumberFormat="1" applyFont="1" applyFill="1" applyBorder="1" applyAlignment="1">
      <alignment horizontal="left" vertical="center" wrapText="1"/>
    </xf>
    <xf numFmtId="0" fontId="30" fillId="3" borderId="2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 wrapText="1"/>
    </xf>
    <xf numFmtId="0" fontId="30" fillId="3" borderId="4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30" fillId="3" borderId="2" xfId="0" applyFont="1" applyFill="1" applyBorder="1" applyAlignment="1">
      <alignment horizontal="left" vertical="center" wrapText="1"/>
    </xf>
    <xf numFmtId="0" fontId="30" fillId="3" borderId="3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6" fillId="4" borderId="2" xfId="0" applyFont="1" applyFill="1" applyBorder="1" applyAlignment="1">
      <alignment horizontal="left" vertical="center"/>
    </xf>
    <xf numFmtId="0" fontId="36" fillId="4" borderId="3" xfId="0" applyFont="1" applyFill="1" applyBorder="1" applyAlignment="1">
      <alignment horizontal="left" vertical="center"/>
    </xf>
    <xf numFmtId="0" fontId="36" fillId="4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6" fillId="4" borderId="2" xfId="0" applyFont="1" applyFill="1" applyBorder="1" applyAlignment="1">
      <alignment horizontal="left" vertical="center" wrapText="1"/>
    </xf>
    <xf numFmtId="0" fontId="36" fillId="4" borderId="3" xfId="0" applyFont="1" applyFill="1" applyBorder="1" applyAlignment="1">
      <alignment horizontal="left" vertical="center" wrapText="1"/>
    </xf>
    <xf numFmtId="0" fontId="36" fillId="4" borderId="4" xfId="0" applyFont="1" applyFill="1" applyBorder="1" applyAlignment="1">
      <alignment horizontal="left" vertical="center" wrapText="1"/>
    </xf>
  </cellXfs>
  <cellStyles count="8">
    <cellStyle name="Обычный" xfId="0" builtinId="0"/>
    <cellStyle name="Обычный 10" xfId="3"/>
    <cellStyle name="Обычный 10 2" xfId="6"/>
    <cellStyle name="Обычный 2" xfId="1"/>
    <cellStyle name="Обычный 2 2" xfId="7"/>
    <cellStyle name="Обычный 3" xfId="2"/>
    <cellStyle name="Обычный 4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H282"/>
  <sheetViews>
    <sheetView tabSelected="1" view="pageBreakPreview" topLeftCell="A232" zoomScale="90" zoomScaleNormal="100" zoomScaleSheetLayoutView="90" zoomScalePageLayoutView="50" workbookViewId="0">
      <selection activeCell="A278" sqref="A278:B278"/>
    </sheetView>
  </sheetViews>
  <sheetFormatPr defaultRowHeight="15" x14ac:dyDescent="0.25"/>
  <cols>
    <col min="1" max="1" width="6.85546875" style="69" customWidth="1"/>
    <col min="2" max="2" width="42" style="69" customWidth="1"/>
    <col min="3" max="3" width="11.85546875" style="69" hidden="1" customWidth="1"/>
    <col min="4" max="4" width="9.5703125" style="69" hidden="1" customWidth="1"/>
    <col min="5" max="6" width="10.140625" style="69" hidden="1" customWidth="1"/>
    <col min="7" max="7" width="11.85546875" style="69" hidden="1" customWidth="1"/>
    <col min="8" max="8" width="13.140625" style="70" hidden="1" customWidth="1"/>
    <col min="9" max="11" width="10.140625" style="70" hidden="1" customWidth="1"/>
    <col min="12" max="12" width="11.85546875" style="70" hidden="1" customWidth="1"/>
    <col min="13" max="13" width="13.140625" style="70" hidden="1" customWidth="1"/>
    <col min="14" max="16" width="10.140625" style="70" hidden="1" customWidth="1"/>
    <col min="17" max="17" width="11.85546875" style="70" hidden="1" customWidth="1"/>
    <col min="18" max="18" width="14.28515625" style="70" customWidth="1"/>
    <col min="19" max="19" width="15.85546875" style="70" customWidth="1"/>
    <col min="20" max="20" width="14.5703125" style="70" customWidth="1"/>
    <col min="21" max="21" width="13.7109375" style="70" customWidth="1"/>
    <col min="22" max="22" width="15.5703125" style="70" customWidth="1"/>
    <col min="23" max="23" width="13.140625" style="70" hidden="1" customWidth="1"/>
    <col min="24" max="25" width="10.140625" style="70" hidden="1" customWidth="1"/>
    <col min="26" max="26" width="14" style="70" hidden="1" customWidth="1"/>
    <col min="27" max="27" width="13.140625" style="70" hidden="1" customWidth="1"/>
    <col min="28" max="28" width="45.7109375" style="133" customWidth="1"/>
    <col min="29" max="29" width="52" style="190" customWidth="1"/>
    <col min="30" max="34" width="9.140625" style="116"/>
    <col min="35" max="16384" width="9.140625" style="69"/>
  </cols>
  <sheetData>
    <row r="1" spans="1:29" ht="0.75" customHeight="1" x14ac:dyDescent="0.25">
      <c r="AB1" s="127"/>
    </row>
    <row r="2" spans="1:29" ht="31.5" customHeight="1" x14ac:dyDescent="0.25">
      <c r="A2" s="287" t="s">
        <v>498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8"/>
    </row>
    <row r="3" spans="1:29" x14ac:dyDescent="0.25">
      <c r="A3" s="71"/>
      <c r="B3" s="71"/>
      <c r="C3" s="71"/>
      <c r="D3" s="71"/>
      <c r="E3" s="71"/>
      <c r="F3" s="71"/>
      <c r="G3" s="71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28"/>
    </row>
    <row r="4" spans="1:29" ht="15" customHeight="1" x14ac:dyDescent="0.25">
      <c r="A4" s="289" t="s">
        <v>15</v>
      </c>
      <c r="B4" s="289" t="s">
        <v>371</v>
      </c>
      <c r="C4" s="291" t="s">
        <v>499</v>
      </c>
      <c r="D4" s="292"/>
      <c r="E4" s="292"/>
      <c r="F4" s="292"/>
      <c r="G4" s="292"/>
      <c r="H4" s="291" t="s">
        <v>500</v>
      </c>
      <c r="I4" s="292"/>
      <c r="J4" s="292"/>
      <c r="K4" s="292"/>
      <c r="L4" s="292"/>
      <c r="M4" s="291" t="s">
        <v>501</v>
      </c>
      <c r="N4" s="292"/>
      <c r="O4" s="292"/>
      <c r="P4" s="292"/>
      <c r="Q4" s="292"/>
      <c r="R4" s="291" t="s">
        <v>623</v>
      </c>
      <c r="S4" s="292"/>
      <c r="T4" s="292"/>
      <c r="U4" s="292"/>
      <c r="V4" s="292"/>
      <c r="W4" s="291" t="s">
        <v>502</v>
      </c>
      <c r="X4" s="292"/>
      <c r="Y4" s="292"/>
      <c r="Z4" s="292"/>
      <c r="AA4" s="292"/>
      <c r="AB4" s="293" t="s">
        <v>354</v>
      </c>
    </row>
    <row r="5" spans="1:29" ht="38.25" customHeight="1" x14ac:dyDescent="0.25">
      <c r="A5" s="290"/>
      <c r="B5" s="290"/>
      <c r="C5" s="118" t="s">
        <v>353</v>
      </c>
      <c r="D5" s="126" t="s">
        <v>349</v>
      </c>
      <c r="E5" s="126" t="s">
        <v>350</v>
      </c>
      <c r="F5" s="126" t="s">
        <v>351</v>
      </c>
      <c r="G5" s="126" t="s">
        <v>352</v>
      </c>
      <c r="H5" s="119" t="s">
        <v>353</v>
      </c>
      <c r="I5" s="120" t="s">
        <v>349</v>
      </c>
      <c r="J5" s="120" t="s">
        <v>350</v>
      </c>
      <c r="K5" s="120" t="s">
        <v>351</v>
      </c>
      <c r="L5" s="120" t="s">
        <v>352</v>
      </c>
      <c r="M5" s="119" t="s">
        <v>353</v>
      </c>
      <c r="N5" s="120" t="s">
        <v>349</v>
      </c>
      <c r="O5" s="120" t="s">
        <v>350</v>
      </c>
      <c r="P5" s="120" t="s">
        <v>351</v>
      </c>
      <c r="Q5" s="120" t="s">
        <v>352</v>
      </c>
      <c r="R5" s="119" t="s">
        <v>353</v>
      </c>
      <c r="S5" s="120" t="s">
        <v>349</v>
      </c>
      <c r="T5" s="120" t="s">
        <v>350</v>
      </c>
      <c r="U5" s="120" t="s">
        <v>351</v>
      </c>
      <c r="V5" s="120" t="s">
        <v>352</v>
      </c>
      <c r="W5" s="119" t="s">
        <v>353</v>
      </c>
      <c r="X5" s="120" t="s">
        <v>349</v>
      </c>
      <c r="Y5" s="120" t="s">
        <v>350</v>
      </c>
      <c r="Z5" s="120" t="s">
        <v>351</v>
      </c>
      <c r="AA5" s="120" t="s">
        <v>352</v>
      </c>
      <c r="AB5" s="294"/>
    </row>
    <row r="6" spans="1:29" ht="17.25" customHeight="1" x14ac:dyDescent="0.25">
      <c r="A6" s="53" t="s">
        <v>167</v>
      </c>
      <c r="B6" s="54"/>
      <c r="C6" s="121"/>
      <c r="D6" s="121"/>
      <c r="E6" s="121"/>
      <c r="F6" s="121"/>
      <c r="G6" s="121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5"/>
    </row>
    <row r="7" spans="1:29" ht="15" customHeight="1" x14ac:dyDescent="0.25">
      <c r="A7" s="183" t="s">
        <v>172</v>
      </c>
      <c r="B7" s="72"/>
      <c r="C7" s="121"/>
      <c r="D7" s="121"/>
      <c r="E7" s="121"/>
      <c r="F7" s="121"/>
      <c r="G7" s="121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3"/>
    </row>
    <row r="8" spans="1:29" ht="16.5" customHeight="1" x14ac:dyDescent="0.25">
      <c r="A8" s="183" t="s">
        <v>168</v>
      </c>
      <c r="B8" s="72"/>
      <c r="C8" s="121"/>
      <c r="D8" s="121"/>
      <c r="E8" s="121"/>
      <c r="F8" s="121"/>
      <c r="G8" s="121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3"/>
    </row>
    <row r="9" spans="1:29" x14ac:dyDescent="0.25">
      <c r="A9" s="224" t="s">
        <v>169</v>
      </c>
      <c r="B9" s="278" t="s">
        <v>616</v>
      </c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80"/>
    </row>
    <row r="10" spans="1:29" x14ac:dyDescent="0.25">
      <c r="A10" s="224" t="s">
        <v>170</v>
      </c>
      <c r="B10" s="281" t="s">
        <v>616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3"/>
    </row>
    <row r="11" spans="1:29" x14ac:dyDescent="0.25">
      <c r="A11" s="204" t="s">
        <v>171</v>
      </c>
      <c r="B11" s="205"/>
      <c r="C11" s="206"/>
      <c r="D11" s="206"/>
      <c r="E11" s="206"/>
      <c r="F11" s="206"/>
      <c r="G11" s="206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7"/>
    </row>
    <row r="12" spans="1:29" x14ac:dyDescent="0.25">
      <c r="A12" s="224" t="s">
        <v>331</v>
      </c>
      <c r="B12" s="281" t="s">
        <v>616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3"/>
    </row>
    <row r="13" spans="1:29" ht="47.25" customHeight="1" x14ac:dyDescent="0.25">
      <c r="A13" s="224" t="s">
        <v>332</v>
      </c>
      <c r="B13" s="92" t="s">
        <v>19</v>
      </c>
      <c r="C13" s="208">
        <f>SUM(D13,G13)</f>
        <v>816803.4</v>
      </c>
      <c r="D13" s="52">
        <v>0</v>
      </c>
      <c r="E13" s="52">
        <v>0</v>
      </c>
      <c r="F13" s="52">
        <v>0</v>
      </c>
      <c r="G13" s="52">
        <v>816803.4</v>
      </c>
      <c r="H13" s="200">
        <f>SUM(I13:L13)</f>
        <v>724554.7</v>
      </c>
      <c r="I13" s="52">
        <v>0</v>
      </c>
      <c r="J13" s="52">
        <v>0</v>
      </c>
      <c r="K13" s="52">
        <v>0</v>
      </c>
      <c r="L13" s="52">
        <v>724554.7</v>
      </c>
      <c r="M13" s="200">
        <f>SUM(N13:Q13)</f>
        <v>289730.40000000002</v>
      </c>
      <c r="N13" s="52">
        <v>0</v>
      </c>
      <c r="O13" s="52">
        <v>0</v>
      </c>
      <c r="P13" s="52">
        <v>0</v>
      </c>
      <c r="Q13" s="52">
        <v>289730.40000000002</v>
      </c>
      <c r="R13" s="200">
        <f>SUM(S13:V13)</f>
        <v>551249.17000000004</v>
      </c>
      <c r="S13" s="52">
        <v>0</v>
      </c>
      <c r="T13" s="52">
        <v>0</v>
      </c>
      <c r="U13" s="52">
        <v>0</v>
      </c>
      <c r="V13" s="52">
        <v>551249.17000000004</v>
      </c>
      <c r="W13" s="200">
        <f>SUM(X13:AA13)</f>
        <v>2382337.67</v>
      </c>
      <c r="X13" s="52">
        <f t="shared" ref="X13:X14" si="0">D13+I13+S13+N13</f>
        <v>0</v>
      </c>
      <c r="Y13" s="52">
        <f t="shared" ref="Y13:Y14" si="1">E13+J13+T13+O13</f>
        <v>0</v>
      </c>
      <c r="Z13" s="52">
        <f t="shared" ref="Z13:Z14" si="2">F13+K13+U13+P13</f>
        <v>0</v>
      </c>
      <c r="AA13" s="52">
        <f t="shared" ref="AA13:AA14" si="3">G13+L13+V13+Q13</f>
        <v>2382337.67</v>
      </c>
      <c r="AB13" s="103" t="s">
        <v>571</v>
      </c>
    </row>
    <row r="14" spans="1:29" ht="20.25" customHeight="1" x14ac:dyDescent="0.25">
      <c r="A14" s="224" t="s">
        <v>333</v>
      </c>
      <c r="B14" s="92" t="s">
        <v>330</v>
      </c>
      <c r="C14" s="200">
        <f>SUM(D14:G14)</f>
        <v>45707</v>
      </c>
      <c r="D14" s="52">
        <v>0</v>
      </c>
      <c r="E14" s="52">
        <v>45707</v>
      </c>
      <c r="F14" s="52">
        <v>0</v>
      </c>
      <c r="G14" s="52">
        <v>0</v>
      </c>
      <c r="H14" s="200">
        <f>SUM(I14:L14)</f>
        <v>39523</v>
      </c>
      <c r="I14" s="52">
        <v>0</v>
      </c>
      <c r="J14" s="52">
        <v>39523</v>
      </c>
      <c r="K14" s="52">
        <v>0</v>
      </c>
      <c r="L14" s="52">
        <v>0</v>
      </c>
      <c r="M14" s="200">
        <f>SUM(N14:Q14)</f>
        <v>42535.3</v>
      </c>
      <c r="N14" s="52">
        <v>0</v>
      </c>
      <c r="O14" s="52">
        <v>17022.599999999999</v>
      </c>
      <c r="P14" s="52">
        <v>0</v>
      </c>
      <c r="Q14" s="52">
        <v>25512.7</v>
      </c>
      <c r="R14" s="200">
        <f>SUM(S14:V14)</f>
        <v>0</v>
      </c>
      <c r="S14" s="52">
        <v>0</v>
      </c>
      <c r="T14" s="52">
        <v>0</v>
      </c>
      <c r="U14" s="52">
        <v>0</v>
      </c>
      <c r="V14" s="52">
        <v>0</v>
      </c>
      <c r="W14" s="200">
        <f>SUM(X14:AA14)</f>
        <v>127765.3</v>
      </c>
      <c r="X14" s="52">
        <f t="shared" si="0"/>
        <v>0</v>
      </c>
      <c r="Y14" s="52">
        <f t="shared" si="1"/>
        <v>102252.6</v>
      </c>
      <c r="Z14" s="52">
        <f t="shared" si="2"/>
        <v>0</v>
      </c>
      <c r="AA14" s="52">
        <f t="shared" si="3"/>
        <v>25512.7</v>
      </c>
      <c r="AB14" s="273"/>
      <c r="AC14" s="276"/>
    </row>
    <row r="15" spans="1:29" x14ac:dyDescent="0.25">
      <c r="A15" s="204" t="s">
        <v>336</v>
      </c>
      <c r="B15" s="205"/>
      <c r="C15" s="206"/>
      <c r="D15" s="206"/>
      <c r="E15" s="206"/>
      <c r="F15" s="206"/>
      <c r="G15" s="206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72"/>
      <c r="AC15" s="276"/>
    </row>
    <row r="16" spans="1:29" ht="30" x14ac:dyDescent="0.25">
      <c r="A16" s="224" t="s">
        <v>334</v>
      </c>
      <c r="B16" s="92" t="s">
        <v>408</v>
      </c>
      <c r="C16" s="200">
        <v>0</v>
      </c>
      <c r="D16" s="52">
        <v>0</v>
      </c>
      <c r="E16" s="52">
        <v>0</v>
      </c>
      <c r="F16" s="52">
        <v>0</v>
      </c>
      <c r="G16" s="52">
        <v>0</v>
      </c>
      <c r="H16" s="200">
        <f>SUM(I16:L16)</f>
        <v>0</v>
      </c>
      <c r="I16" s="52">
        <v>0</v>
      </c>
      <c r="J16" s="52">
        <v>0</v>
      </c>
      <c r="K16" s="52">
        <v>0</v>
      </c>
      <c r="L16" s="52">
        <v>0</v>
      </c>
      <c r="M16" s="200">
        <f>SUM(N16:Q16)</f>
        <v>0</v>
      </c>
      <c r="N16" s="52">
        <v>0</v>
      </c>
      <c r="O16" s="52">
        <v>0</v>
      </c>
      <c r="P16" s="52">
        <v>0</v>
      </c>
      <c r="Q16" s="52">
        <v>0</v>
      </c>
      <c r="R16" s="200">
        <f>SUM(S16:V16)</f>
        <v>0</v>
      </c>
      <c r="S16" s="52">
        <v>0</v>
      </c>
      <c r="T16" s="52">
        <v>0</v>
      </c>
      <c r="U16" s="52">
        <v>0</v>
      </c>
      <c r="V16" s="52">
        <v>0</v>
      </c>
      <c r="W16" s="200">
        <f>SUM(X16:AA16)</f>
        <v>0</v>
      </c>
      <c r="X16" s="52">
        <f t="shared" ref="X16" si="4">D16+I16+S16+N16</f>
        <v>0</v>
      </c>
      <c r="Y16" s="52">
        <f t="shared" ref="Y16" si="5">E16+J16+T16+O16</f>
        <v>0</v>
      </c>
      <c r="Z16" s="52">
        <f t="shared" ref="Z16" si="6">F16+K16+U16+P16</f>
        <v>0</v>
      </c>
      <c r="AA16" s="52">
        <f t="shared" ref="AA16" si="7">G16+L16+V16+Q16</f>
        <v>0</v>
      </c>
      <c r="AB16" s="274" t="s">
        <v>609</v>
      </c>
      <c r="AC16" s="276"/>
    </row>
    <row r="17" spans="1:29" x14ac:dyDescent="0.25">
      <c r="A17" s="101" t="s">
        <v>173</v>
      </c>
      <c r="B17" s="72"/>
      <c r="C17" s="121"/>
      <c r="D17" s="121"/>
      <c r="E17" s="121"/>
      <c r="F17" s="121"/>
      <c r="G17" s="121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276"/>
    </row>
    <row r="18" spans="1:29" x14ac:dyDescent="0.25">
      <c r="A18" s="101" t="s">
        <v>174</v>
      </c>
      <c r="B18" s="72"/>
      <c r="C18" s="121"/>
      <c r="D18" s="121"/>
      <c r="E18" s="121"/>
      <c r="F18" s="121"/>
      <c r="G18" s="121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276"/>
    </row>
    <row r="19" spans="1:29" ht="165.75" customHeight="1" x14ac:dyDescent="0.25">
      <c r="A19" s="224" t="s">
        <v>175</v>
      </c>
      <c r="B19" s="92" t="s">
        <v>37</v>
      </c>
      <c r="C19" s="200">
        <f>SUM(D19:G19)</f>
        <v>24085.1</v>
      </c>
      <c r="D19" s="52">
        <v>0</v>
      </c>
      <c r="E19" s="52">
        <v>2441.5</v>
      </c>
      <c r="F19" s="52">
        <v>600</v>
      </c>
      <c r="G19" s="52">
        <v>21043.599999999999</v>
      </c>
      <c r="H19" s="200">
        <f>SUM(I19:L19)</f>
        <v>36199.300000000003</v>
      </c>
      <c r="I19" s="52">
        <v>0</v>
      </c>
      <c r="J19" s="52">
        <v>11179.3</v>
      </c>
      <c r="K19" s="52">
        <v>300</v>
      </c>
      <c r="L19" s="52">
        <v>24720</v>
      </c>
      <c r="M19" s="200">
        <f>SUM(N19:Q19)</f>
        <v>24774.8714</v>
      </c>
      <c r="N19" s="52">
        <v>0</v>
      </c>
      <c r="O19" s="52">
        <v>5300.4013999999997</v>
      </c>
      <c r="P19" s="52">
        <v>350</v>
      </c>
      <c r="Q19" s="52">
        <v>19124.47</v>
      </c>
      <c r="R19" s="200">
        <f>SUM(S19:V19)</f>
        <v>44422.788499999995</v>
      </c>
      <c r="S19" s="52">
        <v>0</v>
      </c>
      <c r="T19" s="209">
        <v>5656.50407</v>
      </c>
      <c r="U19" s="209">
        <v>685.08443</v>
      </c>
      <c r="V19" s="52">
        <v>38081.199999999997</v>
      </c>
      <c r="W19" s="200">
        <f>SUM(X19:AA19)</f>
        <v>129482.05989999999</v>
      </c>
      <c r="X19" s="52">
        <f t="shared" ref="X19" si="8">D19+I19+S19+N19</f>
        <v>0</v>
      </c>
      <c r="Y19" s="52">
        <f t="shared" ref="Y19" si="9">E19+J19+T19+O19</f>
        <v>24577.705469999997</v>
      </c>
      <c r="Z19" s="52">
        <f t="shared" ref="Z19" si="10">F19+K19+U19+P19</f>
        <v>1935.0844299999999</v>
      </c>
      <c r="AA19" s="52">
        <f>G19+L19+V19+Q19</f>
        <v>102969.26999999999</v>
      </c>
      <c r="AB19" s="275" t="s">
        <v>611</v>
      </c>
      <c r="AC19" s="277"/>
    </row>
    <row r="20" spans="1:29" x14ac:dyDescent="0.25">
      <c r="A20" s="204" t="s">
        <v>176</v>
      </c>
      <c r="B20" s="205"/>
      <c r="C20" s="206"/>
      <c r="D20" s="206"/>
      <c r="E20" s="206"/>
      <c r="F20" s="206"/>
      <c r="G20" s="206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72"/>
      <c r="AC20" s="276"/>
    </row>
    <row r="21" spans="1:29" ht="47.25" customHeight="1" x14ac:dyDescent="0.25">
      <c r="A21" s="224" t="s">
        <v>561</v>
      </c>
      <c r="B21" s="92" t="s">
        <v>443</v>
      </c>
      <c r="C21" s="206"/>
      <c r="D21" s="206"/>
      <c r="E21" s="206"/>
      <c r="F21" s="206"/>
      <c r="G21" s="206"/>
      <c r="H21" s="200">
        <f>SUM(I21:L21)</f>
        <v>0</v>
      </c>
      <c r="I21" s="52">
        <v>0</v>
      </c>
      <c r="J21" s="52">
        <v>0</v>
      </c>
      <c r="K21" s="52">
        <v>0</v>
      </c>
      <c r="L21" s="52">
        <v>0</v>
      </c>
      <c r="M21" s="200">
        <f>SUM(N21:Q21)</f>
        <v>0</v>
      </c>
      <c r="N21" s="52">
        <v>0</v>
      </c>
      <c r="O21" s="52">
        <v>0</v>
      </c>
      <c r="P21" s="52">
        <v>0</v>
      </c>
      <c r="Q21" s="52">
        <v>0</v>
      </c>
      <c r="R21" s="200">
        <f>SUM(S21:V21)</f>
        <v>0</v>
      </c>
      <c r="S21" s="52">
        <v>0</v>
      </c>
      <c r="T21" s="52">
        <v>0</v>
      </c>
      <c r="U21" s="52">
        <v>0</v>
      </c>
      <c r="V21" s="52">
        <v>0</v>
      </c>
      <c r="W21" s="200">
        <f>SUM(X21:AA21)</f>
        <v>0</v>
      </c>
      <c r="X21" s="52">
        <f t="shared" ref="X21:X22" si="11">D21+I21+S21+N21</f>
        <v>0</v>
      </c>
      <c r="Y21" s="52">
        <f t="shared" ref="Y21:Y22" si="12">E21+J21+T21+O21</f>
        <v>0</v>
      </c>
      <c r="Z21" s="52">
        <f t="shared" ref="Z21:Z22" si="13">F21+K21+U21+P21</f>
        <v>0</v>
      </c>
      <c r="AA21" s="52">
        <f t="shared" ref="AA21:AA22" si="14">G21+L21+V21+Q21</f>
        <v>0</v>
      </c>
      <c r="AB21" s="52"/>
    </row>
    <row r="22" spans="1:29" ht="30" x14ac:dyDescent="0.25">
      <c r="A22" s="224" t="s">
        <v>177</v>
      </c>
      <c r="B22" s="92" t="s">
        <v>44</v>
      </c>
      <c r="C22" s="200">
        <v>0</v>
      </c>
      <c r="D22" s="52">
        <v>0</v>
      </c>
      <c r="E22" s="52">
        <v>0</v>
      </c>
      <c r="F22" s="52">
        <v>0</v>
      </c>
      <c r="G22" s="52">
        <v>0</v>
      </c>
      <c r="H22" s="200">
        <f>SUM(I22:L22)</f>
        <v>0</v>
      </c>
      <c r="I22" s="52">
        <v>0</v>
      </c>
      <c r="J22" s="52">
        <v>0</v>
      </c>
      <c r="K22" s="52">
        <v>0</v>
      </c>
      <c r="L22" s="52">
        <v>0</v>
      </c>
      <c r="M22" s="200">
        <f>SUM(N22:Q22)</f>
        <v>0</v>
      </c>
      <c r="N22" s="52">
        <v>0</v>
      </c>
      <c r="O22" s="52">
        <v>0</v>
      </c>
      <c r="P22" s="52">
        <v>0</v>
      </c>
      <c r="Q22" s="52">
        <v>0</v>
      </c>
      <c r="R22" s="200">
        <f>SUM(S22:V22)</f>
        <v>0</v>
      </c>
      <c r="S22" s="52">
        <v>0</v>
      </c>
      <c r="T22" s="52">
        <v>0</v>
      </c>
      <c r="U22" s="52">
        <v>0</v>
      </c>
      <c r="V22" s="52">
        <v>0</v>
      </c>
      <c r="W22" s="200">
        <f>SUM(X22:AA22)</f>
        <v>0</v>
      </c>
      <c r="X22" s="52">
        <f t="shared" si="11"/>
        <v>0</v>
      </c>
      <c r="Y22" s="52">
        <f t="shared" si="12"/>
        <v>0</v>
      </c>
      <c r="Z22" s="52">
        <f t="shared" si="13"/>
        <v>0</v>
      </c>
      <c r="AA22" s="52">
        <f t="shared" si="14"/>
        <v>0</v>
      </c>
      <c r="AB22" s="103" t="s">
        <v>609</v>
      </c>
    </row>
    <row r="23" spans="1:29" x14ac:dyDescent="0.25">
      <c r="A23" s="204" t="s">
        <v>178</v>
      </c>
      <c r="B23" s="205"/>
      <c r="C23" s="206"/>
      <c r="D23" s="206"/>
      <c r="E23" s="206"/>
      <c r="F23" s="206"/>
      <c r="G23" s="206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7"/>
    </row>
    <row r="24" spans="1:29" ht="45.75" customHeight="1" x14ac:dyDescent="0.25">
      <c r="A24" s="224" t="s">
        <v>179</v>
      </c>
      <c r="B24" s="92" t="s">
        <v>72</v>
      </c>
      <c r="C24" s="200">
        <v>0</v>
      </c>
      <c r="D24" s="52">
        <v>0</v>
      </c>
      <c r="E24" s="52">
        <v>0</v>
      </c>
      <c r="F24" s="52">
        <v>0</v>
      </c>
      <c r="G24" s="52">
        <v>0</v>
      </c>
      <c r="H24" s="200">
        <f>SUM(I24:L24)</f>
        <v>0</v>
      </c>
      <c r="I24" s="52">
        <v>0</v>
      </c>
      <c r="J24" s="52">
        <v>0</v>
      </c>
      <c r="K24" s="52">
        <v>0</v>
      </c>
      <c r="L24" s="52">
        <v>0</v>
      </c>
      <c r="M24" s="200">
        <f>SUM(N24:Q24)</f>
        <v>0</v>
      </c>
      <c r="N24" s="52">
        <v>0</v>
      </c>
      <c r="O24" s="52">
        <v>0</v>
      </c>
      <c r="P24" s="52">
        <v>0</v>
      </c>
      <c r="Q24" s="52">
        <v>0</v>
      </c>
      <c r="R24" s="200">
        <f>SUM(S24:V24)</f>
        <v>0</v>
      </c>
      <c r="S24" s="52">
        <v>0</v>
      </c>
      <c r="T24" s="52">
        <v>0</v>
      </c>
      <c r="U24" s="52">
        <v>0</v>
      </c>
      <c r="V24" s="52">
        <v>0</v>
      </c>
      <c r="W24" s="200">
        <f>SUM(X24:AA24)</f>
        <v>0</v>
      </c>
      <c r="X24" s="52">
        <f t="shared" ref="X24:X25" si="15">D24+I24+S24+N24</f>
        <v>0</v>
      </c>
      <c r="Y24" s="52">
        <f t="shared" ref="Y24:Y25" si="16">E24+J24+T24+O24</f>
        <v>0</v>
      </c>
      <c r="Z24" s="52">
        <f t="shared" ref="Z24:Z25" si="17">F24+K24+U24+P24</f>
        <v>0</v>
      </c>
      <c r="AA24" s="52">
        <f t="shared" ref="AA24:AA25" si="18">G24+L24+V24+Q24</f>
        <v>0</v>
      </c>
      <c r="AB24" s="257" t="s">
        <v>609</v>
      </c>
    </row>
    <row r="25" spans="1:29" ht="45" x14ac:dyDescent="0.25">
      <c r="A25" s="224" t="s">
        <v>444</v>
      </c>
      <c r="B25" s="92" t="s">
        <v>445</v>
      </c>
      <c r="C25" s="200"/>
      <c r="D25" s="52"/>
      <c r="E25" s="52"/>
      <c r="F25" s="52"/>
      <c r="G25" s="52"/>
      <c r="H25" s="200">
        <f>SUM(I25:L25)</f>
        <v>0</v>
      </c>
      <c r="I25" s="52">
        <v>0</v>
      </c>
      <c r="J25" s="52">
        <v>0</v>
      </c>
      <c r="K25" s="52">
        <v>0</v>
      </c>
      <c r="L25" s="52">
        <v>0</v>
      </c>
      <c r="M25" s="200">
        <f>SUM(N25:Q25)</f>
        <v>0</v>
      </c>
      <c r="N25" s="52">
        <v>0</v>
      </c>
      <c r="O25" s="52">
        <v>0</v>
      </c>
      <c r="P25" s="52">
        <v>0</v>
      </c>
      <c r="Q25" s="52">
        <v>0</v>
      </c>
      <c r="R25" s="200">
        <f>SUM(S25:V25)</f>
        <v>0</v>
      </c>
      <c r="S25" s="52">
        <v>0</v>
      </c>
      <c r="T25" s="52">
        <v>0</v>
      </c>
      <c r="U25" s="52">
        <v>0</v>
      </c>
      <c r="V25" s="52">
        <v>0</v>
      </c>
      <c r="W25" s="200">
        <f>SUM(X25:AA25)</f>
        <v>0</v>
      </c>
      <c r="X25" s="52">
        <f t="shared" si="15"/>
        <v>0</v>
      </c>
      <c r="Y25" s="52">
        <f t="shared" si="16"/>
        <v>0</v>
      </c>
      <c r="Z25" s="52">
        <f t="shared" si="17"/>
        <v>0</v>
      </c>
      <c r="AA25" s="52">
        <f t="shared" si="18"/>
        <v>0</v>
      </c>
      <c r="AB25" s="206"/>
    </row>
    <row r="26" spans="1:29" x14ac:dyDescent="0.25">
      <c r="A26" s="210" t="s">
        <v>9</v>
      </c>
      <c r="B26" s="211"/>
      <c r="C26" s="206"/>
      <c r="D26" s="206"/>
      <c r="E26" s="206"/>
      <c r="F26" s="206"/>
      <c r="G26" s="206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</row>
    <row r="27" spans="1:29" x14ac:dyDescent="0.25">
      <c r="A27" s="210" t="s">
        <v>180</v>
      </c>
      <c r="B27" s="211"/>
      <c r="C27" s="206"/>
      <c r="D27" s="206"/>
      <c r="E27" s="206"/>
      <c r="F27" s="206"/>
      <c r="G27" s="206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</row>
    <row r="28" spans="1:29" ht="90" x14ac:dyDescent="0.25">
      <c r="A28" s="224" t="s">
        <v>181</v>
      </c>
      <c r="B28" s="92" t="s">
        <v>35</v>
      </c>
      <c r="C28" s="200">
        <f>SUM(D28:G28)</f>
        <v>14</v>
      </c>
      <c r="D28" s="52">
        <v>0</v>
      </c>
      <c r="E28" s="52">
        <v>14</v>
      </c>
      <c r="F28" s="52">
        <v>0</v>
      </c>
      <c r="G28" s="52">
        <v>0</v>
      </c>
      <c r="H28" s="200">
        <f>SUM(I28:L28)</f>
        <v>46.8</v>
      </c>
      <c r="I28" s="52">
        <v>0</v>
      </c>
      <c r="J28" s="52">
        <v>46.8</v>
      </c>
      <c r="K28" s="52">
        <v>0</v>
      </c>
      <c r="L28" s="52">
        <v>0</v>
      </c>
      <c r="M28" s="200">
        <f>SUM(N28:Q28)</f>
        <v>55.3</v>
      </c>
      <c r="N28" s="52">
        <v>0</v>
      </c>
      <c r="O28" s="52">
        <v>55.3</v>
      </c>
      <c r="P28" s="52">
        <v>0</v>
      </c>
      <c r="Q28" s="52">
        <v>0</v>
      </c>
      <c r="R28" s="200">
        <f>SUM(S28:V28)</f>
        <v>32</v>
      </c>
      <c r="S28" s="52">
        <v>0</v>
      </c>
      <c r="T28" s="52">
        <v>32</v>
      </c>
      <c r="U28" s="52">
        <v>0</v>
      </c>
      <c r="V28" s="52">
        <v>0</v>
      </c>
      <c r="W28" s="200">
        <f>SUM(X28:AA28)</f>
        <v>148.1</v>
      </c>
      <c r="X28" s="52">
        <f t="shared" ref="X28:X31" si="19">D28+I28+S28+N28</f>
        <v>0</v>
      </c>
      <c r="Y28" s="52">
        <f t="shared" ref="Y28:Y31" si="20">E28+J28+T28+O28</f>
        <v>148.1</v>
      </c>
      <c r="Z28" s="52">
        <f t="shared" ref="Z28:Z31" si="21">F28+K28+U28+P28</f>
        <v>0</v>
      </c>
      <c r="AA28" s="52">
        <f t="shared" ref="AA28:AA31" si="22">G28+L28+V28+Q28</f>
        <v>0</v>
      </c>
      <c r="AB28" s="103" t="s">
        <v>486</v>
      </c>
    </row>
    <row r="29" spans="1:29" ht="48" customHeight="1" x14ac:dyDescent="0.25">
      <c r="A29" s="224" t="s">
        <v>182</v>
      </c>
      <c r="B29" s="92" t="s">
        <v>75</v>
      </c>
      <c r="C29" s="200">
        <f>SUM(D29:G29)</f>
        <v>3074.8</v>
      </c>
      <c r="D29" s="52">
        <v>0</v>
      </c>
      <c r="E29" s="52">
        <v>218.4</v>
      </c>
      <c r="F29" s="52">
        <v>0</v>
      </c>
      <c r="G29" s="52">
        <v>2856.4</v>
      </c>
      <c r="H29" s="200">
        <f>SUM(I29:L29)</f>
        <v>3925.0819999999999</v>
      </c>
      <c r="I29" s="52">
        <v>0</v>
      </c>
      <c r="J29" s="52">
        <v>225.08199999999999</v>
      </c>
      <c r="K29" s="52">
        <v>0</v>
      </c>
      <c r="L29" s="52">
        <v>3700</v>
      </c>
      <c r="M29" s="200">
        <f>SUM(N29:Q29)</f>
        <v>1948.8</v>
      </c>
      <c r="N29" s="52">
        <v>0</v>
      </c>
      <c r="O29" s="52">
        <v>224.7</v>
      </c>
      <c r="P29" s="52">
        <v>0</v>
      </c>
      <c r="Q29" s="52">
        <v>1724.1</v>
      </c>
      <c r="R29" s="200">
        <f>SUM(S29:V29)</f>
        <v>2136.9</v>
      </c>
      <c r="S29" s="52">
        <v>0</v>
      </c>
      <c r="T29" s="52">
        <v>225.4</v>
      </c>
      <c r="U29" s="52">
        <v>0</v>
      </c>
      <c r="V29" s="52">
        <v>1911.5</v>
      </c>
      <c r="W29" s="200">
        <f>SUM(X29:AA29)</f>
        <v>11085.582</v>
      </c>
      <c r="X29" s="52">
        <f t="shared" si="19"/>
        <v>0</v>
      </c>
      <c r="Y29" s="52">
        <f t="shared" si="20"/>
        <v>893.58199999999988</v>
      </c>
      <c r="Z29" s="52">
        <f t="shared" si="21"/>
        <v>0</v>
      </c>
      <c r="AA29" s="52">
        <f t="shared" si="22"/>
        <v>10192</v>
      </c>
      <c r="AB29" s="103" t="s">
        <v>503</v>
      </c>
    </row>
    <row r="30" spans="1:29" ht="75" x14ac:dyDescent="0.25">
      <c r="A30" s="224" t="s">
        <v>183</v>
      </c>
      <c r="B30" s="92" t="s">
        <v>10</v>
      </c>
      <c r="C30" s="200">
        <f>SUM(D30:G30)</f>
        <v>1103.8</v>
      </c>
      <c r="D30" s="52">
        <v>0</v>
      </c>
      <c r="E30" s="52">
        <v>1103.8</v>
      </c>
      <c r="F30" s="52">
        <v>0</v>
      </c>
      <c r="G30" s="52">
        <v>0</v>
      </c>
      <c r="H30" s="200">
        <f>SUM(I30:L30)</f>
        <v>1786.7090000000001</v>
      </c>
      <c r="I30" s="52">
        <v>0</v>
      </c>
      <c r="J30" s="52">
        <v>1786.7090000000001</v>
      </c>
      <c r="K30" s="52">
        <v>0</v>
      </c>
      <c r="L30" s="52">
        <v>0</v>
      </c>
      <c r="M30" s="200">
        <f>SUM(N30:Q30)</f>
        <v>2414.4</v>
      </c>
      <c r="N30" s="52">
        <v>0</v>
      </c>
      <c r="O30" s="52">
        <v>2414.4</v>
      </c>
      <c r="P30" s="52">
        <v>0</v>
      </c>
      <c r="Q30" s="52">
        <v>0</v>
      </c>
      <c r="R30" s="200">
        <f>SUM(S30:V30)</f>
        <v>3027.9</v>
      </c>
      <c r="S30" s="52">
        <v>0</v>
      </c>
      <c r="T30" s="52">
        <v>3027.9</v>
      </c>
      <c r="U30" s="52">
        <v>0</v>
      </c>
      <c r="V30" s="52">
        <v>0</v>
      </c>
      <c r="W30" s="200">
        <f>SUM(X30:AA30)</f>
        <v>8332.8089999999993</v>
      </c>
      <c r="X30" s="52">
        <f t="shared" si="19"/>
        <v>0</v>
      </c>
      <c r="Y30" s="52">
        <f t="shared" si="20"/>
        <v>8332.8089999999993</v>
      </c>
      <c r="Z30" s="52">
        <f t="shared" si="21"/>
        <v>0</v>
      </c>
      <c r="AA30" s="52">
        <f t="shared" si="22"/>
        <v>0</v>
      </c>
      <c r="AB30" s="103" t="s">
        <v>486</v>
      </c>
    </row>
    <row r="31" spans="1:29" ht="60" x14ac:dyDescent="0.25">
      <c r="A31" s="224" t="s">
        <v>184</v>
      </c>
      <c r="B31" s="92" t="s">
        <v>0</v>
      </c>
      <c r="C31" s="200">
        <f>SUM(D31:G31)</f>
        <v>1948.5</v>
      </c>
      <c r="D31" s="52">
        <v>0</v>
      </c>
      <c r="E31" s="52">
        <v>586.5</v>
      </c>
      <c r="F31" s="52">
        <v>0</v>
      </c>
      <c r="G31" s="52">
        <v>1362</v>
      </c>
      <c r="H31" s="200">
        <f>SUM(I31:L31)</f>
        <v>1163.0999999999999</v>
      </c>
      <c r="I31" s="52">
        <v>0</v>
      </c>
      <c r="J31" s="52">
        <v>354.5</v>
      </c>
      <c r="K31" s="52">
        <v>0</v>
      </c>
      <c r="L31" s="52">
        <v>808.6</v>
      </c>
      <c r="M31" s="200">
        <f>SUM(N31:Q31)</f>
        <v>1661.5</v>
      </c>
      <c r="N31" s="52">
        <v>0</v>
      </c>
      <c r="O31" s="52">
        <v>378.1</v>
      </c>
      <c r="P31" s="52">
        <v>0</v>
      </c>
      <c r="Q31" s="52">
        <v>1283.4000000000001</v>
      </c>
      <c r="R31" s="200">
        <f>SUM(S31:V31)</f>
        <v>7120.1</v>
      </c>
      <c r="S31" s="52">
        <v>0</v>
      </c>
      <c r="T31" s="52">
        <v>4205.7</v>
      </c>
      <c r="U31" s="52">
        <v>0</v>
      </c>
      <c r="V31" s="52">
        <v>2914.4</v>
      </c>
      <c r="W31" s="200">
        <f>SUM(X31:AA31)</f>
        <v>11893.2</v>
      </c>
      <c r="X31" s="52">
        <f t="shared" si="19"/>
        <v>0</v>
      </c>
      <c r="Y31" s="52">
        <f t="shared" si="20"/>
        <v>5524.8</v>
      </c>
      <c r="Z31" s="52">
        <f t="shared" si="21"/>
        <v>0</v>
      </c>
      <c r="AA31" s="52">
        <f t="shared" si="22"/>
        <v>6368.4</v>
      </c>
      <c r="AB31" s="103" t="s">
        <v>504</v>
      </c>
    </row>
    <row r="32" spans="1:29" x14ac:dyDescent="0.25">
      <c r="A32" s="204" t="s">
        <v>335</v>
      </c>
      <c r="B32" s="205"/>
      <c r="C32" s="206"/>
      <c r="D32" s="206"/>
      <c r="E32" s="206"/>
      <c r="F32" s="206"/>
      <c r="G32" s="206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7"/>
    </row>
    <row r="33" spans="1:28" ht="49.5" customHeight="1" x14ac:dyDescent="0.25">
      <c r="A33" s="224" t="s">
        <v>185</v>
      </c>
      <c r="B33" s="92" t="s">
        <v>11</v>
      </c>
      <c r="C33" s="200">
        <f>SUM(D33:G33)</f>
        <v>2130.3000000000002</v>
      </c>
      <c r="D33" s="52">
        <v>0</v>
      </c>
      <c r="E33" s="52">
        <v>2130.3000000000002</v>
      </c>
      <c r="F33" s="52">
        <v>0</v>
      </c>
      <c r="G33" s="52">
        <v>0</v>
      </c>
      <c r="H33" s="200">
        <f>SUM(I33:L33)</f>
        <v>1452</v>
      </c>
      <c r="I33" s="52">
        <v>0</v>
      </c>
      <c r="J33" s="52">
        <v>1452</v>
      </c>
      <c r="K33" s="52">
        <v>0</v>
      </c>
      <c r="L33" s="52">
        <v>0</v>
      </c>
      <c r="M33" s="200">
        <f>SUM(N33:Q33)</f>
        <v>1438.1</v>
      </c>
      <c r="N33" s="52">
        <v>0</v>
      </c>
      <c r="O33" s="52">
        <v>1438.1</v>
      </c>
      <c r="P33" s="52">
        <v>0</v>
      </c>
      <c r="Q33" s="52">
        <v>0</v>
      </c>
      <c r="R33" s="200">
        <f>SUM(S33:V33)</f>
        <v>1677.3</v>
      </c>
      <c r="S33" s="52">
        <v>0</v>
      </c>
      <c r="T33" s="52">
        <v>1677.3</v>
      </c>
      <c r="U33" s="52">
        <v>0</v>
      </c>
      <c r="V33" s="52">
        <v>0</v>
      </c>
      <c r="W33" s="200">
        <f>SUM(X33:AA33)</f>
        <v>6697.7000000000007</v>
      </c>
      <c r="X33" s="52">
        <f t="shared" ref="X33:X35" si="23">D33+I33+S33+N33</f>
        <v>0</v>
      </c>
      <c r="Y33" s="52">
        <f t="shared" ref="Y33:Y35" si="24">E33+J33+T33+O33</f>
        <v>6697.7000000000007</v>
      </c>
      <c r="Z33" s="52">
        <f t="shared" ref="Z33:Z35" si="25">F33+K33+U33+P33</f>
        <v>0</v>
      </c>
      <c r="AA33" s="52">
        <f t="shared" ref="AA33:AA35" si="26">G33+L33+V33+Q33</f>
        <v>0</v>
      </c>
      <c r="AB33" s="103" t="s">
        <v>486</v>
      </c>
    </row>
    <row r="34" spans="1:28" ht="90" x14ac:dyDescent="0.25">
      <c r="A34" s="224" t="s">
        <v>186</v>
      </c>
      <c r="B34" s="92" t="s">
        <v>12</v>
      </c>
      <c r="C34" s="200">
        <f>SUM(D34:G34)</f>
        <v>102.1</v>
      </c>
      <c r="D34" s="52">
        <v>0</v>
      </c>
      <c r="E34" s="52">
        <v>102.1</v>
      </c>
      <c r="F34" s="52">
        <v>0</v>
      </c>
      <c r="G34" s="52">
        <v>0</v>
      </c>
      <c r="H34" s="200">
        <f>SUM(I34:L34)</f>
        <v>2252</v>
      </c>
      <c r="I34" s="52">
        <v>0</v>
      </c>
      <c r="J34" s="52">
        <v>14</v>
      </c>
      <c r="K34" s="52">
        <v>0</v>
      </c>
      <c r="L34" s="52">
        <v>2238</v>
      </c>
      <c r="M34" s="200">
        <f>SUM(N34:Q34)</f>
        <v>1881.34</v>
      </c>
      <c r="N34" s="52">
        <v>0</v>
      </c>
      <c r="O34" s="52">
        <v>14</v>
      </c>
      <c r="P34" s="52">
        <v>0</v>
      </c>
      <c r="Q34" s="52">
        <v>1867.34</v>
      </c>
      <c r="R34" s="200">
        <f>SUM(S34:V34)</f>
        <v>747.69999999999993</v>
      </c>
      <c r="S34" s="52">
        <v>0</v>
      </c>
      <c r="T34" s="52">
        <v>39.9</v>
      </c>
      <c r="U34" s="52">
        <v>0</v>
      </c>
      <c r="V34" s="52">
        <v>707.8</v>
      </c>
      <c r="W34" s="200">
        <f>SUM(X34:AA34)</f>
        <v>4983.1400000000003</v>
      </c>
      <c r="X34" s="52">
        <f t="shared" si="23"/>
        <v>0</v>
      </c>
      <c r="Y34" s="52">
        <f t="shared" si="24"/>
        <v>170</v>
      </c>
      <c r="Z34" s="52">
        <f t="shared" si="25"/>
        <v>0</v>
      </c>
      <c r="AA34" s="52">
        <f t="shared" si="26"/>
        <v>4813.1400000000003</v>
      </c>
      <c r="AB34" s="103" t="s">
        <v>574</v>
      </c>
    </row>
    <row r="35" spans="1:28" ht="135.75" customHeight="1" x14ac:dyDescent="0.25">
      <c r="A35" s="224" t="s">
        <v>187</v>
      </c>
      <c r="B35" s="92" t="s">
        <v>16</v>
      </c>
      <c r="C35" s="200">
        <f>SUM(D35:G35)</f>
        <v>10548.900000000001</v>
      </c>
      <c r="D35" s="52">
        <v>467.9</v>
      </c>
      <c r="E35" s="52">
        <v>7975.7</v>
      </c>
      <c r="F35" s="52">
        <v>0</v>
      </c>
      <c r="G35" s="52">
        <v>2105.3000000000002</v>
      </c>
      <c r="H35" s="200">
        <f>SUM(I35:L35)</f>
        <v>7964.1100000000006</v>
      </c>
      <c r="I35" s="52">
        <v>402.88</v>
      </c>
      <c r="J35" s="52">
        <v>6161.47</v>
      </c>
      <c r="K35" s="52">
        <v>0</v>
      </c>
      <c r="L35" s="52">
        <v>1399.76</v>
      </c>
      <c r="M35" s="200">
        <f>SUM(N35:Q35)</f>
        <v>4172.8099999999995</v>
      </c>
      <c r="N35" s="52">
        <v>161.79</v>
      </c>
      <c r="O35" s="52">
        <v>2654.91</v>
      </c>
      <c r="P35" s="52">
        <v>0</v>
      </c>
      <c r="Q35" s="52">
        <v>1356.11</v>
      </c>
      <c r="R35" s="200">
        <f>SUM(S35:V35)</f>
        <v>14779</v>
      </c>
      <c r="S35" s="52">
        <v>10987.1</v>
      </c>
      <c r="T35" s="52">
        <v>3518.5</v>
      </c>
      <c r="U35" s="52">
        <v>0</v>
      </c>
      <c r="V35" s="52">
        <v>273.39999999999998</v>
      </c>
      <c r="W35" s="200">
        <f>SUM(X35:AA35)</f>
        <v>37464.82</v>
      </c>
      <c r="X35" s="52">
        <f t="shared" si="23"/>
        <v>12019.670000000002</v>
      </c>
      <c r="Y35" s="52">
        <f t="shared" si="24"/>
        <v>20310.579999999998</v>
      </c>
      <c r="Z35" s="52">
        <f t="shared" si="25"/>
        <v>0</v>
      </c>
      <c r="AA35" s="52">
        <f t="shared" si="26"/>
        <v>5134.5700000000006</v>
      </c>
      <c r="AB35" s="103" t="s">
        <v>601</v>
      </c>
    </row>
    <row r="36" spans="1:28" x14ac:dyDescent="0.25">
      <c r="A36" s="204" t="s">
        <v>188</v>
      </c>
      <c r="B36" s="205"/>
      <c r="C36" s="206"/>
      <c r="D36" s="206"/>
      <c r="E36" s="206"/>
      <c r="F36" s="206"/>
      <c r="G36" s="206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7"/>
    </row>
    <row r="37" spans="1:28" ht="166.5" customHeight="1" x14ac:dyDescent="0.25">
      <c r="A37" s="265" t="s">
        <v>189</v>
      </c>
      <c r="B37" s="212" t="s">
        <v>505</v>
      </c>
      <c r="C37" s="200">
        <f>SUM(D37:G37)</f>
        <v>245</v>
      </c>
      <c r="D37" s="52">
        <v>0</v>
      </c>
      <c r="E37" s="52">
        <v>245</v>
      </c>
      <c r="F37" s="52">
        <v>0</v>
      </c>
      <c r="G37" s="52">
        <v>0</v>
      </c>
      <c r="H37" s="200">
        <f t="shared" ref="H37:H46" si="27">SUM(I37:L37)</f>
        <v>102</v>
      </c>
      <c r="I37" s="52">
        <v>0</v>
      </c>
      <c r="J37" s="52">
        <v>0</v>
      </c>
      <c r="K37" s="52">
        <v>0</v>
      </c>
      <c r="L37" s="52">
        <v>102</v>
      </c>
      <c r="M37" s="200">
        <f t="shared" ref="M37:M46" si="28">SUM(N37:Q37)</f>
        <v>172.1</v>
      </c>
      <c r="N37" s="52">
        <v>0</v>
      </c>
      <c r="O37" s="52">
        <v>172.1</v>
      </c>
      <c r="P37" s="52">
        <v>0</v>
      </c>
      <c r="Q37" s="52">
        <v>0</v>
      </c>
      <c r="R37" s="200">
        <f t="shared" ref="R37:R46" si="29">SUM(S37:V37)</f>
        <v>129.9</v>
      </c>
      <c r="S37" s="52">
        <v>0</v>
      </c>
      <c r="T37" s="52">
        <v>129.9</v>
      </c>
      <c r="U37" s="52">
        <v>0</v>
      </c>
      <c r="V37" s="52">
        <v>0</v>
      </c>
      <c r="W37" s="200">
        <f t="shared" ref="W37:W46" si="30">SUM(X37:AA37)</f>
        <v>649</v>
      </c>
      <c r="X37" s="52">
        <f t="shared" ref="X37:X46" si="31">D37+I37+S37+N37</f>
        <v>0</v>
      </c>
      <c r="Y37" s="52">
        <f t="shared" ref="Y37:Y46" si="32">E37+J37+T37+O37</f>
        <v>547</v>
      </c>
      <c r="Z37" s="52">
        <f t="shared" ref="Z37:Z46" si="33">F37+K37+U37+P37</f>
        <v>0</v>
      </c>
      <c r="AA37" s="52">
        <f t="shared" ref="AA37:AA46" si="34">G37+L37+V37+Q37</f>
        <v>102</v>
      </c>
      <c r="AB37" s="103" t="s">
        <v>545</v>
      </c>
    </row>
    <row r="38" spans="1:28" ht="30" x14ac:dyDescent="0.25">
      <c r="A38" s="265" t="s">
        <v>190</v>
      </c>
      <c r="B38" s="212" t="s">
        <v>76</v>
      </c>
      <c r="C38" s="200">
        <f>SUM(C39:C44)</f>
        <v>5735.2999999999993</v>
      </c>
      <c r="D38" s="52">
        <f>D42+D41</f>
        <v>0</v>
      </c>
      <c r="E38" s="52">
        <f>E39+E40+E41+E42</f>
        <v>234.4</v>
      </c>
      <c r="F38" s="52">
        <f>SUM(F39:F44)</f>
        <v>834.2</v>
      </c>
      <c r="G38" s="52">
        <f>SUM(G39:G44)</f>
        <v>4666.7</v>
      </c>
      <c r="H38" s="200">
        <f t="shared" si="27"/>
        <v>16040.554</v>
      </c>
      <c r="I38" s="52">
        <v>0</v>
      </c>
      <c r="J38" s="52">
        <v>70.8</v>
      </c>
      <c r="K38" s="52">
        <v>735.7</v>
      </c>
      <c r="L38" s="52">
        <v>15234.054</v>
      </c>
      <c r="M38" s="200">
        <f t="shared" si="28"/>
        <v>2971.029</v>
      </c>
      <c r="N38" s="52">
        <f>SUM(N39:N46)</f>
        <v>0</v>
      </c>
      <c r="O38" s="52">
        <f>SUM(O39:O46)</f>
        <v>104.6</v>
      </c>
      <c r="P38" s="52">
        <f>SUM(P39:P46)</f>
        <v>1491.3</v>
      </c>
      <c r="Q38" s="52">
        <f>SUM(Q39:Q46)</f>
        <v>1375.1290000000001</v>
      </c>
      <c r="R38" s="278" t="s">
        <v>616</v>
      </c>
      <c r="S38" s="279"/>
      <c r="T38" s="279"/>
      <c r="U38" s="279"/>
      <c r="V38" s="279"/>
      <c r="W38" s="279"/>
      <c r="X38" s="279"/>
      <c r="Y38" s="279"/>
      <c r="Z38" s="279"/>
      <c r="AA38" s="279"/>
      <c r="AB38" s="280"/>
    </row>
    <row r="39" spans="1:28" ht="30" x14ac:dyDescent="0.25">
      <c r="A39" s="265" t="s">
        <v>372</v>
      </c>
      <c r="B39" s="212" t="s">
        <v>356</v>
      </c>
      <c r="C39" s="200">
        <f>SUM(D39:G39)</f>
        <v>325</v>
      </c>
      <c r="D39" s="52">
        <v>0</v>
      </c>
      <c r="E39" s="52">
        <v>0</v>
      </c>
      <c r="F39" s="52">
        <v>325</v>
      </c>
      <c r="G39" s="52">
        <v>0</v>
      </c>
      <c r="H39" s="200">
        <f t="shared" si="27"/>
        <v>295</v>
      </c>
      <c r="I39" s="52">
        <v>0</v>
      </c>
      <c r="J39" s="52">
        <v>0</v>
      </c>
      <c r="K39" s="52">
        <v>295</v>
      </c>
      <c r="L39" s="52">
        <v>0</v>
      </c>
      <c r="M39" s="200">
        <f t="shared" si="28"/>
        <v>325</v>
      </c>
      <c r="N39" s="52">
        <v>0</v>
      </c>
      <c r="O39" s="52">
        <v>0</v>
      </c>
      <c r="P39" s="52">
        <v>325</v>
      </c>
      <c r="Q39" s="52">
        <v>0</v>
      </c>
      <c r="R39" s="200">
        <f t="shared" si="29"/>
        <v>360</v>
      </c>
      <c r="S39" s="52">
        <v>0</v>
      </c>
      <c r="T39" s="52">
        <v>0</v>
      </c>
      <c r="U39" s="52">
        <v>360</v>
      </c>
      <c r="V39" s="52">
        <v>0</v>
      </c>
      <c r="W39" s="200">
        <f t="shared" si="30"/>
        <v>1305</v>
      </c>
      <c r="X39" s="52">
        <f t="shared" si="31"/>
        <v>0</v>
      </c>
      <c r="Y39" s="52">
        <f t="shared" si="32"/>
        <v>0</v>
      </c>
      <c r="Z39" s="52">
        <f t="shared" si="33"/>
        <v>1305</v>
      </c>
      <c r="AA39" s="52">
        <f t="shared" si="34"/>
        <v>0</v>
      </c>
      <c r="AB39" s="103" t="s">
        <v>485</v>
      </c>
    </row>
    <row r="40" spans="1:28" ht="47.25" customHeight="1" x14ac:dyDescent="0.25">
      <c r="A40" s="265" t="s">
        <v>373</v>
      </c>
      <c r="B40" s="212" t="s">
        <v>469</v>
      </c>
      <c r="C40" s="200">
        <f>SUM(D40:G40)</f>
        <v>234.4</v>
      </c>
      <c r="D40" s="52">
        <v>0</v>
      </c>
      <c r="E40" s="52">
        <v>234.4</v>
      </c>
      <c r="F40" s="52">
        <v>0</v>
      </c>
      <c r="G40" s="52">
        <v>0</v>
      </c>
      <c r="H40" s="200">
        <f t="shared" si="27"/>
        <v>210</v>
      </c>
      <c r="I40" s="52">
        <v>0</v>
      </c>
      <c r="J40" s="52">
        <v>0</v>
      </c>
      <c r="K40" s="52">
        <v>0</v>
      </c>
      <c r="L40" s="52">
        <v>210</v>
      </c>
      <c r="M40" s="200">
        <f t="shared" si="28"/>
        <v>210</v>
      </c>
      <c r="N40" s="52">
        <v>0</v>
      </c>
      <c r="O40" s="52">
        <v>0</v>
      </c>
      <c r="P40" s="52">
        <v>0</v>
      </c>
      <c r="Q40" s="52">
        <v>210</v>
      </c>
      <c r="R40" s="200">
        <f t="shared" si="29"/>
        <v>2463.3000000000002</v>
      </c>
      <c r="S40" s="52">
        <v>0</v>
      </c>
      <c r="T40" s="52">
        <v>0</v>
      </c>
      <c r="U40" s="52">
        <v>0</v>
      </c>
      <c r="V40" s="52">
        <v>2463.3000000000002</v>
      </c>
      <c r="W40" s="200">
        <f t="shared" si="30"/>
        <v>3117.7000000000003</v>
      </c>
      <c r="X40" s="52">
        <f t="shared" si="31"/>
        <v>0</v>
      </c>
      <c r="Y40" s="52">
        <f t="shared" si="32"/>
        <v>234.4</v>
      </c>
      <c r="Z40" s="52">
        <f t="shared" si="33"/>
        <v>0</v>
      </c>
      <c r="AA40" s="52">
        <f t="shared" si="34"/>
        <v>2883.3</v>
      </c>
      <c r="AB40" s="103" t="s">
        <v>575</v>
      </c>
    </row>
    <row r="41" spans="1:28" ht="16.5" customHeight="1" x14ac:dyDescent="0.25">
      <c r="A41" s="265" t="s">
        <v>374</v>
      </c>
      <c r="B41" s="284" t="s">
        <v>616</v>
      </c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6"/>
    </row>
    <row r="42" spans="1:28" ht="45" customHeight="1" x14ac:dyDescent="0.25">
      <c r="A42" s="265" t="s">
        <v>375</v>
      </c>
      <c r="B42" s="212" t="s">
        <v>516</v>
      </c>
      <c r="C42" s="200">
        <f>SUM(D42:G42)</f>
        <v>4558.2</v>
      </c>
      <c r="D42" s="52">
        <v>0</v>
      </c>
      <c r="E42" s="52">
        <v>0</v>
      </c>
      <c r="F42" s="52">
        <v>0</v>
      </c>
      <c r="G42" s="52">
        <v>4558.2</v>
      </c>
      <c r="H42" s="200">
        <f t="shared" si="27"/>
        <v>7711.4539999999997</v>
      </c>
      <c r="I42" s="52">
        <v>0</v>
      </c>
      <c r="J42" s="52">
        <v>0</v>
      </c>
      <c r="K42" s="52">
        <v>0</v>
      </c>
      <c r="L42" s="52">
        <v>7711.4539999999997</v>
      </c>
      <c r="M42" s="200">
        <f t="shared" si="28"/>
        <v>1149.729</v>
      </c>
      <c r="N42" s="52">
        <v>0</v>
      </c>
      <c r="O42" s="52">
        <v>0</v>
      </c>
      <c r="P42" s="52">
        <v>0</v>
      </c>
      <c r="Q42" s="52">
        <v>1149.729</v>
      </c>
      <c r="R42" s="200">
        <f t="shared" si="29"/>
        <v>7990.23</v>
      </c>
      <c r="S42" s="52">
        <v>0</v>
      </c>
      <c r="T42" s="52">
        <v>0</v>
      </c>
      <c r="U42" s="52">
        <v>0</v>
      </c>
      <c r="V42" s="52">
        <v>7990.23</v>
      </c>
      <c r="W42" s="200">
        <f t="shared" si="30"/>
        <v>21409.612999999998</v>
      </c>
      <c r="X42" s="52">
        <f t="shared" si="31"/>
        <v>0</v>
      </c>
      <c r="Y42" s="52">
        <f t="shared" si="32"/>
        <v>0</v>
      </c>
      <c r="Z42" s="52">
        <f t="shared" si="33"/>
        <v>0</v>
      </c>
      <c r="AA42" s="52">
        <f t="shared" si="34"/>
        <v>21409.612999999998</v>
      </c>
      <c r="AB42" s="103" t="s">
        <v>515</v>
      </c>
    </row>
    <row r="43" spans="1:28" ht="121.5" customHeight="1" x14ac:dyDescent="0.25">
      <c r="A43" s="265" t="s">
        <v>403</v>
      </c>
      <c r="B43" s="212" t="s">
        <v>506</v>
      </c>
      <c r="C43" s="200">
        <f>SUM(D43:G43)</f>
        <v>492</v>
      </c>
      <c r="D43" s="52">
        <v>0</v>
      </c>
      <c r="E43" s="52">
        <v>0</v>
      </c>
      <c r="F43" s="52">
        <v>383.5</v>
      </c>
      <c r="G43" s="52">
        <v>108.5</v>
      </c>
      <c r="H43" s="200">
        <f t="shared" si="27"/>
        <v>548.1</v>
      </c>
      <c r="I43" s="52">
        <v>0</v>
      </c>
      <c r="J43" s="52">
        <v>32.799999999999997</v>
      </c>
      <c r="K43" s="52">
        <v>440.7</v>
      </c>
      <c r="L43" s="52">
        <v>74.599999999999994</v>
      </c>
      <c r="M43" s="200">
        <f t="shared" si="28"/>
        <v>586.79999999999995</v>
      </c>
      <c r="N43" s="52">
        <v>0</v>
      </c>
      <c r="O43" s="52">
        <v>50</v>
      </c>
      <c r="P43" s="52">
        <v>521.4</v>
      </c>
      <c r="Q43" s="52">
        <v>15.4</v>
      </c>
      <c r="R43" s="200">
        <f t="shared" si="29"/>
        <v>231.10000000000002</v>
      </c>
      <c r="S43" s="52">
        <v>0</v>
      </c>
      <c r="T43" s="52">
        <v>43.7</v>
      </c>
      <c r="U43" s="52">
        <v>184.9</v>
      </c>
      <c r="V43" s="52">
        <v>2.5</v>
      </c>
      <c r="W43" s="200">
        <f t="shared" si="30"/>
        <v>1858</v>
      </c>
      <c r="X43" s="52">
        <f t="shared" si="31"/>
        <v>0</v>
      </c>
      <c r="Y43" s="52">
        <f t="shared" si="32"/>
        <v>126.5</v>
      </c>
      <c r="Z43" s="52">
        <f t="shared" si="33"/>
        <v>1530.5</v>
      </c>
      <c r="AA43" s="52">
        <f t="shared" si="34"/>
        <v>201</v>
      </c>
      <c r="AB43" s="103" t="s">
        <v>600</v>
      </c>
    </row>
    <row r="44" spans="1:28" ht="75" customHeight="1" x14ac:dyDescent="0.25">
      <c r="A44" s="265" t="s">
        <v>404</v>
      </c>
      <c r="B44" s="212" t="s">
        <v>405</v>
      </c>
      <c r="C44" s="200">
        <v>125.7</v>
      </c>
      <c r="D44" s="52">
        <v>0</v>
      </c>
      <c r="E44" s="52">
        <v>0</v>
      </c>
      <c r="F44" s="52">
        <v>125.7</v>
      </c>
      <c r="G44" s="52">
        <v>0</v>
      </c>
      <c r="H44" s="200">
        <f t="shared" si="27"/>
        <v>0</v>
      </c>
      <c r="I44" s="52">
        <v>0</v>
      </c>
      <c r="J44" s="52">
        <v>0</v>
      </c>
      <c r="K44" s="52">
        <v>0</v>
      </c>
      <c r="L44" s="52">
        <v>0</v>
      </c>
      <c r="M44" s="200">
        <f t="shared" si="28"/>
        <v>644.9</v>
      </c>
      <c r="N44" s="52">
        <v>0</v>
      </c>
      <c r="O44" s="52">
        <v>0</v>
      </c>
      <c r="P44" s="52">
        <v>644.9</v>
      </c>
      <c r="Q44" s="52">
        <v>0</v>
      </c>
      <c r="R44" s="200">
        <f t="shared" si="29"/>
        <v>706.1</v>
      </c>
      <c r="S44" s="52">
        <v>0</v>
      </c>
      <c r="T44" s="52">
        <v>0</v>
      </c>
      <c r="U44" s="52">
        <v>482.6</v>
      </c>
      <c r="V44" s="52">
        <v>223.5</v>
      </c>
      <c r="W44" s="200">
        <f t="shared" si="30"/>
        <v>1476.7</v>
      </c>
      <c r="X44" s="52">
        <f t="shared" si="31"/>
        <v>0</v>
      </c>
      <c r="Y44" s="52">
        <f t="shared" si="32"/>
        <v>0</v>
      </c>
      <c r="Z44" s="52">
        <f t="shared" si="33"/>
        <v>1253.2</v>
      </c>
      <c r="AA44" s="52">
        <f t="shared" si="34"/>
        <v>223.5</v>
      </c>
      <c r="AB44" s="103" t="s">
        <v>576</v>
      </c>
    </row>
    <row r="45" spans="1:28" ht="17.25" customHeight="1" x14ac:dyDescent="0.25">
      <c r="A45" s="265" t="s">
        <v>474</v>
      </c>
      <c r="B45" s="212" t="s">
        <v>496</v>
      </c>
      <c r="C45" s="200">
        <v>125.7</v>
      </c>
      <c r="D45" s="52">
        <v>0</v>
      </c>
      <c r="E45" s="52">
        <v>0</v>
      </c>
      <c r="F45" s="52">
        <v>0</v>
      </c>
      <c r="G45" s="52">
        <v>0</v>
      </c>
      <c r="H45" s="200">
        <f t="shared" si="27"/>
        <v>0</v>
      </c>
      <c r="I45" s="52">
        <v>0</v>
      </c>
      <c r="J45" s="52">
        <v>0</v>
      </c>
      <c r="K45" s="52">
        <v>0</v>
      </c>
      <c r="L45" s="52">
        <v>0</v>
      </c>
      <c r="M45" s="200">
        <f t="shared" si="28"/>
        <v>54.6</v>
      </c>
      <c r="N45" s="52">
        <v>0</v>
      </c>
      <c r="O45" s="52">
        <v>54.6</v>
      </c>
      <c r="P45" s="52">
        <v>0</v>
      </c>
      <c r="Q45" s="52">
        <v>0</v>
      </c>
      <c r="R45" s="200">
        <f t="shared" si="29"/>
        <v>12</v>
      </c>
      <c r="S45" s="52">
        <v>0</v>
      </c>
      <c r="T45" s="52">
        <v>0</v>
      </c>
      <c r="U45" s="52">
        <v>0</v>
      </c>
      <c r="V45" s="52">
        <v>12</v>
      </c>
      <c r="W45" s="200">
        <f t="shared" si="30"/>
        <v>66.599999999999994</v>
      </c>
      <c r="X45" s="52">
        <f t="shared" si="31"/>
        <v>0</v>
      </c>
      <c r="Y45" s="52">
        <f t="shared" si="32"/>
        <v>54.6</v>
      </c>
      <c r="Z45" s="52">
        <f t="shared" si="33"/>
        <v>0</v>
      </c>
      <c r="AA45" s="52">
        <f t="shared" si="34"/>
        <v>12</v>
      </c>
      <c r="AB45" s="103" t="s">
        <v>577</v>
      </c>
    </row>
    <row r="46" spans="1:28" ht="91.5" customHeight="1" x14ac:dyDescent="0.25">
      <c r="A46" s="265" t="s">
        <v>478</v>
      </c>
      <c r="B46" s="213" t="s">
        <v>591</v>
      </c>
      <c r="C46" s="200">
        <v>125.7</v>
      </c>
      <c r="D46" s="52">
        <v>0</v>
      </c>
      <c r="E46" s="52">
        <v>0</v>
      </c>
      <c r="F46" s="52">
        <v>0</v>
      </c>
      <c r="G46" s="52">
        <v>0</v>
      </c>
      <c r="H46" s="200">
        <f t="shared" si="27"/>
        <v>0</v>
      </c>
      <c r="I46" s="52">
        <v>0</v>
      </c>
      <c r="J46" s="52">
        <v>0</v>
      </c>
      <c r="K46" s="52">
        <v>0</v>
      </c>
      <c r="L46" s="52">
        <v>0</v>
      </c>
      <c r="M46" s="200">
        <f t="shared" si="28"/>
        <v>0</v>
      </c>
      <c r="N46" s="52">
        <v>0</v>
      </c>
      <c r="O46" s="52">
        <v>0</v>
      </c>
      <c r="P46" s="52">
        <v>0</v>
      </c>
      <c r="Q46" s="52">
        <v>0</v>
      </c>
      <c r="R46" s="200">
        <f t="shared" si="29"/>
        <v>661.9</v>
      </c>
      <c r="S46" s="52">
        <v>305.10000000000002</v>
      </c>
      <c r="T46" s="52">
        <v>151.9</v>
      </c>
      <c r="U46" s="52">
        <v>0</v>
      </c>
      <c r="V46" s="52">
        <v>204.9</v>
      </c>
      <c r="W46" s="200">
        <f t="shared" si="30"/>
        <v>661.9</v>
      </c>
      <c r="X46" s="52">
        <f t="shared" si="31"/>
        <v>305.10000000000002</v>
      </c>
      <c r="Y46" s="52">
        <f t="shared" si="32"/>
        <v>151.9</v>
      </c>
      <c r="Z46" s="52">
        <f t="shared" si="33"/>
        <v>0</v>
      </c>
      <c r="AA46" s="52">
        <f t="shared" si="34"/>
        <v>204.9</v>
      </c>
      <c r="AB46" s="103" t="s">
        <v>531</v>
      </c>
    </row>
    <row r="47" spans="1:28" ht="32.25" customHeight="1" x14ac:dyDescent="0.25">
      <c r="A47" s="297" t="s">
        <v>191</v>
      </c>
      <c r="B47" s="298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298"/>
      <c r="AB47" s="299"/>
    </row>
    <row r="48" spans="1:28" x14ac:dyDescent="0.25">
      <c r="A48" s="204" t="s">
        <v>337</v>
      </c>
      <c r="B48" s="205"/>
      <c r="C48" s="206"/>
      <c r="D48" s="206"/>
      <c r="E48" s="206"/>
      <c r="F48" s="206"/>
      <c r="G48" s="206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7"/>
    </row>
    <row r="49" spans="1:28" ht="21" customHeight="1" x14ac:dyDescent="0.25">
      <c r="A49" s="297" t="s">
        <v>192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9"/>
    </row>
    <row r="50" spans="1:28" ht="45" x14ac:dyDescent="0.25">
      <c r="A50" s="265" t="s">
        <v>193</v>
      </c>
      <c r="B50" s="212" t="s">
        <v>357</v>
      </c>
      <c r="C50" s="200">
        <f>SUM(D50:G50)</f>
        <v>125.8</v>
      </c>
      <c r="D50" s="52">
        <v>0</v>
      </c>
      <c r="E50" s="52">
        <v>125.8</v>
      </c>
      <c r="F50" s="52">
        <v>0</v>
      </c>
      <c r="G50" s="52">
        <v>0</v>
      </c>
      <c r="H50" s="200">
        <f>SUM(I50:L50)</f>
        <v>3374.08</v>
      </c>
      <c r="I50" s="52">
        <v>2809.73</v>
      </c>
      <c r="J50" s="52">
        <v>150</v>
      </c>
      <c r="K50" s="52">
        <v>0</v>
      </c>
      <c r="L50" s="52">
        <v>414.35</v>
      </c>
      <c r="M50" s="200">
        <f>SUM(N50:Q50)</f>
        <v>1104.8700000000001</v>
      </c>
      <c r="N50" s="52">
        <v>0</v>
      </c>
      <c r="O50" s="52">
        <v>1104.8700000000001</v>
      </c>
      <c r="P50" s="52">
        <v>0</v>
      </c>
      <c r="Q50" s="52">
        <v>0</v>
      </c>
      <c r="R50" s="200">
        <f>SUM(S50:V50)</f>
        <v>0</v>
      </c>
      <c r="S50" s="52">
        <v>0</v>
      </c>
      <c r="T50" s="52">
        <v>0</v>
      </c>
      <c r="U50" s="52">
        <v>0</v>
      </c>
      <c r="V50" s="52">
        <v>0</v>
      </c>
      <c r="W50" s="200">
        <f>SUM(X50:AA50)</f>
        <v>4604.75</v>
      </c>
      <c r="X50" s="52">
        <f t="shared" ref="X50:X52" si="35">D50+I50+S50+N50</f>
        <v>2809.73</v>
      </c>
      <c r="Y50" s="52">
        <f t="shared" ref="Y50:Y52" si="36">E50+J50+T50+O50</f>
        <v>1380.67</v>
      </c>
      <c r="Z50" s="52">
        <f t="shared" ref="Z50:Z52" si="37">F50+K50+U50+P50</f>
        <v>0</v>
      </c>
      <c r="AA50" s="52">
        <f t="shared" ref="AA50:AA52" si="38">G50+L50+V50+Q50</f>
        <v>414.35</v>
      </c>
      <c r="AB50" s="103" t="s">
        <v>485</v>
      </c>
    </row>
    <row r="51" spans="1:28" ht="30" x14ac:dyDescent="0.25">
      <c r="A51" s="265" t="s">
        <v>194</v>
      </c>
      <c r="B51" s="212" t="s">
        <v>58</v>
      </c>
      <c r="C51" s="200">
        <v>0</v>
      </c>
      <c r="D51" s="52">
        <v>0</v>
      </c>
      <c r="E51" s="52">
        <v>0</v>
      </c>
      <c r="F51" s="52">
        <v>0</v>
      </c>
      <c r="G51" s="52">
        <v>0</v>
      </c>
      <c r="H51" s="200">
        <f>SUM(I51:L51)</f>
        <v>66.400000000000006</v>
      </c>
      <c r="I51" s="52">
        <v>0</v>
      </c>
      <c r="J51" s="52">
        <v>0</v>
      </c>
      <c r="K51" s="52">
        <v>0</v>
      </c>
      <c r="L51" s="52">
        <v>66.400000000000006</v>
      </c>
      <c r="M51" s="200">
        <f>SUM(N51:Q51)</f>
        <v>156.44999999999999</v>
      </c>
      <c r="N51" s="52">
        <v>0</v>
      </c>
      <c r="O51" s="52">
        <v>0</v>
      </c>
      <c r="P51" s="52">
        <v>0</v>
      </c>
      <c r="Q51" s="52">
        <v>156.44999999999999</v>
      </c>
      <c r="R51" s="200">
        <f>SUM(S51:V51)</f>
        <v>407.04</v>
      </c>
      <c r="S51" s="52">
        <v>0</v>
      </c>
      <c r="T51" s="52">
        <v>0</v>
      </c>
      <c r="U51" s="52">
        <v>0</v>
      </c>
      <c r="V51" s="52">
        <v>407.04</v>
      </c>
      <c r="W51" s="200">
        <f>SUM(X51:AA51)</f>
        <v>629.8900000000001</v>
      </c>
      <c r="X51" s="52">
        <f t="shared" si="35"/>
        <v>0</v>
      </c>
      <c r="Y51" s="52">
        <f t="shared" si="36"/>
        <v>0</v>
      </c>
      <c r="Z51" s="52">
        <f t="shared" si="37"/>
        <v>0</v>
      </c>
      <c r="AA51" s="52">
        <f t="shared" si="38"/>
        <v>629.8900000000001</v>
      </c>
      <c r="AB51" s="103" t="s">
        <v>592</v>
      </c>
    </row>
    <row r="52" spans="1:28" ht="30" x14ac:dyDescent="0.25">
      <c r="A52" s="265" t="s">
        <v>195</v>
      </c>
      <c r="B52" s="212" t="s">
        <v>59</v>
      </c>
      <c r="C52" s="200">
        <v>0</v>
      </c>
      <c r="D52" s="52">
        <v>0</v>
      </c>
      <c r="E52" s="52">
        <v>0</v>
      </c>
      <c r="F52" s="52">
        <v>0</v>
      </c>
      <c r="G52" s="52">
        <v>0</v>
      </c>
      <c r="H52" s="200">
        <f>SUM(I52:L52)</f>
        <v>0</v>
      </c>
      <c r="I52" s="52">
        <v>0</v>
      </c>
      <c r="J52" s="52">
        <v>0</v>
      </c>
      <c r="K52" s="52">
        <v>0</v>
      </c>
      <c r="L52" s="52">
        <v>0</v>
      </c>
      <c r="M52" s="200">
        <f>SUM(N52:Q52)</f>
        <v>128.55000000000001</v>
      </c>
      <c r="N52" s="52">
        <v>0</v>
      </c>
      <c r="O52" s="52">
        <v>0</v>
      </c>
      <c r="P52" s="52">
        <v>128.55000000000001</v>
      </c>
      <c r="Q52" s="52">
        <v>0</v>
      </c>
      <c r="R52" s="200">
        <f>SUM(S52:V52)</f>
        <v>0</v>
      </c>
      <c r="S52" s="52">
        <v>0</v>
      </c>
      <c r="T52" s="52">
        <v>0</v>
      </c>
      <c r="U52" s="52">
        <v>0</v>
      </c>
      <c r="V52" s="52">
        <v>0</v>
      </c>
      <c r="W52" s="200">
        <f>SUM(X52:AA52)</f>
        <v>128.55000000000001</v>
      </c>
      <c r="X52" s="52">
        <f t="shared" si="35"/>
        <v>0</v>
      </c>
      <c r="Y52" s="52">
        <f t="shared" si="36"/>
        <v>0</v>
      </c>
      <c r="Z52" s="52">
        <f t="shared" si="37"/>
        <v>128.55000000000001</v>
      </c>
      <c r="AA52" s="52">
        <f t="shared" si="38"/>
        <v>0</v>
      </c>
      <c r="AB52" s="103" t="s">
        <v>485</v>
      </c>
    </row>
    <row r="53" spans="1:28" x14ac:dyDescent="0.25">
      <c r="A53" s="204" t="s">
        <v>196</v>
      </c>
      <c r="B53" s="205"/>
      <c r="C53" s="206"/>
      <c r="D53" s="206"/>
      <c r="E53" s="206"/>
      <c r="F53" s="206"/>
      <c r="G53" s="206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7"/>
    </row>
    <row r="54" spans="1:28" ht="63" customHeight="1" x14ac:dyDescent="0.25">
      <c r="A54" s="265" t="s">
        <v>197</v>
      </c>
      <c r="B54" s="212" t="s">
        <v>60</v>
      </c>
      <c r="C54" s="200">
        <f>SUM(D54:G54)</f>
        <v>33564</v>
      </c>
      <c r="D54" s="52">
        <v>0</v>
      </c>
      <c r="E54" s="52">
        <v>20141</v>
      </c>
      <c r="F54" s="52">
        <v>13423</v>
      </c>
      <c r="G54" s="52">
        <v>0</v>
      </c>
      <c r="H54" s="200">
        <f>SUM(I54:L54)</f>
        <v>25454.35</v>
      </c>
      <c r="I54" s="52">
        <v>0</v>
      </c>
      <c r="J54" s="52">
        <v>21311</v>
      </c>
      <c r="K54" s="52">
        <v>4039</v>
      </c>
      <c r="L54" s="52">
        <v>104.35</v>
      </c>
      <c r="M54" s="200">
        <f>SUM(N54:Q54)</f>
        <v>20039.900000000001</v>
      </c>
      <c r="N54" s="52">
        <v>5790.4</v>
      </c>
      <c r="O54" s="52">
        <v>13674.6</v>
      </c>
      <c r="P54" s="52">
        <v>574.9</v>
      </c>
      <c r="Q54" s="52">
        <v>0</v>
      </c>
      <c r="R54" s="200">
        <f>SUM(S54:V54)</f>
        <v>49190.5</v>
      </c>
      <c r="S54" s="52">
        <v>15788.9</v>
      </c>
      <c r="T54" s="52">
        <v>32399.4</v>
      </c>
      <c r="U54" s="52">
        <v>1002.2</v>
      </c>
      <c r="V54" s="52">
        <v>0</v>
      </c>
      <c r="W54" s="200">
        <f>SUM(X54:AA54)</f>
        <v>128248.75000000001</v>
      </c>
      <c r="X54" s="52">
        <f t="shared" ref="X54:X55" si="39">D54+I54+S54+N54</f>
        <v>21579.3</v>
      </c>
      <c r="Y54" s="52">
        <f t="shared" ref="Y54:Y55" si="40">E54+J54+T54+O54</f>
        <v>87526</v>
      </c>
      <c r="Z54" s="52">
        <f t="shared" ref="Z54:Z55" si="41">F54+K54+U54+P54</f>
        <v>19039.100000000002</v>
      </c>
      <c r="AA54" s="52">
        <f t="shared" ref="AA54:AA55" si="42">G54+L54+V54+Q54</f>
        <v>104.35</v>
      </c>
      <c r="AB54" s="103" t="s">
        <v>509</v>
      </c>
    </row>
    <row r="55" spans="1:28" ht="31.5" customHeight="1" x14ac:dyDescent="0.25">
      <c r="A55" s="224" t="s">
        <v>198</v>
      </c>
      <c r="B55" s="92" t="s">
        <v>1</v>
      </c>
      <c r="C55" s="200">
        <f>SUM(D55:G55)</f>
        <v>771</v>
      </c>
      <c r="D55" s="52">
        <v>0</v>
      </c>
      <c r="E55" s="52">
        <v>741</v>
      </c>
      <c r="F55" s="52">
        <v>30</v>
      </c>
      <c r="G55" s="52">
        <v>0</v>
      </c>
      <c r="H55" s="200">
        <f>SUM(I55:L55)</f>
        <v>728.11</v>
      </c>
      <c r="I55" s="52">
        <v>0</v>
      </c>
      <c r="J55" s="52">
        <v>700.1</v>
      </c>
      <c r="K55" s="52">
        <v>28.01</v>
      </c>
      <c r="L55" s="52">
        <v>0</v>
      </c>
      <c r="M55" s="200">
        <f>SUM(N55:Q55)</f>
        <v>1150</v>
      </c>
      <c r="N55" s="52">
        <v>1000</v>
      </c>
      <c r="O55" s="52">
        <v>50</v>
      </c>
      <c r="P55" s="52">
        <v>0</v>
      </c>
      <c r="Q55" s="52">
        <v>100</v>
      </c>
      <c r="R55" s="200">
        <f>SUM(S55:V55)</f>
        <v>0</v>
      </c>
      <c r="S55" s="52">
        <v>0</v>
      </c>
      <c r="T55" s="52">
        <v>0</v>
      </c>
      <c r="U55" s="52">
        <v>0</v>
      </c>
      <c r="V55" s="52">
        <v>0</v>
      </c>
      <c r="W55" s="200">
        <f>SUM(X55:AA55)</f>
        <v>2649.11</v>
      </c>
      <c r="X55" s="52">
        <f t="shared" si="39"/>
        <v>1000</v>
      </c>
      <c r="Y55" s="52">
        <f t="shared" si="40"/>
        <v>1491.1</v>
      </c>
      <c r="Z55" s="52">
        <f t="shared" si="41"/>
        <v>58.010000000000005</v>
      </c>
      <c r="AA55" s="52">
        <f t="shared" si="42"/>
        <v>100</v>
      </c>
      <c r="AB55" s="103" t="s">
        <v>485</v>
      </c>
    </row>
    <row r="56" spans="1:28" x14ac:dyDescent="0.25">
      <c r="A56" s="204" t="s">
        <v>199</v>
      </c>
      <c r="B56" s="205"/>
      <c r="C56" s="206"/>
      <c r="D56" s="206"/>
      <c r="E56" s="206"/>
      <c r="F56" s="206"/>
      <c r="G56" s="206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7"/>
    </row>
    <row r="57" spans="1:28" ht="90" x14ac:dyDescent="0.25">
      <c r="A57" s="224" t="s">
        <v>200</v>
      </c>
      <c r="B57" s="92" t="s">
        <v>61</v>
      </c>
      <c r="C57" s="200">
        <f>SUM(D57:G57)</f>
        <v>402</v>
      </c>
      <c r="D57" s="52">
        <v>0</v>
      </c>
      <c r="E57" s="52">
        <v>400</v>
      </c>
      <c r="F57" s="52">
        <v>2</v>
      </c>
      <c r="G57" s="52">
        <v>0</v>
      </c>
      <c r="H57" s="200">
        <f>SUM(I57:L57)</f>
        <v>201.06</v>
      </c>
      <c r="I57" s="52">
        <v>0</v>
      </c>
      <c r="J57" s="52">
        <v>200</v>
      </c>
      <c r="K57" s="52">
        <v>0</v>
      </c>
      <c r="L57" s="52">
        <v>1.06</v>
      </c>
      <c r="M57" s="200">
        <f>SUM(N57:Q57)</f>
        <v>402.12</v>
      </c>
      <c r="N57" s="52">
        <v>0</v>
      </c>
      <c r="O57" s="52">
        <v>400</v>
      </c>
      <c r="P57" s="52">
        <v>0</v>
      </c>
      <c r="Q57" s="52">
        <v>2.12</v>
      </c>
      <c r="R57" s="200">
        <f>SUM(S57:V57)</f>
        <v>650</v>
      </c>
      <c r="S57" s="52">
        <v>0</v>
      </c>
      <c r="T57" s="52">
        <v>200</v>
      </c>
      <c r="U57" s="52">
        <v>0</v>
      </c>
      <c r="V57" s="52">
        <v>450</v>
      </c>
      <c r="W57" s="200">
        <f>SUM(X57:AA57)</f>
        <v>1253.06</v>
      </c>
      <c r="X57" s="52">
        <f>D57+I57+S57</f>
        <v>0</v>
      </c>
      <c r="Y57" s="52">
        <f>E57+J57+T57</f>
        <v>800</v>
      </c>
      <c r="Z57" s="52">
        <f>F57+K57+U57</f>
        <v>2</v>
      </c>
      <c r="AA57" s="52">
        <f>G57+L57+V57</f>
        <v>451.06</v>
      </c>
      <c r="AB57" s="103" t="s">
        <v>593</v>
      </c>
    </row>
    <row r="58" spans="1:28" ht="59.25" customHeight="1" x14ac:dyDescent="0.25">
      <c r="A58" s="224" t="s">
        <v>201</v>
      </c>
      <c r="B58" s="92" t="s">
        <v>62</v>
      </c>
      <c r="C58" s="200">
        <f>SUM(D58:G58)</f>
        <v>700</v>
      </c>
      <c r="D58" s="52">
        <v>0</v>
      </c>
      <c r="E58" s="52">
        <v>0</v>
      </c>
      <c r="F58" s="52">
        <v>604</v>
      </c>
      <c r="G58" s="52">
        <v>96</v>
      </c>
      <c r="H58" s="200">
        <f>SUM(I58:L58)</f>
        <v>4499</v>
      </c>
      <c r="I58" s="52">
        <v>0</v>
      </c>
      <c r="J58" s="52">
        <v>0</v>
      </c>
      <c r="K58" s="52">
        <v>586</v>
      </c>
      <c r="L58" s="52">
        <v>3913</v>
      </c>
      <c r="M58" s="200">
        <f>SUM(N58:Q58)</f>
        <v>1502.3</v>
      </c>
      <c r="N58" s="52">
        <v>0</v>
      </c>
      <c r="O58" s="52">
        <v>0</v>
      </c>
      <c r="P58" s="52">
        <v>566.29999999999995</v>
      </c>
      <c r="Q58" s="52">
        <v>936</v>
      </c>
      <c r="R58" s="200">
        <f>SUM(S58:V58)</f>
        <v>1249</v>
      </c>
      <c r="S58" s="52">
        <v>0</v>
      </c>
      <c r="T58" s="52">
        <v>0</v>
      </c>
      <c r="U58" s="52">
        <v>579</v>
      </c>
      <c r="V58" s="52">
        <v>670</v>
      </c>
      <c r="W58" s="200">
        <f>SUM(X58:AA58)</f>
        <v>7950.3</v>
      </c>
      <c r="X58" s="52">
        <f>D58+I58+S58+N58</f>
        <v>0</v>
      </c>
      <c r="Y58" s="52">
        <f>E58+J58+T58+O58</f>
        <v>0</v>
      </c>
      <c r="Z58" s="52">
        <f>F58+K58+U58+P58</f>
        <v>2335.3000000000002</v>
      </c>
      <c r="AA58" s="52">
        <f>G58+L58+V58+Q58</f>
        <v>5615</v>
      </c>
      <c r="AB58" s="103" t="s">
        <v>594</v>
      </c>
    </row>
    <row r="59" spans="1:28" x14ac:dyDescent="0.25">
      <c r="A59" s="204" t="s">
        <v>202</v>
      </c>
      <c r="B59" s="205"/>
      <c r="C59" s="206"/>
      <c r="D59" s="206"/>
      <c r="E59" s="206"/>
      <c r="F59" s="206"/>
      <c r="G59" s="206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5"/>
      <c r="AB59" s="207"/>
    </row>
    <row r="60" spans="1:28" ht="30" x14ac:dyDescent="0.25">
      <c r="A60" s="224" t="s">
        <v>203</v>
      </c>
      <c r="B60" s="92" t="s">
        <v>63</v>
      </c>
      <c r="C60" s="200">
        <f>SUM(D60:G60)</f>
        <v>2360</v>
      </c>
      <c r="D60" s="52">
        <v>0</v>
      </c>
      <c r="E60" s="52">
        <v>0</v>
      </c>
      <c r="F60" s="52">
        <v>0</v>
      </c>
      <c r="G60" s="52">
        <v>2360</v>
      </c>
      <c r="H60" s="200">
        <f>SUM(I60:L60)</f>
        <v>1074.2</v>
      </c>
      <c r="I60" s="52">
        <v>0</v>
      </c>
      <c r="J60" s="52">
        <v>0</v>
      </c>
      <c r="K60" s="52">
        <v>0</v>
      </c>
      <c r="L60" s="52">
        <v>1074.2</v>
      </c>
      <c r="M60" s="200">
        <f>SUM(N60:Q60)</f>
        <v>392.38</v>
      </c>
      <c r="N60" s="52">
        <v>0</v>
      </c>
      <c r="O60" s="52">
        <v>0</v>
      </c>
      <c r="P60" s="52">
        <v>0</v>
      </c>
      <c r="Q60" s="52">
        <v>392.38</v>
      </c>
      <c r="R60" s="200">
        <f>SUM(S60:V60)</f>
        <v>115</v>
      </c>
      <c r="S60" s="52">
        <v>0</v>
      </c>
      <c r="T60" s="52">
        <v>0</v>
      </c>
      <c r="U60" s="52">
        <v>0</v>
      </c>
      <c r="V60" s="52">
        <v>115</v>
      </c>
      <c r="W60" s="200">
        <f>SUM(X60:AA60)</f>
        <v>3941.58</v>
      </c>
      <c r="X60" s="52">
        <f t="shared" ref="X60:X64" si="43">D60+I60+S60+N60</f>
        <v>0</v>
      </c>
      <c r="Y60" s="52">
        <f t="shared" ref="Y60:Y64" si="44">E60+J60+T60+O60</f>
        <v>0</v>
      </c>
      <c r="Z60" s="52">
        <f t="shared" ref="Z60:Z64" si="45">F60+K60+U60+P60</f>
        <v>0</v>
      </c>
      <c r="AA60" s="52">
        <f t="shared" ref="AA60:AA64" si="46">G60+L60+V60+Q60</f>
        <v>3941.58</v>
      </c>
      <c r="AB60" s="103" t="s">
        <v>592</v>
      </c>
    </row>
    <row r="61" spans="1:28" ht="30" customHeight="1" x14ac:dyDescent="0.25">
      <c r="A61" s="224" t="s">
        <v>204</v>
      </c>
      <c r="B61" s="92" t="s">
        <v>64</v>
      </c>
      <c r="C61" s="200">
        <v>0</v>
      </c>
      <c r="D61" s="52">
        <v>0</v>
      </c>
      <c r="E61" s="52">
        <v>0</v>
      </c>
      <c r="F61" s="52">
        <v>0</v>
      </c>
      <c r="G61" s="52">
        <v>0</v>
      </c>
      <c r="H61" s="200">
        <f>SUM(I61:L61)</f>
        <v>0</v>
      </c>
      <c r="I61" s="52">
        <v>0</v>
      </c>
      <c r="J61" s="52">
        <v>0</v>
      </c>
      <c r="K61" s="52">
        <v>0</v>
      </c>
      <c r="L61" s="52">
        <v>0</v>
      </c>
      <c r="M61" s="200">
        <f>SUM(N61:Q61)</f>
        <v>0</v>
      </c>
      <c r="N61" s="52">
        <v>0</v>
      </c>
      <c r="O61" s="52">
        <v>0</v>
      </c>
      <c r="P61" s="52">
        <v>0</v>
      </c>
      <c r="Q61" s="52">
        <v>0</v>
      </c>
      <c r="R61" s="200">
        <f>SUM(S61:V61)</f>
        <v>0</v>
      </c>
      <c r="S61" s="52">
        <v>0</v>
      </c>
      <c r="T61" s="52">
        <v>0</v>
      </c>
      <c r="U61" s="52">
        <v>0</v>
      </c>
      <c r="V61" s="52">
        <v>0</v>
      </c>
      <c r="W61" s="200">
        <f>SUM(X61:AA61)</f>
        <v>0</v>
      </c>
      <c r="X61" s="52">
        <f t="shared" si="43"/>
        <v>0</v>
      </c>
      <c r="Y61" s="52">
        <f t="shared" si="44"/>
        <v>0</v>
      </c>
      <c r="Z61" s="52">
        <f t="shared" si="45"/>
        <v>0</v>
      </c>
      <c r="AA61" s="52">
        <f t="shared" si="46"/>
        <v>0</v>
      </c>
      <c r="AB61" s="103" t="s">
        <v>485</v>
      </c>
    </row>
    <row r="62" spans="1:28" ht="45.75" customHeight="1" x14ac:dyDescent="0.25">
      <c r="A62" s="224" t="s">
        <v>205</v>
      </c>
      <c r="B62" s="92" t="s">
        <v>65</v>
      </c>
      <c r="C62" s="200">
        <f>SUM(C63:C64)</f>
        <v>4834.3</v>
      </c>
      <c r="D62" s="52">
        <v>0</v>
      </c>
      <c r="E62" s="52">
        <v>4796</v>
      </c>
      <c r="F62" s="52">
        <v>0</v>
      </c>
      <c r="G62" s="52">
        <f>G64</f>
        <v>38.299999999999997</v>
      </c>
      <c r="H62" s="200">
        <f>SUM(I62:L62)</f>
        <v>5156.2889999999998</v>
      </c>
      <c r="I62" s="52">
        <v>0</v>
      </c>
      <c r="J62" s="52">
        <v>4796</v>
      </c>
      <c r="K62" s="52">
        <v>0</v>
      </c>
      <c r="L62" s="52">
        <v>360.28899999999999</v>
      </c>
      <c r="M62" s="200">
        <f>SUM(N62:Q62)</f>
        <v>6688.2</v>
      </c>
      <c r="N62" s="52">
        <f t="shared" ref="N62:P62" si="47">SUM(N63:N64)</f>
        <v>0</v>
      </c>
      <c r="O62" s="52">
        <f t="shared" si="47"/>
        <v>4796</v>
      </c>
      <c r="P62" s="52">
        <f t="shared" si="47"/>
        <v>0</v>
      </c>
      <c r="Q62" s="52">
        <f>SUM(Q63:Q64)</f>
        <v>1892.2</v>
      </c>
      <c r="R62" s="200">
        <f>SUM(S62:V62)</f>
        <v>5464</v>
      </c>
      <c r="S62" s="52">
        <f>S63+S64</f>
        <v>0</v>
      </c>
      <c r="T62" s="52">
        <f t="shared" ref="T62:V62" si="48">T63+T64</f>
        <v>4598.8</v>
      </c>
      <c r="U62" s="52">
        <f t="shared" si="48"/>
        <v>0</v>
      </c>
      <c r="V62" s="52">
        <f t="shared" si="48"/>
        <v>865.2</v>
      </c>
      <c r="W62" s="200">
        <f>SUM(X62:AA62)</f>
        <v>22142.789000000001</v>
      </c>
      <c r="X62" s="52">
        <f t="shared" si="43"/>
        <v>0</v>
      </c>
      <c r="Y62" s="52">
        <f t="shared" si="44"/>
        <v>18986.8</v>
      </c>
      <c r="Z62" s="52">
        <f t="shared" si="45"/>
        <v>0</v>
      </c>
      <c r="AA62" s="52">
        <f t="shared" si="46"/>
        <v>3155.989</v>
      </c>
      <c r="AB62" s="201"/>
    </row>
    <row r="63" spans="1:28" ht="60" x14ac:dyDescent="0.25">
      <c r="A63" s="224" t="s">
        <v>427</v>
      </c>
      <c r="B63" s="92" t="s">
        <v>356</v>
      </c>
      <c r="C63" s="200">
        <f>SUM(D63:G63)</f>
        <v>4796</v>
      </c>
      <c r="D63" s="52">
        <v>0</v>
      </c>
      <c r="E63" s="52">
        <v>4796</v>
      </c>
      <c r="F63" s="52">
        <v>0</v>
      </c>
      <c r="G63" s="52">
        <v>0</v>
      </c>
      <c r="H63" s="200">
        <f>SUM(I63:L63)</f>
        <v>5096</v>
      </c>
      <c r="I63" s="52">
        <v>0</v>
      </c>
      <c r="J63" s="52">
        <v>4796</v>
      </c>
      <c r="K63" s="52">
        <v>0</v>
      </c>
      <c r="L63" s="52">
        <v>300</v>
      </c>
      <c r="M63" s="200">
        <f>SUM(N63:Q63)</f>
        <v>6596</v>
      </c>
      <c r="N63" s="52">
        <v>0</v>
      </c>
      <c r="O63" s="52">
        <v>4796</v>
      </c>
      <c r="P63" s="52">
        <v>0</v>
      </c>
      <c r="Q63" s="52">
        <v>1800</v>
      </c>
      <c r="R63" s="200">
        <f>SUM(S63:V63)</f>
        <v>5198.8</v>
      </c>
      <c r="S63" s="52">
        <v>0</v>
      </c>
      <c r="T63" s="52">
        <v>4598.8</v>
      </c>
      <c r="U63" s="52">
        <v>0</v>
      </c>
      <c r="V63" s="52">
        <v>600</v>
      </c>
      <c r="W63" s="200">
        <f>SUM(X63:AA63)</f>
        <v>21686.799999999999</v>
      </c>
      <c r="X63" s="52">
        <f t="shared" si="43"/>
        <v>0</v>
      </c>
      <c r="Y63" s="52">
        <f t="shared" si="44"/>
        <v>18986.8</v>
      </c>
      <c r="Z63" s="52">
        <f t="shared" si="45"/>
        <v>0</v>
      </c>
      <c r="AA63" s="52">
        <f t="shared" si="46"/>
        <v>2700</v>
      </c>
      <c r="AB63" s="103" t="s">
        <v>595</v>
      </c>
    </row>
    <row r="64" spans="1:28" ht="45" customHeight="1" x14ac:dyDescent="0.25">
      <c r="A64" s="224" t="s">
        <v>428</v>
      </c>
      <c r="B64" s="92" t="s">
        <v>469</v>
      </c>
      <c r="C64" s="200">
        <f>SUM(D64:G64)</f>
        <v>38.299999999999997</v>
      </c>
      <c r="D64" s="52">
        <v>0</v>
      </c>
      <c r="E64" s="52">
        <v>0</v>
      </c>
      <c r="F64" s="52">
        <v>0</v>
      </c>
      <c r="G64" s="52">
        <v>38.299999999999997</v>
      </c>
      <c r="H64" s="200">
        <f>SUM(I64:L64)</f>
        <v>60.289000000000001</v>
      </c>
      <c r="I64" s="52">
        <v>0</v>
      </c>
      <c r="J64" s="52">
        <v>0</v>
      </c>
      <c r="K64" s="52">
        <v>0</v>
      </c>
      <c r="L64" s="52">
        <v>60.289000000000001</v>
      </c>
      <c r="M64" s="200">
        <f>SUM(N64:Q64)</f>
        <v>92.2</v>
      </c>
      <c r="N64" s="52">
        <v>0</v>
      </c>
      <c r="O64" s="52">
        <v>0</v>
      </c>
      <c r="P64" s="52">
        <v>0</v>
      </c>
      <c r="Q64" s="52">
        <v>92.2</v>
      </c>
      <c r="R64" s="200">
        <f>SUM(S64:V64)</f>
        <v>265.2</v>
      </c>
      <c r="S64" s="52">
        <v>0</v>
      </c>
      <c r="T64" s="52">
        <v>0</v>
      </c>
      <c r="U64" s="52">
        <v>0</v>
      </c>
      <c r="V64" s="52">
        <v>265.2</v>
      </c>
      <c r="W64" s="200">
        <f>SUM(X64:AA64)</f>
        <v>455.98899999999998</v>
      </c>
      <c r="X64" s="52">
        <f t="shared" si="43"/>
        <v>0</v>
      </c>
      <c r="Y64" s="52">
        <f t="shared" si="44"/>
        <v>0</v>
      </c>
      <c r="Z64" s="52">
        <f t="shared" si="45"/>
        <v>0</v>
      </c>
      <c r="AA64" s="52">
        <f t="shared" si="46"/>
        <v>455.98899999999998</v>
      </c>
      <c r="AB64" s="103" t="s">
        <v>578</v>
      </c>
    </row>
    <row r="65" spans="1:28" x14ac:dyDescent="0.25">
      <c r="A65" s="204" t="s">
        <v>206</v>
      </c>
      <c r="B65" s="205"/>
      <c r="C65" s="206"/>
      <c r="D65" s="206"/>
      <c r="E65" s="206"/>
      <c r="F65" s="206"/>
      <c r="G65" s="206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7"/>
    </row>
    <row r="66" spans="1:28" ht="30" x14ac:dyDescent="0.25">
      <c r="A66" s="224" t="s">
        <v>207</v>
      </c>
      <c r="B66" s="92" t="s">
        <v>358</v>
      </c>
      <c r="C66" s="200">
        <v>0</v>
      </c>
      <c r="D66" s="52">
        <v>0</v>
      </c>
      <c r="E66" s="52">
        <v>0</v>
      </c>
      <c r="F66" s="52">
        <v>0</v>
      </c>
      <c r="G66" s="52">
        <v>0</v>
      </c>
      <c r="H66" s="200">
        <f t="shared" ref="H66:H72" si="49">SUM(I66:L66)</f>
        <v>0</v>
      </c>
      <c r="I66" s="52">
        <v>0</v>
      </c>
      <c r="J66" s="52">
        <v>0</v>
      </c>
      <c r="K66" s="52">
        <v>0</v>
      </c>
      <c r="L66" s="52">
        <v>0</v>
      </c>
      <c r="M66" s="200">
        <f t="shared" ref="M66:M72" si="50">SUM(N66:Q66)</f>
        <v>0</v>
      </c>
      <c r="N66" s="52">
        <v>0</v>
      </c>
      <c r="O66" s="52">
        <v>0</v>
      </c>
      <c r="P66" s="52">
        <v>0</v>
      </c>
      <c r="Q66" s="52">
        <v>0</v>
      </c>
      <c r="R66" s="200">
        <f t="shared" ref="R66:R72" si="51">SUM(S66:V66)</f>
        <v>0</v>
      </c>
      <c r="S66" s="52">
        <v>0</v>
      </c>
      <c r="T66" s="52">
        <v>0</v>
      </c>
      <c r="U66" s="52">
        <v>0</v>
      </c>
      <c r="V66" s="52">
        <v>0</v>
      </c>
      <c r="W66" s="200">
        <f t="shared" ref="W66:W72" si="52">SUM(X66:AA66)</f>
        <v>0</v>
      </c>
      <c r="X66" s="52">
        <f t="shared" ref="X66:X67" si="53">D66+I66+S66+N66</f>
        <v>0</v>
      </c>
      <c r="Y66" s="52">
        <f t="shared" ref="Y66:Y67" si="54">E66+J66+T66+O66</f>
        <v>0</v>
      </c>
      <c r="Z66" s="52">
        <f t="shared" ref="Z66:Z67" si="55">F66+K66+U66+P66</f>
        <v>0</v>
      </c>
      <c r="AA66" s="52">
        <f t="shared" ref="AA66:AA67" si="56">G66+L66+V66+Q66</f>
        <v>0</v>
      </c>
      <c r="AB66" s="103"/>
    </row>
    <row r="67" spans="1:28" ht="30" x14ac:dyDescent="0.25">
      <c r="A67" s="224" t="s">
        <v>208</v>
      </c>
      <c r="B67" s="92" t="s">
        <v>77</v>
      </c>
      <c r="C67" s="200">
        <f>SUM(C68:C69)</f>
        <v>13255.9</v>
      </c>
      <c r="D67" s="52">
        <v>0</v>
      </c>
      <c r="E67" s="52">
        <v>3667</v>
      </c>
      <c r="F67" s="52">
        <v>9353</v>
      </c>
      <c r="G67" s="52">
        <f>G69</f>
        <v>235.9</v>
      </c>
      <c r="H67" s="200">
        <f t="shared" si="49"/>
        <v>14048.559999999998</v>
      </c>
      <c r="I67" s="52">
        <v>0</v>
      </c>
      <c r="J67" s="52">
        <v>3502.8</v>
      </c>
      <c r="K67" s="52">
        <v>10346.799999999999</v>
      </c>
      <c r="L67" s="52">
        <v>198.96</v>
      </c>
      <c r="M67" s="200">
        <f t="shared" si="50"/>
        <v>18452.98</v>
      </c>
      <c r="N67" s="52">
        <f>SUM(N68:N69)</f>
        <v>0</v>
      </c>
      <c r="O67" s="52">
        <f>SUM(O68:O69)</f>
        <v>4643.68</v>
      </c>
      <c r="P67" s="52">
        <f>SUM(P68:P69)</f>
        <v>13804.7</v>
      </c>
      <c r="Q67" s="52">
        <f>SUM(Q68:Q69)</f>
        <v>4.5999999999999996</v>
      </c>
      <c r="R67" s="200">
        <f t="shared" si="51"/>
        <v>23514.799999999999</v>
      </c>
      <c r="S67" s="52">
        <f>SUM(S68:S69)</f>
        <v>0</v>
      </c>
      <c r="T67" s="52">
        <f>SUM(T68:T69)</f>
        <v>19091.5</v>
      </c>
      <c r="U67" s="52">
        <f>SUM(U68:U69)</f>
        <v>3754.5</v>
      </c>
      <c r="V67" s="52">
        <f>SUM(V68:V69)</f>
        <v>668.8</v>
      </c>
      <c r="W67" s="200">
        <f t="shared" si="52"/>
        <v>69272.239999999991</v>
      </c>
      <c r="X67" s="52">
        <f t="shared" si="53"/>
        <v>0</v>
      </c>
      <c r="Y67" s="52">
        <f t="shared" si="54"/>
        <v>30904.98</v>
      </c>
      <c r="Z67" s="52">
        <f t="shared" si="55"/>
        <v>37259</v>
      </c>
      <c r="AA67" s="52">
        <f t="shared" si="56"/>
        <v>1108.2599999999998</v>
      </c>
      <c r="AB67" s="92"/>
    </row>
    <row r="68" spans="1:28" ht="179.25" customHeight="1" x14ac:dyDescent="0.25">
      <c r="A68" s="224" t="s">
        <v>429</v>
      </c>
      <c r="B68" s="92" t="s">
        <v>356</v>
      </c>
      <c r="C68" s="200">
        <f>SUM(D68:G68)</f>
        <v>13020</v>
      </c>
      <c r="D68" s="52">
        <v>0</v>
      </c>
      <c r="E68" s="52">
        <v>3667</v>
      </c>
      <c r="F68" s="52">
        <v>9353</v>
      </c>
      <c r="G68" s="52">
        <v>0</v>
      </c>
      <c r="H68" s="200">
        <f t="shared" si="49"/>
        <v>13849.599999999999</v>
      </c>
      <c r="I68" s="52">
        <v>0</v>
      </c>
      <c r="J68" s="52">
        <v>3502.8</v>
      </c>
      <c r="K68" s="52">
        <v>10346.799999999999</v>
      </c>
      <c r="L68" s="52">
        <v>0</v>
      </c>
      <c r="M68" s="200">
        <f t="shared" si="50"/>
        <v>17670.900000000001</v>
      </c>
      <c r="N68" s="52">
        <v>0</v>
      </c>
      <c r="O68" s="52">
        <v>3866.2</v>
      </c>
      <c r="P68" s="52">
        <v>13804.7</v>
      </c>
      <c r="Q68" s="52">
        <v>0</v>
      </c>
      <c r="R68" s="200">
        <f t="shared" si="51"/>
        <v>14291.8</v>
      </c>
      <c r="S68" s="52">
        <v>0</v>
      </c>
      <c r="T68" s="52">
        <v>10537.3</v>
      </c>
      <c r="U68" s="214">
        <v>3754.5</v>
      </c>
      <c r="V68" s="52">
        <v>0</v>
      </c>
      <c r="W68" s="200">
        <f t="shared" si="52"/>
        <v>58832.3</v>
      </c>
      <c r="X68" s="52">
        <f>D68+I68+S68+N68</f>
        <v>0</v>
      </c>
      <c r="Y68" s="52">
        <f>E68+J68+T68+O68</f>
        <v>21573.3</v>
      </c>
      <c r="Z68" s="52">
        <f>F68+K68+U68+P68</f>
        <v>37259</v>
      </c>
      <c r="AA68" s="52">
        <f>G68+L68+V68+Q68</f>
        <v>0</v>
      </c>
      <c r="AB68" s="103" t="s">
        <v>553</v>
      </c>
    </row>
    <row r="69" spans="1:28" ht="75" customHeight="1" x14ac:dyDescent="0.25">
      <c r="A69" s="224" t="s">
        <v>430</v>
      </c>
      <c r="B69" s="92" t="s">
        <v>469</v>
      </c>
      <c r="C69" s="200">
        <f>SUM(D69:G69)</f>
        <v>235.9</v>
      </c>
      <c r="D69" s="52">
        <v>0</v>
      </c>
      <c r="E69" s="52">
        <v>0</v>
      </c>
      <c r="F69" s="52">
        <v>0</v>
      </c>
      <c r="G69" s="52">
        <v>235.9</v>
      </c>
      <c r="H69" s="200">
        <f t="shared" si="49"/>
        <v>198.96</v>
      </c>
      <c r="I69" s="52">
        <v>0</v>
      </c>
      <c r="J69" s="52">
        <v>0</v>
      </c>
      <c r="K69" s="52">
        <v>0</v>
      </c>
      <c r="L69" s="52">
        <v>198.96</v>
      </c>
      <c r="M69" s="200">
        <f t="shared" si="50"/>
        <v>782.08</v>
      </c>
      <c r="N69" s="52">
        <v>0</v>
      </c>
      <c r="O69" s="52">
        <v>777.48</v>
      </c>
      <c r="P69" s="52">
        <v>0</v>
      </c>
      <c r="Q69" s="52">
        <v>4.5999999999999996</v>
      </c>
      <c r="R69" s="200">
        <f t="shared" si="51"/>
        <v>9223</v>
      </c>
      <c r="S69" s="52">
        <v>0</v>
      </c>
      <c r="T69" s="52">
        <v>8554.2000000000007</v>
      </c>
      <c r="U69" s="52">
        <v>0</v>
      </c>
      <c r="V69" s="52">
        <v>668.8</v>
      </c>
      <c r="W69" s="200">
        <f t="shared" si="52"/>
        <v>10439.94</v>
      </c>
      <c r="X69" s="52">
        <f t="shared" ref="X69:X72" si="57">D69+I69+S69+N69</f>
        <v>0</v>
      </c>
      <c r="Y69" s="52">
        <f t="shared" ref="Y69:Y72" si="58">E69+J69+T69+O69</f>
        <v>9331.68</v>
      </c>
      <c r="Z69" s="52">
        <f t="shared" ref="Z69:Z72" si="59">F69+K69+U69+P69</f>
        <v>0</v>
      </c>
      <c r="AA69" s="52">
        <f t="shared" ref="AA69:AA72" si="60">G69+L69+V69+Q69</f>
        <v>1108.2599999999998</v>
      </c>
      <c r="AB69" s="103" t="s">
        <v>579</v>
      </c>
    </row>
    <row r="70" spans="1:28" ht="45" x14ac:dyDescent="0.25">
      <c r="A70" s="224" t="s">
        <v>209</v>
      </c>
      <c r="B70" s="92" t="s">
        <v>66</v>
      </c>
      <c r="C70" s="200">
        <f>C71+C72</f>
        <v>6557.8</v>
      </c>
      <c r="D70" s="52">
        <f>D71+D72</f>
        <v>0</v>
      </c>
      <c r="E70" s="52">
        <f>E71+E72</f>
        <v>1327.2</v>
      </c>
      <c r="F70" s="52">
        <f>F71+F72</f>
        <v>2404</v>
      </c>
      <c r="G70" s="52">
        <f>G71+G72</f>
        <v>2826.6</v>
      </c>
      <c r="H70" s="200">
        <f t="shared" si="49"/>
        <v>6508.9</v>
      </c>
      <c r="I70" s="52">
        <v>2266.6</v>
      </c>
      <c r="J70" s="52">
        <v>3531.54</v>
      </c>
      <c r="K70" s="52">
        <v>0</v>
      </c>
      <c r="L70" s="52">
        <v>710.76</v>
      </c>
      <c r="M70" s="200">
        <f t="shared" si="50"/>
        <v>11431.6</v>
      </c>
      <c r="N70" s="52">
        <f>SUM(N71:N72)</f>
        <v>3959.6</v>
      </c>
      <c r="O70" s="52">
        <f>SUM(O71:O72)</f>
        <v>2781.5</v>
      </c>
      <c r="P70" s="52">
        <f>SUM(P71:P72)</f>
        <v>0</v>
      </c>
      <c r="Q70" s="52">
        <f>SUM(Q71:Q72)</f>
        <v>4690.5</v>
      </c>
      <c r="R70" s="200">
        <f t="shared" si="51"/>
        <v>44662.133000000002</v>
      </c>
      <c r="S70" s="52">
        <f>SUM(S71:S72)</f>
        <v>30356.9</v>
      </c>
      <c r="T70" s="52">
        <f>SUM(T71:T72)</f>
        <v>8249.4000000000015</v>
      </c>
      <c r="U70" s="52">
        <f>SUM(U71:U72)</f>
        <v>358.8</v>
      </c>
      <c r="V70" s="52">
        <f>SUM(V71:V72)</f>
        <v>5697.0329999999994</v>
      </c>
      <c r="W70" s="200">
        <f t="shared" si="52"/>
        <v>69160.433000000005</v>
      </c>
      <c r="X70" s="52">
        <f t="shared" si="57"/>
        <v>36583.1</v>
      </c>
      <c r="Y70" s="52">
        <f t="shared" si="58"/>
        <v>15889.640000000001</v>
      </c>
      <c r="Z70" s="52">
        <f t="shared" si="59"/>
        <v>2762.8</v>
      </c>
      <c r="AA70" s="52">
        <f t="shared" si="60"/>
        <v>13924.893</v>
      </c>
      <c r="AB70" s="92"/>
    </row>
    <row r="71" spans="1:28" ht="90" x14ac:dyDescent="0.25">
      <c r="A71" s="224" t="s">
        <v>425</v>
      </c>
      <c r="B71" s="92" t="s">
        <v>356</v>
      </c>
      <c r="C71" s="200">
        <f>SUM(D71:G71)</f>
        <v>4404</v>
      </c>
      <c r="D71" s="52">
        <v>0</v>
      </c>
      <c r="E71" s="52">
        <v>0</v>
      </c>
      <c r="F71" s="52">
        <v>2404</v>
      </c>
      <c r="G71" s="52">
        <v>2000</v>
      </c>
      <c r="H71" s="200">
        <f t="shared" si="49"/>
        <v>2829.6</v>
      </c>
      <c r="I71" s="52">
        <v>2266.6</v>
      </c>
      <c r="J71" s="52">
        <v>100</v>
      </c>
      <c r="K71" s="52">
        <v>0</v>
      </c>
      <c r="L71" s="52">
        <v>463</v>
      </c>
      <c r="M71" s="200">
        <f t="shared" si="50"/>
        <v>4677.6000000000004</v>
      </c>
      <c r="N71" s="52">
        <v>3959.6</v>
      </c>
      <c r="O71" s="52">
        <v>200</v>
      </c>
      <c r="P71" s="52">
        <v>0</v>
      </c>
      <c r="Q71" s="52">
        <v>518</v>
      </c>
      <c r="R71" s="200">
        <f t="shared" si="51"/>
        <v>37866.300000000003</v>
      </c>
      <c r="S71" s="52">
        <v>30356.9</v>
      </c>
      <c r="T71" s="52">
        <v>5150.6000000000004</v>
      </c>
      <c r="U71" s="52">
        <v>358.8</v>
      </c>
      <c r="V71" s="52">
        <v>2000</v>
      </c>
      <c r="W71" s="200">
        <f t="shared" si="52"/>
        <v>49777.5</v>
      </c>
      <c r="X71" s="52">
        <f t="shared" si="57"/>
        <v>36583.1</v>
      </c>
      <c r="Y71" s="52">
        <f t="shared" si="58"/>
        <v>5450.6</v>
      </c>
      <c r="Z71" s="52">
        <f t="shared" si="59"/>
        <v>2762.8</v>
      </c>
      <c r="AA71" s="52">
        <f t="shared" si="60"/>
        <v>4981</v>
      </c>
      <c r="AB71" s="103" t="s">
        <v>596</v>
      </c>
    </row>
    <row r="72" spans="1:28" ht="105" x14ac:dyDescent="0.25">
      <c r="A72" s="224" t="s">
        <v>426</v>
      </c>
      <c r="B72" s="92" t="s">
        <v>469</v>
      </c>
      <c r="C72" s="200">
        <f>SUM(D72:G72)</f>
        <v>2153.8000000000002</v>
      </c>
      <c r="D72" s="52">
        <v>0</v>
      </c>
      <c r="E72" s="52">
        <v>1327.2</v>
      </c>
      <c r="F72" s="52">
        <v>0</v>
      </c>
      <c r="G72" s="52">
        <v>826.6</v>
      </c>
      <c r="H72" s="200">
        <f t="shared" si="49"/>
        <v>3679.3</v>
      </c>
      <c r="I72" s="52">
        <v>0</v>
      </c>
      <c r="J72" s="52">
        <v>3431.54</v>
      </c>
      <c r="K72" s="52">
        <v>0</v>
      </c>
      <c r="L72" s="52">
        <v>247.76</v>
      </c>
      <c r="M72" s="200">
        <f t="shared" si="50"/>
        <v>6754</v>
      </c>
      <c r="N72" s="52">
        <v>0</v>
      </c>
      <c r="O72" s="52">
        <v>2581.5</v>
      </c>
      <c r="P72" s="52">
        <v>0</v>
      </c>
      <c r="Q72" s="52">
        <v>4172.5</v>
      </c>
      <c r="R72" s="200">
        <f t="shared" si="51"/>
        <v>6795.8330000000005</v>
      </c>
      <c r="S72" s="52">
        <v>0</v>
      </c>
      <c r="T72" s="52">
        <v>3098.8</v>
      </c>
      <c r="U72" s="52">
        <v>0</v>
      </c>
      <c r="V72" s="52">
        <v>3697.0329999999999</v>
      </c>
      <c r="W72" s="200">
        <f t="shared" si="52"/>
        <v>19382.933000000001</v>
      </c>
      <c r="X72" s="52">
        <f t="shared" si="57"/>
        <v>0</v>
      </c>
      <c r="Y72" s="52">
        <f t="shared" si="58"/>
        <v>10439.040000000001</v>
      </c>
      <c r="Z72" s="52">
        <f t="shared" si="59"/>
        <v>0</v>
      </c>
      <c r="AA72" s="52">
        <f t="shared" si="60"/>
        <v>8943.893</v>
      </c>
      <c r="AB72" s="103" t="s">
        <v>597</v>
      </c>
    </row>
    <row r="73" spans="1:28" x14ac:dyDescent="0.25">
      <c r="A73" s="204" t="s">
        <v>210</v>
      </c>
      <c r="B73" s="216"/>
      <c r="C73" s="206"/>
      <c r="D73" s="206"/>
      <c r="E73" s="206"/>
      <c r="F73" s="206"/>
      <c r="G73" s="20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7"/>
    </row>
    <row r="74" spans="1:28" x14ac:dyDescent="0.25">
      <c r="A74" s="204" t="s">
        <v>13</v>
      </c>
      <c r="B74" s="216"/>
      <c r="C74" s="206"/>
      <c r="D74" s="206"/>
      <c r="E74" s="206"/>
      <c r="F74" s="206"/>
      <c r="G74" s="20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7"/>
    </row>
    <row r="75" spans="1:28" ht="60" x14ac:dyDescent="0.25">
      <c r="A75" s="261" t="s">
        <v>211</v>
      </c>
      <c r="B75" s="92" t="s">
        <v>359</v>
      </c>
      <c r="C75" s="200">
        <v>0</v>
      </c>
      <c r="D75" s="52">
        <v>0</v>
      </c>
      <c r="E75" s="52">
        <v>0</v>
      </c>
      <c r="F75" s="52">
        <v>0</v>
      </c>
      <c r="G75" s="52">
        <v>0</v>
      </c>
      <c r="H75" s="200">
        <f>SUM(I75:L75)</f>
        <v>112.62</v>
      </c>
      <c r="I75" s="52">
        <v>0</v>
      </c>
      <c r="J75" s="52">
        <v>0</v>
      </c>
      <c r="K75" s="52">
        <v>0</v>
      </c>
      <c r="L75" s="52">
        <v>112.62</v>
      </c>
      <c r="M75" s="200">
        <f>SUM(N75:Q75)</f>
        <v>413.62</v>
      </c>
      <c r="N75" s="52">
        <v>0</v>
      </c>
      <c r="O75" s="52">
        <v>0</v>
      </c>
      <c r="P75" s="52">
        <v>0</v>
      </c>
      <c r="Q75" s="52">
        <v>413.62</v>
      </c>
      <c r="R75" s="200">
        <f>SUM(S75:V75)</f>
        <v>406.3</v>
      </c>
      <c r="S75" s="52">
        <v>0</v>
      </c>
      <c r="T75" s="52">
        <v>0</v>
      </c>
      <c r="U75" s="52">
        <v>0</v>
      </c>
      <c r="V75" s="52">
        <v>406.3</v>
      </c>
      <c r="W75" s="200">
        <f>SUM(X75:AA75)</f>
        <v>932.54000000000008</v>
      </c>
      <c r="X75" s="52">
        <f>D75+I75+S75+N75</f>
        <v>0</v>
      </c>
      <c r="Y75" s="52">
        <f>E75+J75+T75+O75</f>
        <v>0</v>
      </c>
      <c r="Z75" s="52">
        <f>F75+K75+U75+P75</f>
        <v>0</v>
      </c>
      <c r="AA75" s="52">
        <f>G75+L75+V75+Q75</f>
        <v>932.54000000000008</v>
      </c>
      <c r="AB75" s="103" t="s">
        <v>559</v>
      </c>
    </row>
    <row r="76" spans="1:28" x14ac:dyDescent="0.25">
      <c r="A76" s="204" t="s">
        <v>212</v>
      </c>
      <c r="B76" s="216"/>
      <c r="C76" s="206"/>
      <c r="D76" s="206"/>
      <c r="E76" s="206"/>
      <c r="F76" s="206"/>
      <c r="G76" s="20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7"/>
    </row>
    <row r="77" spans="1:28" ht="48" customHeight="1" x14ac:dyDescent="0.25">
      <c r="A77" s="224" t="s">
        <v>213</v>
      </c>
      <c r="B77" s="92" t="s">
        <v>38</v>
      </c>
      <c r="C77" s="200">
        <f>SUM(D77:G77)</f>
        <v>11351.6</v>
      </c>
      <c r="D77" s="52">
        <v>10812.4</v>
      </c>
      <c r="E77" s="52">
        <v>0</v>
      </c>
      <c r="F77" s="52">
        <v>0</v>
      </c>
      <c r="G77" s="52">
        <v>539.20000000000005</v>
      </c>
      <c r="H77" s="200">
        <f>SUM(I77:L77)</f>
        <v>972.44</v>
      </c>
      <c r="I77" s="52">
        <v>0</v>
      </c>
      <c r="J77" s="52">
        <v>353.68</v>
      </c>
      <c r="K77" s="52">
        <v>0</v>
      </c>
      <c r="L77" s="52">
        <v>618.76</v>
      </c>
      <c r="M77" s="200">
        <f>SUM(N77:Q77)</f>
        <v>10000</v>
      </c>
      <c r="N77" s="52">
        <v>0</v>
      </c>
      <c r="O77" s="52">
        <v>0</v>
      </c>
      <c r="P77" s="52">
        <v>0</v>
      </c>
      <c r="Q77" s="52">
        <v>10000</v>
      </c>
      <c r="R77" s="200">
        <f>SUM(S77:V77)</f>
        <v>30784</v>
      </c>
      <c r="S77" s="52">
        <v>30784</v>
      </c>
      <c r="T77" s="52">
        <v>0</v>
      </c>
      <c r="U77" s="52">
        <v>0</v>
      </c>
      <c r="V77" s="52">
        <v>0</v>
      </c>
      <c r="W77" s="200">
        <f>SUM(X77:AA77)</f>
        <v>53108.04</v>
      </c>
      <c r="X77" s="52">
        <f t="shared" ref="X77:X79" si="61">D77+I77+S77+N77</f>
        <v>41596.400000000001</v>
      </c>
      <c r="Y77" s="52">
        <f t="shared" ref="Y77:Y79" si="62">E77+J77+T77+O77</f>
        <v>353.68</v>
      </c>
      <c r="Z77" s="52">
        <f t="shared" ref="Z77:Z79" si="63">F77+K77+U77+P77</f>
        <v>0</v>
      </c>
      <c r="AA77" s="52">
        <f t="shared" ref="AA77:AA79" si="64">G77+L77+V77+Q77</f>
        <v>11157.96</v>
      </c>
      <c r="AB77" s="266" t="s">
        <v>560</v>
      </c>
    </row>
    <row r="78" spans="1:28" ht="75" x14ac:dyDescent="0.25">
      <c r="A78" s="224" t="s">
        <v>214</v>
      </c>
      <c r="B78" s="92" t="s">
        <v>91</v>
      </c>
      <c r="C78" s="200">
        <f>SUM(D78:G78)</f>
        <v>936</v>
      </c>
      <c r="D78" s="52">
        <v>0</v>
      </c>
      <c r="E78" s="52">
        <v>936</v>
      </c>
      <c r="F78" s="52">
        <v>0</v>
      </c>
      <c r="G78" s="52">
        <v>0</v>
      </c>
      <c r="H78" s="200">
        <f>SUM(I78:L78)</f>
        <v>1479.99</v>
      </c>
      <c r="I78" s="52">
        <v>0</v>
      </c>
      <c r="J78" s="52">
        <v>1479.99</v>
      </c>
      <c r="K78" s="52">
        <v>0</v>
      </c>
      <c r="L78" s="52">
        <v>0</v>
      </c>
      <c r="M78" s="200">
        <f>SUM(N78:Q78)</f>
        <v>43600</v>
      </c>
      <c r="N78" s="52">
        <v>19000</v>
      </c>
      <c r="O78" s="52">
        <v>0</v>
      </c>
      <c r="P78" s="52">
        <v>0</v>
      </c>
      <c r="Q78" s="52">
        <v>24600</v>
      </c>
      <c r="R78" s="200">
        <f>SUM(S78:V78)</f>
        <v>34182.400000000001</v>
      </c>
      <c r="S78" s="52">
        <v>29855.5</v>
      </c>
      <c r="T78" s="52">
        <v>4326.8999999999996</v>
      </c>
      <c r="U78" s="52">
        <v>0</v>
      </c>
      <c r="V78" s="52">
        <v>0</v>
      </c>
      <c r="W78" s="200">
        <f>SUM(X78:AA78)</f>
        <v>80198.39</v>
      </c>
      <c r="X78" s="52">
        <f t="shared" si="61"/>
        <v>48855.5</v>
      </c>
      <c r="Y78" s="52">
        <f t="shared" si="62"/>
        <v>6742.8899999999994</v>
      </c>
      <c r="Z78" s="52">
        <f t="shared" si="63"/>
        <v>0</v>
      </c>
      <c r="AA78" s="52">
        <f t="shared" si="64"/>
        <v>24600</v>
      </c>
      <c r="AB78" s="103" t="s">
        <v>598</v>
      </c>
    </row>
    <row r="79" spans="1:28" ht="60" x14ac:dyDescent="0.25">
      <c r="A79" s="224" t="s">
        <v>215</v>
      </c>
      <c r="B79" s="92" t="s">
        <v>71</v>
      </c>
      <c r="C79" s="200">
        <f>SUM(D79:G79)</f>
        <v>19789.2</v>
      </c>
      <c r="D79" s="52">
        <v>0</v>
      </c>
      <c r="E79" s="52">
        <v>14529.2</v>
      </c>
      <c r="F79" s="52">
        <v>0</v>
      </c>
      <c r="G79" s="52">
        <v>5260</v>
      </c>
      <c r="H79" s="200">
        <f>SUM(I79:L79)</f>
        <v>26150.83</v>
      </c>
      <c r="I79" s="52">
        <v>0</v>
      </c>
      <c r="J79" s="52">
        <v>21365.83</v>
      </c>
      <c r="K79" s="52">
        <v>0</v>
      </c>
      <c r="L79" s="52">
        <v>4785</v>
      </c>
      <c r="M79" s="200">
        <f>SUM(N79:Q79)</f>
        <v>25261.95</v>
      </c>
      <c r="N79" s="52">
        <v>15000</v>
      </c>
      <c r="O79" s="52">
        <v>5877.95</v>
      </c>
      <c r="P79" s="52">
        <v>0</v>
      </c>
      <c r="Q79" s="52">
        <v>4384</v>
      </c>
      <c r="R79" s="200">
        <f>SUM(S79:V79)</f>
        <v>41734.200000000004</v>
      </c>
      <c r="S79" s="52">
        <v>0</v>
      </c>
      <c r="T79" s="52">
        <v>38454.400000000001</v>
      </c>
      <c r="U79" s="52">
        <v>0</v>
      </c>
      <c r="V79" s="52">
        <v>3279.8</v>
      </c>
      <c r="W79" s="200">
        <f>SUM(X79:AA79)</f>
        <v>112936.18</v>
      </c>
      <c r="X79" s="52">
        <f t="shared" si="61"/>
        <v>15000</v>
      </c>
      <c r="Y79" s="52">
        <f t="shared" si="62"/>
        <v>80227.37999999999</v>
      </c>
      <c r="Z79" s="52">
        <f t="shared" si="63"/>
        <v>0</v>
      </c>
      <c r="AA79" s="52">
        <f t="shared" si="64"/>
        <v>17708.8</v>
      </c>
      <c r="AB79" s="103" t="s">
        <v>532</v>
      </c>
    </row>
    <row r="80" spans="1:28" x14ac:dyDescent="0.25">
      <c r="A80" s="204" t="s">
        <v>216</v>
      </c>
      <c r="B80" s="216"/>
      <c r="C80" s="206"/>
      <c r="D80" s="206"/>
      <c r="E80" s="206"/>
      <c r="F80" s="206"/>
      <c r="G80" s="20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7"/>
    </row>
    <row r="81" spans="1:28" ht="75" x14ac:dyDescent="0.25">
      <c r="A81" s="224" t="s">
        <v>217</v>
      </c>
      <c r="B81" s="92" t="s">
        <v>89</v>
      </c>
      <c r="C81" s="200">
        <f>SUM(D81:G81)</f>
        <v>3423.7999999999997</v>
      </c>
      <c r="D81" s="52">
        <v>3367.7</v>
      </c>
      <c r="E81" s="52">
        <v>56.1</v>
      </c>
      <c r="F81" s="52">
        <v>0</v>
      </c>
      <c r="G81" s="52">
        <v>0</v>
      </c>
      <c r="H81" s="200">
        <f>SUM(I81:L81)</f>
        <v>405.67</v>
      </c>
      <c r="I81" s="52">
        <v>0</v>
      </c>
      <c r="J81" s="52">
        <v>405.67</v>
      </c>
      <c r="K81" s="52">
        <v>0</v>
      </c>
      <c r="L81" s="52">
        <v>0</v>
      </c>
      <c r="M81" s="200">
        <f>SUM(N81:Q81)</f>
        <v>440.1</v>
      </c>
      <c r="N81" s="52">
        <v>0</v>
      </c>
      <c r="O81" s="52">
        <v>440.1</v>
      </c>
      <c r="P81" s="52">
        <v>0</v>
      </c>
      <c r="Q81" s="52">
        <v>0</v>
      </c>
      <c r="R81" s="200">
        <f>SUM(S81:V81)</f>
        <v>25241.899999999998</v>
      </c>
      <c r="S81" s="52">
        <v>0</v>
      </c>
      <c r="T81" s="52">
        <v>24717.599999999999</v>
      </c>
      <c r="U81" s="52">
        <v>0</v>
      </c>
      <c r="V81" s="52">
        <v>524.29999999999995</v>
      </c>
      <c r="W81" s="200">
        <f>SUM(X81:AA81)</f>
        <v>29511.469999999998</v>
      </c>
      <c r="X81" s="52">
        <f>D81+I81+S81+N81</f>
        <v>3367.7</v>
      </c>
      <c r="Y81" s="52">
        <f>E81+J81+T81+O81</f>
        <v>25619.469999999998</v>
      </c>
      <c r="Z81" s="52">
        <f>F81+K81+U81+P81</f>
        <v>0</v>
      </c>
      <c r="AA81" s="52">
        <f>G81+L81+V81+Q81</f>
        <v>524.29999999999995</v>
      </c>
      <c r="AB81" s="103" t="s">
        <v>532</v>
      </c>
    </row>
    <row r="82" spans="1:28" x14ac:dyDescent="0.25">
      <c r="A82" s="204" t="s">
        <v>218</v>
      </c>
      <c r="B82" s="216"/>
      <c r="C82" s="206"/>
      <c r="D82" s="206"/>
      <c r="E82" s="206"/>
      <c r="F82" s="206"/>
      <c r="G82" s="20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7"/>
    </row>
    <row r="83" spans="1:28" ht="75" x14ac:dyDescent="0.25">
      <c r="A83" s="224" t="s">
        <v>219</v>
      </c>
      <c r="B83" s="92" t="s">
        <v>88</v>
      </c>
      <c r="C83" s="200">
        <f>SUM(D83:G83)</f>
        <v>28077.7</v>
      </c>
      <c r="D83" s="52">
        <v>0</v>
      </c>
      <c r="E83" s="52">
        <v>28077.7</v>
      </c>
      <c r="F83" s="52">
        <v>0</v>
      </c>
      <c r="G83" s="52">
        <v>0</v>
      </c>
      <c r="H83" s="200">
        <f>SUM(I83:L83)</f>
        <v>26351.01</v>
      </c>
      <c r="I83" s="52">
        <v>0</v>
      </c>
      <c r="J83" s="52">
        <v>26351.01</v>
      </c>
      <c r="K83" s="52">
        <v>0</v>
      </c>
      <c r="L83" s="52">
        <v>0</v>
      </c>
      <c r="M83" s="200">
        <f>SUM(N83:Q83)</f>
        <v>28735.32</v>
      </c>
      <c r="N83" s="52">
        <v>0</v>
      </c>
      <c r="O83" s="52">
        <v>28735.32</v>
      </c>
      <c r="P83" s="52">
        <v>0</v>
      </c>
      <c r="Q83" s="52">
        <v>0</v>
      </c>
      <c r="R83" s="200">
        <f>SUM(S83:V83)</f>
        <v>20415.400000000001</v>
      </c>
      <c r="S83" s="52">
        <v>20415.400000000001</v>
      </c>
      <c r="T83" s="52">
        <v>0</v>
      </c>
      <c r="U83" s="52">
        <v>0</v>
      </c>
      <c r="V83" s="52">
        <v>0</v>
      </c>
      <c r="W83" s="200">
        <f>SUM(X83:AA83)</f>
        <v>103579.43</v>
      </c>
      <c r="X83" s="52">
        <f>D83+I83+S83+N83</f>
        <v>20415.400000000001</v>
      </c>
      <c r="Y83" s="52">
        <f>E83+J83+T83+O83</f>
        <v>83164.03</v>
      </c>
      <c r="Z83" s="52">
        <f>F83+K83+U83+P83</f>
        <v>0</v>
      </c>
      <c r="AA83" s="52">
        <f>G83+L83+V83+Q83</f>
        <v>0</v>
      </c>
      <c r="AB83" s="103" t="s">
        <v>355</v>
      </c>
    </row>
    <row r="84" spans="1:28" x14ac:dyDescent="0.25">
      <c r="A84" s="204" t="s">
        <v>220</v>
      </c>
      <c r="B84" s="216"/>
      <c r="C84" s="206"/>
      <c r="D84" s="206"/>
      <c r="E84" s="206"/>
      <c r="F84" s="206"/>
      <c r="G84" s="20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7"/>
    </row>
    <row r="85" spans="1:28" ht="90.75" customHeight="1" x14ac:dyDescent="0.25">
      <c r="A85" s="224" t="s">
        <v>221</v>
      </c>
      <c r="B85" s="92" t="s">
        <v>41</v>
      </c>
      <c r="C85" s="200">
        <f>SUM(D85:G85)</f>
        <v>8898.4</v>
      </c>
      <c r="D85" s="52">
        <v>0</v>
      </c>
      <c r="E85" s="52">
        <v>0</v>
      </c>
      <c r="F85" s="52">
        <v>8558.4</v>
      </c>
      <c r="G85" s="52">
        <v>340</v>
      </c>
      <c r="H85" s="200">
        <f>SUM(I85:L85)</f>
        <v>11475.192889999998</v>
      </c>
      <c r="I85" s="52">
        <v>0</v>
      </c>
      <c r="J85" s="52">
        <v>0</v>
      </c>
      <c r="K85" s="52">
        <v>10332.281089999999</v>
      </c>
      <c r="L85" s="52">
        <v>1142.9117999999999</v>
      </c>
      <c r="M85" s="200">
        <f>SUM(N85:Q85)</f>
        <v>8736.361280000001</v>
      </c>
      <c r="N85" s="52">
        <v>0</v>
      </c>
      <c r="O85" s="52">
        <v>0</v>
      </c>
      <c r="P85" s="52">
        <v>8090.2261800000006</v>
      </c>
      <c r="Q85" s="52">
        <v>646.13509999999997</v>
      </c>
      <c r="R85" s="200">
        <f>SUM(S85:V85)</f>
        <v>12107.2</v>
      </c>
      <c r="S85" s="52">
        <v>0</v>
      </c>
      <c r="T85" s="52">
        <v>0</v>
      </c>
      <c r="U85" s="52">
        <v>11203.5</v>
      </c>
      <c r="V85" s="52">
        <v>903.7</v>
      </c>
      <c r="W85" s="200">
        <f>SUM(X85:AA85)</f>
        <v>41217.154169999994</v>
      </c>
      <c r="X85" s="52">
        <f t="shared" ref="X85:X87" si="65">D85+I85+S85+N85</f>
        <v>0</v>
      </c>
      <c r="Y85" s="52">
        <f t="shared" ref="Y85:Y87" si="66">E85+J85+T85+O85</f>
        <v>0</v>
      </c>
      <c r="Z85" s="52">
        <f t="shared" ref="Z85:Z87" si="67">F85+K85+U85+P85</f>
        <v>38184.407269999996</v>
      </c>
      <c r="AA85" s="52">
        <f t="shared" ref="AA85:AA87" si="68">G85+L85+V85+Q85</f>
        <v>3032.7468999999996</v>
      </c>
      <c r="AB85" s="103" t="s">
        <v>599</v>
      </c>
    </row>
    <row r="86" spans="1:28" ht="92.25" customHeight="1" x14ac:dyDescent="0.25">
      <c r="A86" s="224" t="s">
        <v>222</v>
      </c>
      <c r="B86" s="92" t="s">
        <v>42</v>
      </c>
      <c r="C86" s="200">
        <f>SUM(D86:G86)</f>
        <v>2329</v>
      </c>
      <c r="D86" s="52">
        <v>0</v>
      </c>
      <c r="E86" s="52">
        <v>500</v>
      </c>
      <c r="F86" s="52">
        <v>20</v>
      </c>
      <c r="G86" s="52">
        <v>1809</v>
      </c>
      <c r="H86" s="200">
        <f>SUM(I86:L86)</f>
        <v>960.92726999999991</v>
      </c>
      <c r="I86" s="52">
        <v>0</v>
      </c>
      <c r="J86" s="52">
        <v>499.9</v>
      </c>
      <c r="K86" s="52">
        <v>162.68726999999998</v>
      </c>
      <c r="L86" s="52">
        <v>298.33999999999997</v>
      </c>
      <c r="M86" s="200">
        <f>SUM(N86:Q86)</f>
        <v>494.36</v>
      </c>
      <c r="N86" s="52">
        <v>0</v>
      </c>
      <c r="O86" s="52">
        <v>20.100000000000001</v>
      </c>
      <c r="P86" s="52">
        <v>474.26</v>
      </c>
      <c r="Q86" s="52">
        <v>0</v>
      </c>
      <c r="R86" s="200">
        <f>SUM(S86:V86)</f>
        <v>2663.1</v>
      </c>
      <c r="S86" s="52">
        <v>0</v>
      </c>
      <c r="T86" s="52">
        <v>2463.1</v>
      </c>
      <c r="U86" s="52">
        <v>0</v>
      </c>
      <c r="V86" s="52">
        <v>200</v>
      </c>
      <c r="W86" s="200">
        <f>SUM(X86:AA86)</f>
        <v>6447.3872700000002</v>
      </c>
      <c r="X86" s="52">
        <f t="shared" si="65"/>
        <v>0</v>
      </c>
      <c r="Y86" s="52">
        <f t="shared" si="66"/>
        <v>3483.1</v>
      </c>
      <c r="Z86" s="52">
        <f t="shared" si="67"/>
        <v>656.94727</v>
      </c>
      <c r="AA86" s="52">
        <f t="shared" si="68"/>
        <v>2307.34</v>
      </c>
      <c r="AB86" s="103" t="s">
        <v>566</v>
      </c>
    </row>
    <row r="87" spans="1:28" ht="75" x14ac:dyDescent="0.25">
      <c r="A87" s="224" t="s">
        <v>223</v>
      </c>
      <c r="B87" s="92" t="s">
        <v>48</v>
      </c>
      <c r="C87" s="200">
        <f>SUM(D87:G87)</f>
        <v>1316.6</v>
      </c>
      <c r="D87" s="52">
        <v>0</v>
      </c>
      <c r="E87" s="52">
        <v>0</v>
      </c>
      <c r="F87" s="52">
        <v>1316.6</v>
      </c>
      <c r="G87" s="52">
        <v>0</v>
      </c>
      <c r="H87" s="200">
        <f>SUM(I87:L87)</f>
        <v>1537.7</v>
      </c>
      <c r="I87" s="52">
        <v>0</v>
      </c>
      <c r="J87" s="52">
        <v>0</v>
      </c>
      <c r="K87" s="52">
        <v>1537.7</v>
      </c>
      <c r="L87" s="52">
        <v>0</v>
      </c>
      <c r="M87" s="200">
        <f>SUM(N87:Q87)</f>
        <v>1669.7508499999999</v>
      </c>
      <c r="N87" s="52">
        <v>0</v>
      </c>
      <c r="O87" s="52">
        <v>0</v>
      </c>
      <c r="P87" s="52">
        <v>1669.7508499999999</v>
      </c>
      <c r="Q87" s="52">
        <v>0</v>
      </c>
      <c r="R87" s="200">
        <f>SUM(S87:V87)</f>
        <v>1785.5</v>
      </c>
      <c r="S87" s="52">
        <v>0</v>
      </c>
      <c r="T87" s="52">
        <v>0</v>
      </c>
      <c r="U87" s="52">
        <v>1785.5</v>
      </c>
      <c r="V87" s="52">
        <v>0</v>
      </c>
      <c r="W87" s="200">
        <f>SUM(X87:AA87)</f>
        <v>6309.5508499999996</v>
      </c>
      <c r="X87" s="52">
        <f t="shared" si="65"/>
        <v>0</v>
      </c>
      <c r="Y87" s="52">
        <f t="shared" si="66"/>
        <v>0</v>
      </c>
      <c r="Z87" s="52">
        <f t="shared" si="67"/>
        <v>6309.5508499999996</v>
      </c>
      <c r="AA87" s="52">
        <f t="shared" si="68"/>
        <v>0</v>
      </c>
      <c r="AB87" s="103" t="s">
        <v>488</v>
      </c>
    </row>
    <row r="88" spans="1:28" ht="59.25" customHeight="1" x14ac:dyDescent="0.25">
      <c r="A88" s="224" t="s">
        <v>224</v>
      </c>
      <c r="B88" s="92" t="s">
        <v>43</v>
      </c>
      <c r="C88" s="200">
        <f>SUM(D88:G88)</f>
        <v>270.89999999999998</v>
      </c>
      <c r="D88" s="52">
        <v>0</v>
      </c>
      <c r="E88" s="52">
        <v>0</v>
      </c>
      <c r="F88" s="52">
        <v>228.9</v>
      </c>
      <c r="G88" s="52">
        <v>42</v>
      </c>
      <c r="H88" s="200">
        <f>SUM(I88:L88)</f>
        <v>478.65950000000004</v>
      </c>
      <c r="I88" s="52">
        <v>0</v>
      </c>
      <c r="J88" s="52">
        <v>0</v>
      </c>
      <c r="K88" s="52">
        <v>464.44150000000002</v>
      </c>
      <c r="L88" s="52">
        <v>14.218</v>
      </c>
      <c r="M88" s="200">
        <f>SUM(N88:Q88)</f>
        <v>258.36</v>
      </c>
      <c r="N88" s="52">
        <v>0</v>
      </c>
      <c r="O88" s="52">
        <v>0</v>
      </c>
      <c r="P88" s="52">
        <v>258.36</v>
      </c>
      <c r="Q88" s="52">
        <v>0</v>
      </c>
      <c r="R88" s="200">
        <f>SUM(S88:V88)</f>
        <v>432.7</v>
      </c>
      <c r="S88" s="52">
        <v>0</v>
      </c>
      <c r="T88" s="52">
        <v>0</v>
      </c>
      <c r="U88" s="52">
        <v>391.9</v>
      </c>
      <c r="V88" s="52">
        <v>40.799999999999997</v>
      </c>
      <c r="W88" s="200">
        <f>SUM(X88:AA88)</f>
        <v>1440.6195000000002</v>
      </c>
      <c r="X88" s="52">
        <f t="shared" ref="X88" si="69">D88+I88+S88+N88</f>
        <v>0</v>
      </c>
      <c r="Y88" s="52">
        <f t="shared" ref="Y88" si="70">E88+J88+T88+O88</f>
        <v>0</v>
      </c>
      <c r="Z88" s="52">
        <f t="shared" ref="Z88" si="71">F88+K88+U88+P88</f>
        <v>1343.6015000000002</v>
      </c>
      <c r="AA88" s="52">
        <f t="shared" ref="AA88" si="72">G88+L88+V88+Q88</f>
        <v>97.018000000000001</v>
      </c>
      <c r="AB88" s="103" t="s">
        <v>580</v>
      </c>
    </row>
    <row r="89" spans="1:28" ht="106.5" customHeight="1" x14ac:dyDescent="0.25">
      <c r="A89" s="224" t="s">
        <v>225</v>
      </c>
      <c r="B89" s="92" t="s">
        <v>45</v>
      </c>
      <c r="C89" s="200">
        <f>SUM(D89:G89)</f>
        <v>5511.6</v>
      </c>
      <c r="D89" s="52">
        <v>0</v>
      </c>
      <c r="E89" s="52">
        <v>0</v>
      </c>
      <c r="F89" s="52">
        <v>4361.8</v>
      </c>
      <c r="G89" s="52">
        <v>1149.8</v>
      </c>
      <c r="H89" s="200">
        <f>SUM(I89:L89)</f>
        <v>4511.0917100000006</v>
      </c>
      <c r="I89" s="52">
        <v>0</v>
      </c>
      <c r="J89" s="52">
        <v>0</v>
      </c>
      <c r="K89" s="52">
        <v>2836.1917600000002</v>
      </c>
      <c r="L89" s="52">
        <v>1674.89995</v>
      </c>
      <c r="M89" s="200">
        <f>SUM(N89:Q89)</f>
        <v>4896.1720000000005</v>
      </c>
      <c r="N89" s="52">
        <v>0</v>
      </c>
      <c r="O89" s="52">
        <v>0</v>
      </c>
      <c r="P89" s="52">
        <v>2485.223</v>
      </c>
      <c r="Q89" s="52">
        <v>2410.9490000000001</v>
      </c>
      <c r="R89" s="200">
        <f>SUM(S89:V89)</f>
        <v>2956.8</v>
      </c>
      <c r="S89" s="52">
        <v>0</v>
      </c>
      <c r="T89" s="52">
        <v>0</v>
      </c>
      <c r="U89" s="52">
        <v>1385.5</v>
      </c>
      <c r="V89" s="52">
        <f>700+500+371.3</f>
        <v>1571.3</v>
      </c>
      <c r="W89" s="200">
        <f>SUM(X89:AA89)</f>
        <v>17875.663710000001</v>
      </c>
      <c r="X89" s="52">
        <f>D89+I89+S89+N89</f>
        <v>0</v>
      </c>
      <c r="Y89" s="52">
        <f>E89+J89+T89+O89</f>
        <v>0</v>
      </c>
      <c r="Z89" s="52">
        <f>F89+K89+U89+P89</f>
        <v>11068.714760000001</v>
      </c>
      <c r="AA89" s="52">
        <f>G89+L89+V89+Q89</f>
        <v>6806.94895</v>
      </c>
      <c r="AB89" s="103" t="s">
        <v>602</v>
      </c>
    </row>
    <row r="90" spans="1:28" x14ac:dyDescent="0.25">
      <c r="A90" s="204" t="s">
        <v>226</v>
      </c>
      <c r="B90" s="216"/>
      <c r="C90" s="206"/>
      <c r="D90" s="206"/>
      <c r="E90" s="206"/>
      <c r="F90" s="206"/>
      <c r="G90" s="20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7"/>
    </row>
    <row r="91" spans="1:28" ht="61.5" customHeight="1" x14ac:dyDescent="0.25">
      <c r="A91" s="199" t="s">
        <v>227</v>
      </c>
      <c r="B91" s="92" t="s">
        <v>29</v>
      </c>
      <c r="C91" s="200">
        <f>SUM(D91:G91)</f>
        <v>1019.8</v>
      </c>
      <c r="D91" s="52">
        <v>0</v>
      </c>
      <c r="E91" s="52">
        <v>537</v>
      </c>
      <c r="F91" s="52">
        <v>482.8</v>
      </c>
      <c r="G91" s="52">
        <v>0</v>
      </c>
      <c r="H91" s="200">
        <f>SUM(I91:L91)</f>
        <v>1264.9232</v>
      </c>
      <c r="I91" s="52">
        <v>0</v>
      </c>
      <c r="J91" s="52">
        <v>483.4</v>
      </c>
      <c r="K91" s="52">
        <v>533.92319999999995</v>
      </c>
      <c r="L91" s="52">
        <v>247.6</v>
      </c>
      <c r="M91" s="200">
        <f>SUM(N91:Q91)</f>
        <v>596.32915000000003</v>
      </c>
      <c r="N91" s="52">
        <v>0</v>
      </c>
      <c r="O91" s="52">
        <v>268.45274999999998</v>
      </c>
      <c r="P91" s="52">
        <v>327.87639999999999</v>
      </c>
      <c r="Q91" s="52">
        <v>0</v>
      </c>
      <c r="R91" s="200">
        <f>SUM(S91:V91)</f>
        <v>1179.2</v>
      </c>
      <c r="S91" s="52">
        <v>0</v>
      </c>
      <c r="T91" s="52">
        <v>780.6</v>
      </c>
      <c r="U91" s="52">
        <v>398.6</v>
      </c>
      <c r="V91" s="52">
        <v>0</v>
      </c>
      <c r="W91" s="200">
        <f>SUM(X91:AA91)</f>
        <v>4060.2523499999998</v>
      </c>
      <c r="X91" s="52">
        <f>D91+I91+S91+N91</f>
        <v>0</v>
      </c>
      <c r="Y91" s="52">
        <f>E91+J91+T91+O91</f>
        <v>2069.4527499999999</v>
      </c>
      <c r="Z91" s="52">
        <f>F91+K91+U91+P91</f>
        <v>1743.1995999999999</v>
      </c>
      <c r="AA91" s="52">
        <f>G91+L91+V91+Q91</f>
        <v>247.6</v>
      </c>
      <c r="AB91" s="103" t="s">
        <v>555</v>
      </c>
    </row>
    <row r="92" spans="1:28" x14ac:dyDescent="0.25">
      <c r="A92" s="204" t="s">
        <v>228</v>
      </c>
      <c r="B92" s="216"/>
      <c r="C92" s="206"/>
      <c r="D92" s="206"/>
      <c r="E92" s="206"/>
      <c r="F92" s="206"/>
      <c r="G92" s="20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7"/>
    </row>
    <row r="93" spans="1:28" ht="88.5" customHeight="1" x14ac:dyDescent="0.25">
      <c r="A93" s="224" t="s">
        <v>229</v>
      </c>
      <c r="B93" s="92" t="s">
        <v>90</v>
      </c>
      <c r="C93" s="200">
        <f>SUM(D93:G93)</f>
        <v>10606.300000000001</v>
      </c>
      <c r="D93" s="52">
        <v>0</v>
      </c>
      <c r="E93" s="52">
        <v>1393.7</v>
      </c>
      <c r="F93" s="52">
        <v>9212.6</v>
      </c>
      <c r="G93" s="52">
        <v>0</v>
      </c>
      <c r="H93" s="200">
        <f>SUM(I93:L93)</f>
        <v>15441.970450000001</v>
      </c>
      <c r="I93" s="52">
        <v>0</v>
      </c>
      <c r="J93" s="52">
        <v>4709.8999999999996</v>
      </c>
      <c r="K93" s="52">
        <v>10732.070450000001</v>
      </c>
      <c r="L93" s="52">
        <v>0</v>
      </c>
      <c r="M93" s="200">
        <f>SUM(N93:Q93)</f>
        <v>12150.23864</v>
      </c>
      <c r="N93" s="52">
        <v>0</v>
      </c>
      <c r="O93" s="52">
        <v>2439.6999999999998</v>
      </c>
      <c r="P93" s="52">
        <v>9710.5386400000007</v>
      </c>
      <c r="Q93" s="52">
        <v>0</v>
      </c>
      <c r="R93" s="200">
        <f>SUM(S93:V93)</f>
        <v>26676.600000000002</v>
      </c>
      <c r="S93" s="52"/>
      <c r="T93" s="52">
        <v>7464.5</v>
      </c>
      <c r="U93" s="52">
        <v>18811.2</v>
      </c>
      <c r="V93" s="52">
        <f>282+118.9</f>
        <v>400.9</v>
      </c>
      <c r="W93" s="200">
        <f>SUM(X93:AA93)</f>
        <v>64875.109090000005</v>
      </c>
      <c r="X93" s="52">
        <f>D93+I93+S93+N93</f>
        <v>0</v>
      </c>
      <c r="Y93" s="52">
        <f>E93+J93+T93+O93</f>
        <v>16007.8</v>
      </c>
      <c r="Z93" s="52">
        <f>F93+K93+U93+P93</f>
        <v>48466.409090000001</v>
      </c>
      <c r="AA93" s="52">
        <f>G93+L93+V93+Q93</f>
        <v>400.9</v>
      </c>
      <c r="AB93" s="103" t="s">
        <v>565</v>
      </c>
    </row>
    <row r="94" spans="1:28" x14ac:dyDescent="0.25">
      <c r="A94" s="204" t="s">
        <v>230</v>
      </c>
      <c r="B94" s="216"/>
      <c r="C94" s="206"/>
      <c r="D94" s="206"/>
      <c r="E94" s="206"/>
      <c r="F94" s="206"/>
      <c r="G94" s="20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8"/>
    </row>
    <row r="95" spans="1:28" ht="45" x14ac:dyDescent="0.25">
      <c r="A95" s="224" t="s">
        <v>232</v>
      </c>
      <c r="B95" s="92" t="s">
        <v>30</v>
      </c>
      <c r="C95" s="200">
        <f>SUM(D95:G95)</f>
        <v>33471.800000000003</v>
      </c>
      <c r="D95" s="52">
        <v>33471.800000000003</v>
      </c>
      <c r="E95" s="52">
        <v>0</v>
      </c>
      <c r="F95" s="52">
        <v>0</v>
      </c>
      <c r="G95" s="52">
        <v>0</v>
      </c>
      <c r="H95" s="200">
        <f>SUM(I95:L95)</f>
        <v>20908.363840000002</v>
      </c>
      <c r="I95" s="52">
        <v>20908.363840000002</v>
      </c>
      <c r="J95" s="52">
        <v>0</v>
      </c>
      <c r="K95" s="52">
        <v>0</v>
      </c>
      <c r="L95" s="52">
        <v>0</v>
      </c>
      <c r="M95" s="200">
        <f>SUM(N95:Q95)</f>
        <v>9585.2454300000009</v>
      </c>
      <c r="N95" s="52">
        <v>9585.2454300000009</v>
      </c>
      <c r="O95" s="52">
        <v>0</v>
      </c>
      <c r="P95" s="52">
        <v>0</v>
      </c>
      <c r="Q95" s="52">
        <v>0</v>
      </c>
      <c r="R95" s="200">
        <f>SUM(S95:V95)</f>
        <v>1580.5</v>
      </c>
      <c r="S95" s="52">
        <v>1580.5</v>
      </c>
      <c r="T95" s="52">
        <v>0</v>
      </c>
      <c r="U95" s="52">
        <v>0</v>
      </c>
      <c r="V95" s="52">
        <v>0</v>
      </c>
      <c r="W95" s="200">
        <f>SUM(X95:AA95)</f>
        <v>65545.909270000004</v>
      </c>
      <c r="X95" s="52">
        <f t="shared" ref="X95:X97" si="73">D95+I95+S95+N95</f>
        <v>65545.909270000004</v>
      </c>
      <c r="Y95" s="52">
        <f t="shared" ref="Y95:Y97" si="74">E95+J95+T95+O95</f>
        <v>0</v>
      </c>
      <c r="Z95" s="52">
        <f t="shared" ref="Z95:Z97" si="75">F95+K95+U95+P95</f>
        <v>0</v>
      </c>
      <c r="AA95" s="52">
        <f t="shared" ref="AA95:AA97" si="76">G95+L95+V95+Q95</f>
        <v>0</v>
      </c>
      <c r="AB95" s="103" t="s">
        <v>493</v>
      </c>
    </row>
    <row r="96" spans="1:28" ht="45" x14ac:dyDescent="0.25">
      <c r="A96" s="224" t="s">
        <v>231</v>
      </c>
      <c r="B96" s="92" t="s">
        <v>57</v>
      </c>
      <c r="C96" s="200">
        <v>0</v>
      </c>
      <c r="D96" s="52">
        <v>0</v>
      </c>
      <c r="E96" s="52">
        <v>0</v>
      </c>
      <c r="F96" s="52">
        <v>0</v>
      </c>
      <c r="G96" s="52">
        <v>0</v>
      </c>
      <c r="H96" s="200">
        <f>SUM(I96:L96)</f>
        <v>3346.0149999999999</v>
      </c>
      <c r="I96" s="52">
        <v>0</v>
      </c>
      <c r="J96" s="52">
        <v>3000</v>
      </c>
      <c r="K96" s="52">
        <v>346.01499999999999</v>
      </c>
      <c r="L96" s="52">
        <v>0</v>
      </c>
      <c r="M96" s="200">
        <f>SUM(N96:Q96)</f>
        <v>7585.1811899999993</v>
      </c>
      <c r="N96" s="52">
        <v>0</v>
      </c>
      <c r="O96" s="52">
        <v>0</v>
      </c>
      <c r="P96" s="52">
        <v>198.52417</v>
      </c>
      <c r="Q96" s="52">
        <v>7386.6570199999996</v>
      </c>
      <c r="R96" s="200">
        <f>SUM(S96:V96)</f>
        <v>2514.9</v>
      </c>
      <c r="S96" s="52">
        <v>0</v>
      </c>
      <c r="T96" s="52">
        <v>0</v>
      </c>
      <c r="U96" s="52">
        <v>0</v>
      </c>
      <c r="V96" s="52">
        <v>2514.9</v>
      </c>
      <c r="W96" s="200">
        <f>SUM(X96:AA96)</f>
        <v>13446.09619</v>
      </c>
      <c r="X96" s="52">
        <f t="shared" si="73"/>
        <v>0</v>
      </c>
      <c r="Y96" s="52">
        <f t="shared" si="74"/>
        <v>3000</v>
      </c>
      <c r="Z96" s="52">
        <f t="shared" si="75"/>
        <v>544.53917000000001</v>
      </c>
      <c r="AA96" s="52">
        <f t="shared" si="76"/>
        <v>9901.5570200000002</v>
      </c>
      <c r="AB96" s="104" t="s">
        <v>581</v>
      </c>
    </row>
    <row r="97" spans="1:28" ht="44.25" customHeight="1" x14ac:dyDescent="0.25">
      <c r="A97" s="224" t="s">
        <v>233</v>
      </c>
      <c r="B97" s="92" t="s">
        <v>46</v>
      </c>
      <c r="C97" s="200">
        <f>SUM(D97:G97)</f>
        <v>3054.4</v>
      </c>
      <c r="D97" s="52">
        <v>0</v>
      </c>
      <c r="E97" s="52">
        <v>2934.4</v>
      </c>
      <c r="F97" s="52">
        <v>120</v>
      </c>
      <c r="G97" s="52">
        <v>0</v>
      </c>
      <c r="H97" s="200">
        <f>SUM(I97:L97)</f>
        <v>817.91093999999998</v>
      </c>
      <c r="I97" s="52">
        <v>0</v>
      </c>
      <c r="J97" s="52">
        <v>0</v>
      </c>
      <c r="K97" s="52">
        <v>817.91093999999998</v>
      </c>
      <c r="L97" s="52">
        <v>0</v>
      </c>
      <c r="M97" s="200">
        <f>SUM(N97:Q97)</f>
        <v>2176.5588600000001</v>
      </c>
      <c r="N97" s="52">
        <v>0</v>
      </c>
      <c r="O97" s="52">
        <v>0</v>
      </c>
      <c r="P97" s="52">
        <v>994.47537999999997</v>
      </c>
      <c r="Q97" s="52">
        <v>1182.08348</v>
      </c>
      <c r="R97" s="200">
        <f>SUM(S97:V97)</f>
        <v>1203.5</v>
      </c>
      <c r="S97" s="52">
        <v>0</v>
      </c>
      <c r="T97" s="52">
        <v>0</v>
      </c>
      <c r="U97" s="52">
        <v>1203.5</v>
      </c>
      <c r="V97" s="52">
        <v>0</v>
      </c>
      <c r="W97" s="200">
        <f>SUM(X97:AA97)</f>
        <v>7252.3697999999995</v>
      </c>
      <c r="X97" s="52">
        <f t="shared" si="73"/>
        <v>0</v>
      </c>
      <c r="Y97" s="52">
        <f t="shared" si="74"/>
        <v>2934.4</v>
      </c>
      <c r="Z97" s="52">
        <f t="shared" si="75"/>
        <v>3135.8863199999996</v>
      </c>
      <c r="AA97" s="52">
        <f t="shared" si="76"/>
        <v>1182.08348</v>
      </c>
      <c r="AB97" s="103" t="s">
        <v>556</v>
      </c>
    </row>
    <row r="98" spans="1:28" ht="20.25" customHeight="1" x14ac:dyDescent="0.25">
      <c r="A98" s="219" t="s">
        <v>338</v>
      </c>
      <c r="B98" s="216"/>
      <c r="C98" s="206"/>
      <c r="D98" s="206"/>
      <c r="E98" s="206"/>
      <c r="F98" s="206"/>
      <c r="G98" s="20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7"/>
    </row>
    <row r="99" spans="1:28" ht="18" customHeight="1" x14ac:dyDescent="0.25">
      <c r="A99" s="219" t="s">
        <v>234</v>
      </c>
      <c r="B99" s="216"/>
      <c r="C99" s="206"/>
      <c r="D99" s="206"/>
      <c r="E99" s="206"/>
      <c r="F99" s="206"/>
      <c r="G99" s="20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7"/>
    </row>
    <row r="100" spans="1:28" x14ac:dyDescent="0.25">
      <c r="A100" s="258" t="s">
        <v>235</v>
      </c>
      <c r="B100" s="220" t="s">
        <v>39</v>
      </c>
      <c r="C100" s="206"/>
      <c r="D100" s="206"/>
      <c r="E100" s="206"/>
      <c r="F100" s="206"/>
      <c r="G100" s="206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2"/>
    </row>
    <row r="101" spans="1:28" ht="45" x14ac:dyDescent="0.25">
      <c r="A101" s="258" t="s">
        <v>360</v>
      </c>
      <c r="B101" s="92" t="s">
        <v>84</v>
      </c>
      <c r="C101" s="200">
        <f>SUM(D101:G101)</f>
        <v>27</v>
      </c>
      <c r="D101" s="52">
        <v>0</v>
      </c>
      <c r="E101" s="52">
        <v>0</v>
      </c>
      <c r="F101" s="52">
        <v>27</v>
      </c>
      <c r="G101" s="52">
        <v>0</v>
      </c>
      <c r="H101" s="200">
        <f>SUM(I101:L101)</f>
        <v>26.9</v>
      </c>
      <c r="I101" s="52">
        <v>0</v>
      </c>
      <c r="J101" s="52">
        <v>0</v>
      </c>
      <c r="K101" s="52">
        <v>0</v>
      </c>
      <c r="L101" s="52">
        <v>26.9</v>
      </c>
      <c r="M101" s="200">
        <f>SUM(N101:Q101)</f>
        <v>27</v>
      </c>
      <c r="N101" s="52">
        <v>0</v>
      </c>
      <c r="O101" s="52">
        <v>0</v>
      </c>
      <c r="P101" s="52">
        <v>0</v>
      </c>
      <c r="Q101" s="52">
        <v>27</v>
      </c>
      <c r="R101" s="200">
        <f>SUM(S101:V101)</f>
        <v>21</v>
      </c>
      <c r="S101" s="52">
        <v>0</v>
      </c>
      <c r="T101" s="52">
        <v>0</v>
      </c>
      <c r="U101" s="52">
        <v>0</v>
      </c>
      <c r="V101" s="52">
        <v>21</v>
      </c>
      <c r="W101" s="200">
        <f>SUM(X101:AA101)</f>
        <v>101.9</v>
      </c>
      <c r="X101" s="52">
        <f t="shared" ref="X101:X103" si="77">D101+I101+S101+N101</f>
        <v>0</v>
      </c>
      <c r="Y101" s="52">
        <f t="shared" ref="Y101:Y103" si="78">E101+J101+T101+O101</f>
        <v>0</v>
      </c>
      <c r="Z101" s="52">
        <f t="shared" ref="Z101:Z103" si="79">F101+K101+U101+P101</f>
        <v>27</v>
      </c>
      <c r="AA101" s="52">
        <f t="shared" ref="AA101:AA103" si="80">G101+L101+V101+Q101</f>
        <v>74.900000000000006</v>
      </c>
      <c r="AB101" s="103" t="s">
        <v>582</v>
      </c>
    </row>
    <row r="102" spans="1:28" ht="45" x14ac:dyDescent="0.25">
      <c r="A102" s="258" t="s">
        <v>236</v>
      </c>
      <c r="B102" s="92" t="s">
        <v>40</v>
      </c>
      <c r="C102" s="200">
        <f>SUM(D102:G102)</f>
        <v>79828.200000000012</v>
      </c>
      <c r="D102" s="52">
        <v>0</v>
      </c>
      <c r="E102" s="52">
        <v>14061.6</v>
      </c>
      <c r="F102" s="52">
        <v>65766.600000000006</v>
      </c>
      <c r="G102" s="52">
        <v>0</v>
      </c>
      <c r="H102" s="200">
        <f>SUM(I102:L102)</f>
        <v>3771.3</v>
      </c>
      <c r="I102" s="52">
        <v>0</v>
      </c>
      <c r="J102" s="52">
        <v>0</v>
      </c>
      <c r="K102" s="52">
        <v>3771.3</v>
      </c>
      <c r="L102" s="52">
        <v>0</v>
      </c>
      <c r="M102" s="200">
        <f>SUM(N102:Q102)</f>
        <v>4833.8999999999996</v>
      </c>
      <c r="N102" s="52">
        <v>0</v>
      </c>
      <c r="O102" s="52">
        <v>0</v>
      </c>
      <c r="P102" s="52">
        <v>4833.8999999999996</v>
      </c>
      <c r="Q102" s="52">
        <v>0</v>
      </c>
      <c r="R102" s="200">
        <f>SUM(S102:V102)</f>
        <v>1641.4</v>
      </c>
      <c r="S102" s="52">
        <v>0</v>
      </c>
      <c r="T102" s="52">
        <v>0</v>
      </c>
      <c r="U102" s="52">
        <v>1641.4</v>
      </c>
      <c r="V102" s="52">
        <v>0</v>
      </c>
      <c r="W102" s="200">
        <f>SUM(X102:AA102)</f>
        <v>90074.8</v>
      </c>
      <c r="X102" s="52">
        <f t="shared" si="77"/>
        <v>0</v>
      </c>
      <c r="Y102" s="52">
        <f t="shared" si="78"/>
        <v>14061.6</v>
      </c>
      <c r="Z102" s="52">
        <f t="shared" si="79"/>
        <v>76013.2</v>
      </c>
      <c r="AA102" s="52">
        <f t="shared" si="80"/>
        <v>0</v>
      </c>
      <c r="AB102" s="103" t="s">
        <v>464</v>
      </c>
    </row>
    <row r="103" spans="1:28" ht="45" customHeight="1" x14ac:dyDescent="0.25">
      <c r="A103" s="264" t="s">
        <v>446</v>
      </c>
      <c r="B103" s="104" t="s">
        <v>447</v>
      </c>
      <c r="C103" s="200">
        <f>SUM(D103:G103)</f>
        <v>0</v>
      </c>
      <c r="D103" s="52">
        <v>0</v>
      </c>
      <c r="E103" s="52">
        <v>0</v>
      </c>
      <c r="F103" s="52">
        <v>0</v>
      </c>
      <c r="G103" s="52">
        <v>0</v>
      </c>
      <c r="H103" s="200">
        <f>SUM(I103:L103)</f>
        <v>0</v>
      </c>
      <c r="I103" s="52">
        <v>0</v>
      </c>
      <c r="J103" s="52">
        <v>0</v>
      </c>
      <c r="K103" s="52">
        <v>0</v>
      </c>
      <c r="L103" s="52">
        <v>0</v>
      </c>
      <c r="M103" s="200">
        <f>SUM(N103:Q103)</f>
        <v>0</v>
      </c>
      <c r="N103" s="52">
        <v>0</v>
      </c>
      <c r="O103" s="52">
        <v>0</v>
      </c>
      <c r="P103" s="52">
        <v>0</v>
      </c>
      <c r="Q103" s="52">
        <v>0</v>
      </c>
      <c r="R103" s="200">
        <f>SUM(S103:V103)</f>
        <v>0</v>
      </c>
      <c r="S103" s="52">
        <v>0</v>
      </c>
      <c r="T103" s="52">
        <v>0</v>
      </c>
      <c r="U103" s="52">
        <v>0</v>
      </c>
      <c r="V103" s="52">
        <v>0</v>
      </c>
      <c r="W103" s="200">
        <f>SUM(X103:AA103)</f>
        <v>0</v>
      </c>
      <c r="X103" s="52">
        <f t="shared" si="77"/>
        <v>0</v>
      </c>
      <c r="Y103" s="52">
        <f t="shared" si="78"/>
        <v>0</v>
      </c>
      <c r="Z103" s="52">
        <f t="shared" si="79"/>
        <v>0</v>
      </c>
      <c r="AA103" s="52">
        <f t="shared" si="80"/>
        <v>0</v>
      </c>
      <c r="AB103" s="103" t="s">
        <v>464</v>
      </c>
    </row>
    <row r="104" spans="1:28" x14ac:dyDescent="0.25">
      <c r="A104" s="204" t="s">
        <v>237</v>
      </c>
      <c r="B104" s="216"/>
      <c r="C104" s="206"/>
      <c r="D104" s="206"/>
      <c r="E104" s="206"/>
      <c r="F104" s="206"/>
      <c r="G104" s="20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7"/>
    </row>
    <row r="105" spans="1:28" ht="107.25" customHeight="1" x14ac:dyDescent="0.25">
      <c r="A105" s="224" t="s">
        <v>238</v>
      </c>
      <c r="B105" s="92" t="s">
        <v>85</v>
      </c>
      <c r="C105" s="200">
        <f>SUM(D105:G105)</f>
        <v>44385.299999999996</v>
      </c>
      <c r="D105" s="52">
        <v>0</v>
      </c>
      <c r="E105" s="52">
        <v>5404.2</v>
      </c>
      <c r="F105" s="52">
        <v>38981.1</v>
      </c>
      <c r="G105" s="52">
        <v>0</v>
      </c>
      <c r="H105" s="200">
        <f>SUM(I105:L105)</f>
        <v>45014.282000000007</v>
      </c>
      <c r="I105" s="52">
        <v>0</v>
      </c>
      <c r="J105" s="52">
        <v>5230.2700000000004</v>
      </c>
      <c r="K105" s="52">
        <v>39784.012000000002</v>
      </c>
      <c r="L105" s="52">
        <v>0</v>
      </c>
      <c r="M105" s="200">
        <f>SUM(N105:Q105)</f>
        <v>46690</v>
      </c>
      <c r="N105" s="52">
        <v>0</v>
      </c>
      <c r="O105" s="52">
        <v>801</v>
      </c>
      <c r="P105" s="52">
        <v>45889</v>
      </c>
      <c r="Q105" s="52">
        <v>0</v>
      </c>
      <c r="R105" s="200">
        <f>SUM(S105:V105)</f>
        <v>1632.82</v>
      </c>
      <c r="S105" s="52">
        <v>51</v>
      </c>
      <c r="T105" s="52">
        <v>717.77</v>
      </c>
      <c r="U105" s="52">
        <v>0</v>
      </c>
      <c r="V105" s="52">
        <v>864.05</v>
      </c>
      <c r="W105" s="200">
        <f>SUM(X105:AA105)</f>
        <v>137722.40199999997</v>
      </c>
      <c r="X105" s="52">
        <f t="shared" ref="X105:X109" si="81">D105+I105+S105+N105</f>
        <v>51</v>
      </c>
      <c r="Y105" s="52">
        <f t="shared" ref="Y105:Y109" si="82">E105+J105+T105+O105</f>
        <v>12153.240000000002</v>
      </c>
      <c r="Z105" s="52">
        <f t="shared" ref="Z105:Z109" si="83">F105+K105+U105+P105</f>
        <v>124654.11199999999</v>
      </c>
      <c r="AA105" s="52">
        <f t="shared" ref="AA105:AA109" si="84">G105+L105+V105+Q105</f>
        <v>864.05</v>
      </c>
      <c r="AB105" s="103" t="s">
        <v>583</v>
      </c>
    </row>
    <row r="106" spans="1:28" ht="90" x14ac:dyDescent="0.25">
      <c r="A106" s="224" t="s">
        <v>239</v>
      </c>
      <c r="B106" s="92" t="s">
        <v>98</v>
      </c>
      <c r="C106" s="200">
        <f>SUM(D106:G106)</f>
        <v>49969</v>
      </c>
      <c r="D106" s="52">
        <v>0</v>
      </c>
      <c r="E106" s="52">
        <v>10614</v>
      </c>
      <c r="F106" s="52">
        <v>39355</v>
      </c>
      <c r="G106" s="52">
        <v>0</v>
      </c>
      <c r="H106" s="200">
        <f>SUM(I106:L106)</f>
        <v>51543.023889999997</v>
      </c>
      <c r="I106" s="52">
        <v>3.7</v>
      </c>
      <c r="J106" s="52">
        <v>11712.35564</v>
      </c>
      <c r="K106" s="52">
        <v>39826.968249999998</v>
      </c>
      <c r="L106" s="52">
        <v>0</v>
      </c>
      <c r="M106" s="200">
        <f>SUM(N106:Q106)</f>
        <v>51516.299999999996</v>
      </c>
      <c r="N106" s="52">
        <v>0</v>
      </c>
      <c r="O106" s="52">
        <v>700.7</v>
      </c>
      <c r="P106" s="52">
        <v>50815.6</v>
      </c>
      <c r="Q106" s="52">
        <v>0</v>
      </c>
      <c r="R106" s="200">
        <f>SUM(S106:V106)</f>
        <v>2060.4299999999998</v>
      </c>
      <c r="S106" s="52">
        <v>48.14</v>
      </c>
      <c r="T106" s="52">
        <v>89.86</v>
      </c>
      <c r="U106" s="52">
        <v>1097.06</v>
      </c>
      <c r="V106" s="52">
        <v>825.37</v>
      </c>
      <c r="W106" s="200">
        <f>SUM(X106:AA106)</f>
        <v>155088.75388999999</v>
      </c>
      <c r="X106" s="52">
        <f t="shared" si="81"/>
        <v>51.84</v>
      </c>
      <c r="Y106" s="52">
        <f t="shared" si="82"/>
        <v>23116.915640000003</v>
      </c>
      <c r="Z106" s="52">
        <f t="shared" si="83"/>
        <v>131094.62825000001</v>
      </c>
      <c r="AA106" s="52">
        <f t="shared" si="84"/>
        <v>825.37</v>
      </c>
      <c r="AB106" s="103" t="s">
        <v>603</v>
      </c>
    </row>
    <row r="107" spans="1:28" ht="45" x14ac:dyDescent="0.25">
      <c r="A107" s="224" t="s">
        <v>240</v>
      </c>
      <c r="B107" s="92" t="s">
        <v>99</v>
      </c>
      <c r="C107" s="200">
        <f>SUM(D107:G107)</f>
        <v>26470.7</v>
      </c>
      <c r="D107" s="52">
        <v>0</v>
      </c>
      <c r="E107" s="52">
        <v>3179.4</v>
      </c>
      <c r="F107" s="52">
        <v>23291.3</v>
      </c>
      <c r="G107" s="52">
        <v>0</v>
      </c>
      <c r="H107" s="200">
        <f>SUM(I107:L107)</f>
        <v>29100.161999999997</v>
      </c>
      <c r="I107" s="52">
        <v>0</v>
      </c>
      <c r="J107" s="52">
        <v>4252.3999999999996</v>
      </c>
      <c r="K107" s="52">
        <v>24847.761999999999</v>
      </c>
      <c r="L107" s="52">
        <v>0</v>
      </c>
      <c r="M107" s="200">
        <f>SUM(N107:Q107)</f>
        <v>30834.5</v>
      </c>
      <c r="N107" s="52">
        <v>0</v>
      </c>
      <c r="O107" s="52">
        <v>146.6</v>
      </c>
      <c r="P107" s="52">
        <v>30687.9</v>
      </c>
      <c r="Q107" s="52">
        <v>0</v>
      </c>
      <c r="R107" s="200">
        <f>SUM(S107:V107)</f>
        <v>404.45</v>
      </c>
      <c r="S107" s="52">
        <v>0</v>
      </c>
      <c r="T107" s="52">
        <v>0</v>
      </c>
      <c r="U107" s="52">
        <v>0</v>
      </c>
      <c r="V107" s="52">
        <v>404.45</v>
      </c>
      <c r="W107" s="200">
        <f>SUM(X107:AA107)</f>
        <v>86809.811999999991</v>
      </c>
      <c r="X107" s="52">
        <f t="shared" si="81"/>
        <v>0</v>
      </c>
      <c r="Y107" s="52">
        <f t="shared" si="82"/>
        <v>7578.4</v>
      </c>
      <c r="Z107" s="52">
        <f t="shared" si="83"/>
        <v>78826.962</v>
      </c>
      <c r="AA107" s="52">
        <f t="shared" si="84"/>
        <v>404.45</v>
      </c>
      <c r="AB107" s="103" t="s">
        <v>573</v>
      </c>
    </row>
    <row r="108" spans="1:28" ht="74.25" customHeight="1" x14ac:dyDescent="0.25">
      <c r="A108" s="224" t="s">
        <v>241</v>
      </c>
      <c r="B108" s="92" t="s">
        <v>32</v>
      </c>
      <c r="C108" s="200">
        <f>SUM(D108:G108)</f>
        <v>79828.200000000012</v>
      </c>
      <c r="D108" s="52">
        <v>0</v>
      </c>
      <c r="E108" s="52">
        <v>14061.6</v>
      </c>
      <c r="F108" s="52">
        <v>65766.600000000006</v>
      </c>
      <c r="G108" s="52">
        <v>0</v>
      </c>
      <c r="H108" s="200">
        <f>SUM(I108:L108)</f>
        <v>88544.099999999991</v>
      </c>
      <c r="I108" s="52">
        <v>0</v>
      </c>
      <c r="J108" s="52">
        <v>19027.7</v>
      </c>
      <c r="K108" s="52">
        <v>69516.399999999994</v>
      </c>
      <c r="L108" s="52">
        <v>0</v>
      </c>
      <c r="M108" s="200">
        <f>SUM(N108:Q108)</f>
        <v>93754.1</v>
      </c>
      <c r="N108" s="52">
        <v>0</v>
      </c>
      <c r="O108" s="52">
        <v>1738.1</v>
      </c>
      <c r="P108" s="52">
        <v>92016</v>
      </c>
      <c r="Q108" s="52">
        <v>0</v>
      </c>
      <c r="R108" s="200">
        <f>SUM(S108:V108)</f>
        <v>0</v>
      </c>
      <c r="S108" s="52">
        <v>0</v>
      </c>
      <c r="T108" s="52">
        <v>0</v>
      </c>
      <c r="U108" s="52">
        <v>0</v>
      </c>
      <c r="V108" s="52">
        <v>0</v>
      </c>
      <c r="W108" s="200">
        <f>SUM(X108:AA108)</f>
        <v>262126.4</v>
      </c>
      <c r="X108" s="52">
        <f t="shared" si="81"/>
        <v>0</v>
      </c>
      <c r="Y108" s="52">
        <f t="shared" si="82"/>
        <v>34827.4</v>
      </c>
      <c r="Z108" s="52">
        <f t="shared" si="83"/>
        <v>227299</v>
      </c>
      <c r="AA108" s="52">
        <f t="shared" si="84"/>
        <v>0</v>
      </c>
      <c r="AB108" s="103" t="s">
        <v>567</v>
      </c>
    </row>
    <row r="109" spans="1:28" ht="74.25" customHeight="1" x14ac:dyDescent="0.25">
      <c r="A109" s="224" t="s">
        <v>242</v>
      </c>
      <c r="B109" s="92" t="s">
        <v>361</v>
      </c>
      <c r="C109" s="200">
        <v>0</v>
      </c>
      <c r="D109" s="52">
        <v>0</v>
      </c>
      <c r="E109" s="52">
        <v>0</v>
      </c>
      <c r="F109" s="52">
        <v>0</v>
      </c>
      <c r="G109" s="52">
        <v>0</v>
      </c>
      <c r="H109" s="200">
        <f>SUM(I109:L109)</f>
        <v>0</v>
      </c>
      <c r="I109" s="52">
        <v>0</v>
      </c>
      <c r="J109" s="52">
        <v>0</v>
      </c>
      <c r="K109" s="52">
        <v>0</v>
      </c>
      <c r="L109" s="52">
        <v>0</v>
      </c>
      <c r="M109" s="200">
        <f>SUM(N109:Q109)</f>
        <v>0</v>
      </c>
      <c r="N109" s="52">
        <v>0</v>
      </c>
      <c r="O109" s="52">
        <v>0</v>
      </c>
      <c r="P109" s="52">
        <v>0</v>
      </c>
      <c r="Q109" s="52">
        <v>0</v>
      </c>
      <c r="R109" s="200">
        <f>SUM(S109:V109)</f>
        <v>356.31</v>
      </c>
      <c r="S109" s="52">
        <v>0</v>
      </c>
      <c r="T109" s="52">
        <v>0</v>
      </c>
      <c r="U109" s="52">
        <v>0</v>
      </c>
      <c r="V109" s="52">
        <v>356.31</v>
      </c>
      <c r="W109" s="200">
        <f>SUM(X109:AA109)</f>
        <v>356.31</v>
      </c>
      <c r="X109" s="52">
        <f t="shared" si="81"/>
        <v>0</v>
      </c>
      <c r="Y109" s="52">
        <f t="shared" si="82"/>
        <v>0</v>
      </c>
      <c r="Z109" s="52">
        <f t="shared" si="83"/>
        <v>0</v>
      </c>
      <c r="AA109" s="52">
        <f t="shared" si="84"/>
        <v>356.31</v>
      </c>
      <c r="AB109" s="103" t="s">
        <v>584</v>
      </c>
    </row>
    <row r="110" spans="1:28" x14ac:dyDescent="0.25">
      <c r="A110" s="204" t="s">
        <v>243</v>
      </c>
      <c r="B110" s="216"/>
      <c r="C110" s="206"/>
      <c r="D110" s="206"/>
      <c r="E110" s="206"/>
      <c r="F110" s="206"/>
      <c r="G110" s="20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7"/>
    </row>
    <row r="111" spans="1:28" ht="60" x14ac:dyDescent="0.25">
      <c r="A111" s="224" t="s">
        <v>244</v>
      </c>
      <c r="B111" s="92" t="s">
        <v>86</v>
      </c>
      <c r="C111" s="200">
        <f>SUM(D111:G111)</f>
        <v>3213.1</v>
      </c>
      <c r="D111" s="52">
        <v>0</v>
      </c>
      <c r="E111" s="52">
        <v>0</v>
      </c>
      <c r="F111" s="52">
        <v>3213.1</v>
      </c>
      <c r="G111" s="52">
        <v>0</v>
      </c>
      <c r="H111" s="200">
        <f>SUM(I111:L111)</f>
        <v>3690.28</v>
      </c>
      <c r="I111" s="52">
        <v>0</v>
      </c>
      <c r="J111" s="52">
        <v>0</v>
      </c>
      <c r="K111" s="202">
        <v>3690.28</v>
      </c>
      <c r="L111" s="52">
        <v>0</v>
      </c>
      <c r="M111" s="200">
        <f>SUM(N111:Q111)</f>
        <v>828.2</v>
      </c>
      <c r="N111" s="52">
        <v>0</v>
      </c>
      <c r="O111" s="52">
        <v>0</v>
      </c>
      <c r="P111" s="52">
        <v>828.2</v>
      </c>
      <c r="Q111" s="52">
        <v>0</v>
      </c>
      <c r="R111" s="200">
        <f>SUM(S111:V111)</f>
        <v>5794.7800000000007</v>
      </c>
      <c r="S111" s="52">
        <v>0</v>
      </c>
      <c r="T111" s="52">
        <v>0</v>
      </c>
      <c r="U111" s="52">
        <v>4700.8900000000003</v>
      </c>
      <c r="V111" s="52">
        <v>1093.8900000000001</v>
      </c>
      <c r="W111" s="200">
        <f>SUM(X111:AA111)</f>
        <v>13526.36</v>
      </c>
      <c r="X111" s="52">
        <f t="shared" ref="X111:X113" si="85">D111+I111+S111+N111</f>
        <v>0</v>
      </c>
      <c r="Y111" s="52">
        <f t="shared" ref="Y111:Y113" si="86">E111+J111+T111+O111</f>
        <v>0</v>
      </c>
      <c r="Z111" s="52">
        <f t="shared" ref="Z111:Z113" si="87">F111+K111+U111+P111</f>
        <v>12432.470000000001</v>
      </c>
      <c r="AA111" s="52">
        <f t="shared" ref="AA111:AA113" si="88">G111+L111+V111+Q111</f>
        <v>1093.8900000000001</v>
      </c>
      <c r="AB111" s="103" t="s">
        <v>585</v>
      </c>
    </row>
    <row r="112" spans="1:28" ht="60" x14ac:dyDescent="0.25">
      <c r="A112" s="224" t="s">
        <v>448</v>
      </c>
      <c r="B112" s="92" t="s">
        <v>449</v>
      </c>
      <c r="C112" s="200">
        <f t="shared" ref="C112:C113" si="89">SUM(D112:G112)</f>
        <v>0</v>
      </c>
      <c r="D112" s="52">
        <v>0</v>
      </c>
      <c r="E112" s="52">
        <v>0</v>
      </c>
      <c r="F112" s="52">
        <v>0</v>
      </c>
      <c r="G112" s="52">
        <v>0</v>
      </c>
      <c r="H112" s="200">
        <f t="shared" ref="H112:H113" si="90">SUM(I112:L112)</f>
        <v>0</v>
      </c>
      <c r="I112" s="52">
        <v>0</v>
      </c>
      <c r="J112" s="52">
        <v>0</v>
      </c>
      <c r="K112" s="202">
        <v>0</v>
      </c>
      <c r="L112" s="52">
        <v>0</v>
      </c>
      <c r="M112" s="200">
        <f>SUM(N112:Q112)</f>
        <v>0</v>
      </c>
      <c r="N112" s="52">
        <v>0</v>
      </c>
      <c r="O112" s="52">
        <v>0</v>
      </c>
      <c r="P112" s="52">
        <v>0</v>
      </c>
      <c r="Q112" s="52">
        <v>0</v>
      </c>
      <c r="R112" s="200">
        <f>SUM(S112:V112)</f>
        <v>0</v>
      </c>
      <c r="S112" s="52">
        <v>0</v>
      </c>
      <c r="T112" s="52">
        <v>0</v>
      </c>
      <c r="U112" s="52">
        <v>0</v>
      </c>
      <c r="V112" s="52">
        <v>0</v>
      </c>
      <c r="W112" s="200">
        <f t="shared" ref="W112:W113" si="91">SUM(X112:AA112)</f>
        <v>0</v>
      </c>
      <c r="X112" s="52">
        <f t="shared" si="85"/>
        <v>0</v>
      </c>
      <c r="Y112" s="52">
        <f t="shared" si="86"/>
        <v>0</v>
      </c>
      <c r="Z112" s="52">
        <f t="shared" si="87"/>
        <v>0</v>
      </c>
      <c r="AA112" s="52">
        <f t="shared" si="88"/>
        <v>0</v>
      </c>
      <c r="AB112" s="103" t="s">
        <v>562</v>
      </c>
    </row>
    <row r="113" spans="1:28" ht="93" customHeight="1" x14ac:dyDescent="0.25">
      <c r="A113" s="224" t="s">
        <v>450</v>
      </c>
      <c r="B113" s="104" t="s">
        <v>451</v>
      </c>
      <c r="C113" s="200">
        <f t="shared" si="89"/>
        <v>0</v>
      </c>
      <c r="D113" s="52">
        <v>0</v>
      </c>
      <c r="E113" s="52">
        <v>0</v>
      </c>
      <c r="F113" s="52">
        <v>0</v>
      </c>
      <c r="G113" s="52">
        <v>0</v>
      </c>
      <c r="H113" s="200">
        <f t="shared" si="90"/>
        <v>0</v>
      </c>
      <c r="I113" s="52">
        <v>0</v>
      </c>
      <c r="J113" s="52">
        <v>0</v>
      </c>
      <c r="K113" s="202">
        <v>0</v>
      </c>
      <c r="L113" s="52">
        <v>0</v>
      </c>
      <c r="M113" s="200">
        <f>SUM(N113:Q113)</f>
        <v>484</v>
      </c>
      <c r="N113" s="52">
        <v>0</v>
      </c>
      <c r="O113" s="52">
        <v>474</v>
      </c>
      <c r="P113" s="52">
        <v>10</v>
      </c>
      <c r="Q113" s="52">
        <v>0</v>
      </c>
      <c r="R113" s="200">
        <f>SUM(S113:V113)</f>
        <v>415.24</v>
      </c>
      <c r="S113" s="52">
        <v>0</v>
      </c>
      <c r="T113" s="52">
        <v>361.5</v>
      </c>
      <c r="U113" s="52">
        <v>53.74</v>
      </c>
      <c r="V113" s="52">
        <v>0</v>
      </c>
      <c r="W113" s="200">
        <f t="shared" si="91"/>
        <v>899.24</v>
      </c>
      <c r="X113" s="52">
        <f t="shared" si="85"/>
        <v>0</v>
      </c>
      <c r="Y113" s="52">
        <f t="shared" si="86"/>
        <v>835.5</v>
      </c>
      <c r="Z113" s="52">
        <f t="shared" si="87"/>
        <v>63.74</v>
      </c>
      <c r="AA113" s="52">
        <f t="shared" si="88"/>
        <v>0</v>
      </c>
      <c r="AB113" s="103" t="s">
        <v>568</v>
      </c>
    </row>
    <row r="114" spans="1:28" x14ac:dyDescent="0.25">
      <c r="A114" s="204" t="s">
        <v>245</v>
      </c>
      <c r="B114" s="216"/>
      <c r="C114" s="206"/>
      <c r="D114" s="206"/>
      <c r="E114" s="206"/>
      <c r="F114" s="206"/>
      <c r="G114" s="20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7"/>
    </row>
    <row r="115" spans="1:28" ht="179.25" customHeight="1" x14ac:dyDescent="0.25">
      <c r="A115" s="224" t="s">
        <v>246</v>
      </c>
      <c r="B115" s="92" t="s">
        <v>87</v>
      </c>
      <c r="C115" s="200">
        <f>SUM(D115:G115)</f>
        <v>6512.8</v>
      </c>
      <c r="D115" s="52">
        <v>0</v>
      </c>
      <c r="E115" s="52">
        <v>0</v>
      </c>
      <c r="F115" s="52">
        <v>6428.6</v>
      </c>
      <c r="G115" s="52">
        <v>84.2</v>
      </c>
      <c r="H115" s="200">
        <f>SUM(I115:L115)</f>
        <v>1016.259</v>
      </c>
      <c r="I115" s="52">
        <v>0</v>
      </c>
      <c r="J115" s="52">
        <v>0</v>
      </c>
      <c r="K115" s="202">
        <v>956.24</v>
      </c>
      <c r="L115" s="52">
        <v>60.018999999999998</v>
      </c>
      <c r="M115" s="200">
        <f>SUM(N115:Q115)</f>
        <v>1169.3</v>
      </c>
      <c r="N115" s="52">
        <v>0</v>
      </c>
      <c r="O115" s="52">
        <v>0</v>
      </c>
      <c r="P115" s="52">
        <v>903</v>
      </c>
      <c r="Q115" s="52">
        <v>266.3</v>
      </c>
      <c r="R115" s="200">
        <f>SUM(S115:V115)</f>
        <v>8223.9</v>
      </c>
      <c r="S115" s="52">
        <v>0</v>
      </c>
      <c r="T115" s="52">
        <v>0</v>
      </c>
      <c r="U115" s="52">
        <v>3512.2</v>
      </c>
      <c r="V115" s="52">
        <v>4711.7</v>
      </c>
      <c r="W115" s="200">
        <f>SUM(X115:AA115)</f>
        <v>16922.259000000002</v>
      </c>
      <c r="X115" s="52">
        <f t="shared" ref="X115:X116" si="92">D115+I115+S115+N115</f>
        <v>0</v>
      </c>
      <c r="Y115" s="52">
        <f t="shared" ref="Y115:Y116" si="93">E115+J115+T115+O115</f>
        <v>0</v>
      </c>
      <c r="Z115" s="52">
        <f t="shared" ref="Z115:Z116" si="94">F115+K115+U115+P115</f>
        <v>11800.04</v>
      </c>
      <c r="AA115" s="52">
        <f t="shared" ref="AA115:AA116" si="95">G115+L115+V115+Q115</f>
        <v>5122.2190000000001</v>
      </c>
      <c r="AB115" s="223" t="s">
        <v>586</v>
      </c>
    </row>
    <row r="116" spans="1:28" ht="135.75" customHeight="1" x14ac:dyDescent="0.25">
      <c r="A116" s="224" t="s">
        <v>247</v>
      </c>
      <c r="B116" s="92" t="s">
        <v>56</v>
      </c>
      <c r="C116" s="200">
        <f>SUM(D116:G116)</f>
        <v>5015.8999999999996</v>
      </c>
      <c r="D116" s="52">
        <v>0</v>
      </c>
      <c r="E116" s="52">
        <v>0</v>
      </c>
      <c r="F116" s="52">
        <v>1813.1</v>
      </c>
      <c r="G116" s="52">
        <v>3202.8</v>
      </c>
      <c r="H116" s="200">
        <f>SUM(I116:L116)</f>
        <v>107.26</v>
      </c>
      <c r="I116" s="52">
        <v>0</v>
      </c>
      <c r="J116" s="52">
        <v>0</v>
      </c>
      <c r="K116" s="202">
        <v>107.26</v>
      </c>
      <c r="L116" s="202">
        <v>0</v>
      </c>
      <c r="M116" s="200">
        <f>SUM(N116:Q116)</f>
        <v>4933.4000000000005</v>
      </c>
      <c r="N116" s="52">
        <v>0</v>
      </c>
      <c r="O116" s="52">
        <v>357.8</v>
      </c>
      <c r="P116" s="52">
        <v>3089.4</v>
      </c>
      <c r="Q116" s="52">
        <v>1486.2</v>
      </c>
      <c r="R116" s="200">
        <f>SUM(S116:V116)</f>
        <v>4954.22</v>
      </c>
      <c r="S116" s="52">
        <v>949</v>
      </c>
      <c r="T116" s="52">
        <v>1536.38</v>
      </c>
      <c r="U116" s="52">
        <v>5</v>
      </c>
      <c r="V116" s="52">
        <v>2463.84</v>
      </c>
      <c r="W116" s="200">
        <f>SUM(X116:AA116)</f>
        <v>15010.78</v>
      </c>
      <c r="X116" s="52">
        <f t="shared" si="92"/>
        <v>949</v>
      </c>
      <c r="Y116" s="52">
        <f t="shared" si="93"/>
        <v>1894.18</v>
      </c>
      <c r="Z116" s="52">
        <f t="shared" si="94"/>
        <v>5014.76</v>
      </c>
      <c r="AA116" s="52">
        <f t="shared" si="95"/>
        <v>7152.84</v>
      </c>
      <c r="AB116" s="103" t="s">
        <v>604</v>
      </c>
    </row>
    <row r="117" spans="1:28" x14ac:dyDescent="0.25">
      <c r="A117" s="204" t="s">
        <v>248</v>
      </c>
      <c r="B117" s="216"/>
      <c r="C117" s="206"/>
      <c r="D117" s="206"/>
      <c r="E117" s="206"/>
      <c r="F117" s="206"/>
      <c r="G117" s="20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7"/>
    </row>
    <row r="118" spans="1:28" x14ac:dyDescent="0.25">
      <c r="A118" s="204" t="s">
        <v>249</v>
      </c>
      <c r="B118" s="216"/>
      <c r="C118" s="206"/>
      <c r="D118" s="206"/>
      <c r="E118" s="206"/>
      <c r="F118" s="206"/>
      <c r="G118" s="20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7"/>
    </row>
    <row r="119" spans="1:28" ht="137.25" customHeight="1" x14ac:dyDescent="0.25">
      <c r="A119" s="224" t="s">
        <v>250</v>
      </c>
      <c r="B119" s="92" t="s">
        <v>73</v>
      </c>
      <c r="C119" s="200">
        <f>SUM(D119:G119)</f>
        <v>2802.2</v>
      </c>
      <c r="D119" s="52">
        <v>0</v>
      </c>
      <c r="E119" s="52">
        <v>570</v>
      </c>
      <c r="F119" s="52">
        <v>2232.1999999999998</v>
      </c>
      <c r="G119" s="52">
        <v>0</v>
      </c>
      <c r="H119" s="200">
        <f>SUM(I119:L119)</f>
        <v>2473.2399999999998</v>
      </c>
      <c r="I119" s="52">
        <v>0</v>
      </c>
      <c r="J119" s="202">
        <v>280.04000000000002</v>
      </c>
      <c r="K119" s="202">
        <v>2193.1999999999998</v>
      </c>
      <c r="L119" s="52">
        <v>0</v>
      </c>
      <c r="M119" s="200">
        <f>SUM(N119:Q119)</f>
        <v>19244.099999999999</v>
      </c>
      <c r="N119" s="52">
        <v>0</v>
      </c>
      <c r="O119" s="52">
        <v>0</v>
      </c>
      <c r="P119" s="52">
        <v>2274.3000000000002</v>
      </c>
      <c r="Q119" s="52">
        <v>16969.8</v>
      </c>
      <c r="R119" s="200">
        <f>SUM(S119:V119)</f>
        <v>18789.018059999999</v>
      </c>
      <c r="S119" s="52">
        <v>0</v>
      </c>
      <c r="T119" s="52">
        <v>595.37</v>
      </c>
      <c r="U119" s="52">
        <v>612.07000000000005</v>
      </c>
      <c r="V119" s="52">
        <v>17581.57806</v>
      </c>
      <c r="W119" s="200">
        <f>SUM(X119:AA119)</f>
        <v>43308.558060000003</v>
      </c>
      <c r="X119" s="52">
        <f t="shared" ref="X119:X120" si="96">D119+I119+S119+N119</f>
        <v>0</v>
      </c>
      <c r="Y119" s="52">
        <f t="shared" ref="Y119:Y120" si="97">E119+J119+T119+O119</f>
        <v>1445.4099999999999</v>
      </c>
      <c r="Z119" s="52">
        <f t="shared" ref="Z119:Z120" si="98">F119+K119+U119+P119</f>
        <v>7311.7699999999995</v>
      </c>
      <c r="AA119" s="52">
        <f t="shared" ref="AA119:AA120" si="99">G119+L119+V119+Q119</f>
        <v>34551.378060000003</v>
      </c>
      <c r="AB119" s="103" t="s">
        <v>605</v>
      </c>
    </row>
    <row r="120" spans="1:28" ht="45" x14ac:dyDescent="0.25">
      <c r="A120" s="224" t="s">
        <v>251</v>
      </c>
      <c r="B120" s="92" t="s">
        <v>409</v>
      </c>
      <c r="C120" s="200">
        <v>0</v>
      </c>
      <c r="D120" s="52">
        <v>0</v>
      </c>
      <c r="E120" s="52">
        <v>0</v>
      </c>
      <c r="F120" s="52">
        <v>0</v>
      </c>
      <c r="G120" s="52">
        <v>0</v>
      </c>
      <c r="H120" s="200">
        <f>SUM(I120:L120)</f>
        <v>0</v>
      </c>
      <c r="I120" s="52">
        <v>0</v>
      </c>
      <c r="J120" s="52">
        <v>0</v>
      </c>
      <c r="K120" s="52">
        <v>0</v>
      </c>
      <c r="L120" s="52">
        <v>0</v>
      </c>
      <c r="M120" s="200">
        <f>SUM(N120:Q120)</f>
        <v>0</v>
      </c>
      <c r="N120" s="52">
        <v>0</v>
      </c>
      <c r="O120" s="52">
        <v>0</v>
      </c>
      <c r="P120" s="52">
        <v>0</v>
      </c>
      <c r="Q120" s="52">
        <v>0</v>
      </c>
      <c r="R120" s="200">
        <f>SUM(S120:V120)</f>
        <v>0</v>
      </c>
      <c r="S120" s="52">
        <v>0</v>
      </c>
      <c r="T120" s="52">
        <v>0</v>
      </c>
      <c r="U120" s="52">
        <v>0</v>
      </c>
      <c r="V120" s="52">
        <v>0</v>
      </c>
      <c r="W120" s="200">
        <f>SUM(X120:AA120)</f>
        <v>0</v>
      </c>
      <c r="X120" s="52">
        <f t="shared" si="96"/>
        <v>0</v>
      </c>
      <c r="Y120" s="52">
        <f t="shared" si="97"/>
        <v>0</v>
      </c>
      <c r="Z120" s="52">
        <f t="shared" si="98"/>
        <v>0</v>
      </c>
      <c r="AA120" s="52">
        <f t="shared" si="99"/>
        <v>0</v>
      </c>
      <c r="AB120" s="103" t="s">
        <v>609</v>
      </c>
    </row>
    <row r="121" spans="1:28" x14ac:dyDescent="0.25">
      <c r="A121" s="204" t="s">
        <v>252</v>
      </c>
      <c r="B121" s="216"/>
      <c r="C121" s="206"/>
      <c r="D121" s="206"/>
      <c r="E121" s="206"/>
      <c r="F121" s="206"/>
      <c r="G121" s="20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7"/>
    </row>
    <row r="122" spans="1:28" ht="45" x14ac:dyDescent="0.25">
      <c r="A122" s="224" t="s">
        <v>253</v>
      </c>
      <c r="B122" s="92" t="s">
        <v>95</v>
      </c>
      <c r="C122" s="200">
        <f>SUM(D122:G122)</f>
        <v>116.5</v>
      </c>
      <c r="D122" s="52">
        <f t="shared" ref="D122:E122" si="100">D124+D123</f>
        <v>0</v>
      </c>
      <c r="E122" s="52">
        <f t="shared" si="100"/>
        <v>0</v>
      </c>
      <c r="F122" s="52">
        <f>F124+F123</f>
        <v>116.5</v>
      </c>
      <c r="G122" s="52">
        <f>G124+G123</f>
        <v>0</v>
      </c>
      <c r="H122" s="200">
        <f>SUM(I122:L122)</f>
        <v>116.5</v>
      </c>
      <c r="I122" s="52">
        <f t="shared" ref="I122:J122" si="101">I124+I123</f>
        <v>0</v>
      </c>
      <c r="J122" s="52">
        <f t="shared" si="101"/>
        <v>0</v>
      </c>
      <c r="K122" s="52">
        <f>K124+K123</f>
        <v>116.5</v>
      </c>
      <c r="L122" s="52">
        <f>L124+L123</f>
        <v>0</v>
      </c>
      <c r="M122" s="200">
        <f>SUM(N122:Q122)</f>
        <v>200.74</v>
      </c>
      <c r="N122" s="52">
        <f t="shared" ref="N122:P122" si="102">SUM(N123:N124)</f>
        <v>0</v>
      </c>
      <c r="O122" s="52">
        <f t="shared" si="102"/>
        <v>0</v>
      </c>
      <c r="P122" s="52">
        <f t="shared" si="102"/>
        <v>200.74</v>
      </c>
      <c r="Q122" s="52">
        <f>SUM(Q123:Q124)</f>
        <v>0</v>
      </c>
      <c r="R122" s="200">
        <f>SUM(S122:V122)</f>
        <v>0</v>
      </c>
      <c r="S122" s="52">
        <f t="shared" ref="S122:U122" si="103">SUM(S123:S124)</f>
        <v>0</v>
      </c>
      <c r="T122" s="52">
        <f t="shared" si="103"/>
        <v>0</v>
      </c>
      <c r="U122" s="52">
        <f t="shared" si="103"/>
        <v>0</v>
      </c>
      <c r="V122" s="52">
        <f>SUM(V123:V124)</f>
        <v>0</v>
      </c>
      <c r="W122" s="200">
        <f>SUM(X122:AA122)</f>
        <v>433.74</v>
      </c>
      <c r="X122" s="52">
        <f t="shared" ref="X122:X124" si="104">D122+I122+S122+N122</f>
        <v>0</v>
      </c>
      <c r="Y122" s="52">
        <f t="shared" ref="Y122:Y124" si="105">E122+J122+T122+O122</f>
        <v>0</v>
      </c>
      <c r="Z122" s="52">
        <f t="shared" ref="Z122:Z124" si="106">F122+K122+U122+P122</f>
        <v>433.74</v>
      </c>
      <c r="AA122" s="52">
        <f t="shared" ref="AA122:AA124" si="107">G122+L122+V122+Q122</f>
        <v>0</v>
      </c>
      <c r="AB122" s="103" t="s">
        <v>609</v>
      </c>
    </row>
    <row r="123" spans="1:28" x14ac:dyDescent="0.25">
      <c r="A123" s="224" t="s">
        <v>406</v>
      </c>
      <c r="B123" s="212" t="s">
        <v>484</v>
      </c>
      <c r="C123" s="200">
        <f>SUM(D123:G123)</f>
        <v>0</v>
      </c>
      <c r="D123" s="52">
        <v>0</v>
      </c>
      <c r="E123" s="52">
        <v>0</v>
      </c>
      <c r="F123" s="52">
        <f>F125</f>
        <v>0</v>
      </c>
      <c r="G123" s="52">
        <v>0</v>
      </c>
      <c r="H123" s="200">
        <f>SUM(I123:L123)</f>
        <v>0</v>
      </c>
      <c r="I123" s="52">
        <v>0</v>
      </c>
      <c r="J123" s="52">
        <v>0</v>
      </c>
      <c r="K123" s="52">
        <v>0</v>
      </c>
      <c r="L123" s="52">
        <v>0</v>
      </c>
      <c r="M123" s="200">
        <f>SUM(N123:Q123)</f>
        <v>0</v>
      </c>
      <c r="N123" s="52">
        <v>0</v>
      </c>
      <c r="O123" s="52">
        <v>0</v>
      </c>
      <c r="P123" s="52">
        <v>0</v>
      </c>
      <c r="Q123" s="52">
        <v>0</v>
      </c>
      <c r="R123" s="200">
        <f>SUM(S123:V123)</f>
        <v>0</v>
      </c>
      <c r="S123" s="52">
        <v>0</v>
      </c>
      <c r="T123" s="52">
        <v>0</v>
      </c>
      <c r="U123" s="52">
        <v>0</v>
      </c>
      <c r="V123" s="52">
        <v>0</v>
      </c>
      <c r="W123" s="200">
        <f>SUM(X123:AA123)</f>
        <v>0</v>
      </c>
      <c r="X123" s="52">
        <f t="shared" si="104"/>
        <v>0</v>
      </c>
      <c r="Y123" s="52">
        <f t="shared" si="105"/>
        <v>0</v>
      </c>
      <c r="Z123" s="52">
        <f t="shared" si="106"/>
        <v>0</v>
      </c>
      <c r="AA123" s="52">
        <f t="shared" si="107"/>
        <v>0</v>
      </c>
      <c r="AB123" s="224"/>
    </row>
    <row r="124" spans="1:28" x14ac:dyDescent="0.25">
      <c r="A124" s="224" t="s">
        <v>477</v>
      </c>
      <c r="B124" s="92" t="s">
        <v>405</v>
      </c>
      <c r="C124" s="200">
        <v>116.5</v>
      </c>
      <c r="D124" s="52">
        <v>0</v>
      </c>
      <c r="E124" s="52">
        <v>0</v>
      </c>
      <c r="F124" s="52">
        <v>116.5</v>
      </c>
      <c r="G124" s="52">
        <v>0</v>
      </c>
      <c r="H124" s="200">
        <f>SUM(I124:L124)</f>
        <v>116.5</v>
      </c>
      <c r="I124" s="52">
        <v>0</v>
      </c>
      <c r="J124" s="52">
        <v>0</v>
      </c>
      <c r="K124" s="52">
        <v>116.5</v>
      </c>
      <c r="L124" s="52">
        <v>0</v>
      </c>
      <c r="M124" s="200">
        <f>SUM(N124:Q124)</f>
        <v>200.74</v>
      </c>
      <c r="N124" s="52">
        <v>0</v>
      </c>
      <c r="O124" s="52">
        <v>0</v>
      </c>
      <c r="P124" s="52">
        <v>200.74</v>
      </c>
      <c r="Q124" s="52">
        <v>0</v>
      </c>
      <c r="R124" s="200">
        <f>SUM(S124:V124)</f>
        <v>0</v>
      </c>
      <c r="S124" s="52">
        <v>0</v>
      </c>
      <c r="T124" s="52">
        <v>0</v>
      </c>
      <c r="U124" s="52">
        <v>0</v>
      </c>
      <c r="V124" s="52">
        <v>0</v>
      </c>
      <c r="W124" s="200">
        <f>SUM(X124:AA124)</f>
        <v>433.74</v>
      </c>
      <c r="X124" s="52">
        <f t="shared" si="104"/>
        <v>0</v>
      </c>
      <c r="Y124" s="52">
        <f t="shared" si="105"/>
        <v>0</v>
      </c>
      <c r="Z124" s="52">
        <f t="shared" si="106"/>
        <v>433.74</v>
      </c>
      <c r="AA124" s="52">
        <f t="shared" si="107"/>
        <v>0</v>
      </c>
      <c r="AB124" s="103"/>
    </row>
    <row r="125" spans="1:28" x14ac:dyDescent="0.25">
      <c r="A125" s="204" t="s">
        <v>254</v>
      </c>
      <c r="B125" s="216"/>
      <c r="C125" s="206"/>
      <c r="D125" s="206"/>
      <c r="E125" s="206"/>
      <c r="F125" s="206"/>
      <c r="G125" s="20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7"/>
    </row>
    <row r="126" spans="1:28" ht="45" x14ac:dyDescent="0.25">
      <c r="A126" s="224" t="s">
        <v>255</v>
      </c>
      <c r="B126" s="92" t="s">
        <v>74</v>
      </c>
      <c r="C126" s="200">
        <f>SUM(D126:G126)</f>
        <v>356.9</v>
      </c>
      <c r="D126" s="52">
        <v>0</v>
      </c>
      <c r="E126" s="52">
        <v>356.9</v>
      </c>
      <c r="F126" s="52">
        <v>0</v>
      </c>
      <c r="G126" s="52">
        <v>0</v>
      </c>
      <c r="H126" s="200">
        <f>SUM(I126:L126)</f>
        <v>0</v>
      </c>
      <c r="I126" s="52">
        <v>0</v>
      </c>
      <c r="J126" s="52">
        <v>0</v>
      </c>
      <c r="K126" s="52">
        <v>0</v>
      </c>
      <c r="L126" s="52">
        <v>0</v>
      </c>
      <c r="M126" s="200">
        <f>SUM(N126:Q126)</f>
        <v>0</v>
      </c>
      <c r="N126" s="52">
        <v>0</v>
      </c>
      <c r="O126" s="52">
        <v>0</v>
      </c>
      <c r="P126" s="52">
        <v>0</v>
      </c>
      <c r="Q126" s="52">
        <v>0</v>
      </c>
      <c r="R126" s="200">
        <f>SUM(S126:V126)</f>
        <v>0</v>
      </c>
      <c r="S126" s="52">
        <v>0</v>
      </c>
      <c r="T126" s="52">
        <v>0</v>
      </c>
      <c r="U126" s="52">
        <v>0</v>
      </c>
      <c r="V126" s="52">
        <v>0</v>
      </c>
      <c r="W126" s="200">
        <f>SUM(X126:AA126)</f>
        <v>356.9</v>
      </c>
      <c r="X126" s="52">
        <f t="shared" ref="X126:X129" si="108">D126+I126+S126+N126</f>
        <v>0</v>
      </c>
      <c r="Y126" s="52">
        <f t="shared" ref="Y126:Y129" si="109">E126+J126+T126+O126</f>
        <v>356.9</v>
      </c>
      <c r="Z126" s="52">
        <f t="shared" ref="Z126:Z129" si="110">F126+K126+U126+P126</f>
        <v>0</v>
      </c>
      <c r="AA126" s="52">
        <f t="shared" ref="AA126:AA129" si="111">G126+L126+V126+Q126</f>
        <v>0</v>
      </c>
      <c r="AB126" s="103" t="s">
        <v>609</v>
      </c>
    </row>
    <row r="127" spans="1:28" ht="30" x14ac:dyDescent="0.25">
      <c r="A127" s="262" t="s">
        <v>480</v>
      </c>
      <c r="B127" s="104" t="s">
        <v>481</v>
      </c>
      <c r="C127" s="200">
        <f>SUM(D127:G127)</f>
        <v>0</v>
      </c>
      <c r="D127" s="52">
        <v>0</v>
      </c>
      <c r="E127" s="52">
        <v>0</v>
      </c>
      <c r="F127" s="52">
        <v>0</v>
      </c>
      <c r="G127" s="52">
        <v>0</v>
      </c>
      <c r="H127" s="200">
        <f>SUM(I127:L127)</f>
        <v>0</v>
      </c>
      <c r="I127" s="52">
        <v>0</v>
      </c>
      <c r="J127" s="52">
        <v>0</v>
      </c>
      <c r="K127" s="52">
        <v>0</v>
      </c>
      <c r="L127" s="52">
        <v>0</v>
      </c>
      <c r="M127" s="200">
        <f>SUM(N127:Q127)</f>
        <v>1745</v>
      </c>
      <c r="N127" s="52">
        <v>0</v>
      </c>
      <c r="O127" s="52">
        <v>0</v>
      </c>
      <c r="P127" s="52">
        <v>0</v>
      </c>
      <c r="Q127" s="52">
        <v>1745</v>
      </c>
      <c r="R127" s="200">
        <f>SUM(S127:V127)</f>
        <v>760.55</v>
      </c>
      <c r="S127" s="52">
        <v>0</v>
      </c>
      <c r="T127" s="52">
        <v>0</v>
      </c>
      <c r="U127" s="52">
        <v>0</v>
      </c>
      <c r="V127" s="52">
        <v>760.55</v>
      </c>
      <c r="W127" s="200">
        <f>SUM(X127:AA127)</f>
        <v>2505.5500000000002</v>
      </c>
      <c r="X127" s="52">
        <f t="shared" si="108"/>
        <v>0</v>
      </c>
      <c r="Y127" s="52">
        <f t="shared" si="109"/>
        <v>0</v>
      </c>
      <c r="Z127" s="52">
        <f t="shared" si="110"/>
        <v>0</v>
      </c>
      <c r="AA127" s="52">
        <f t="shared" si="111"/>
        <v>2505.5500000000002</v>
      </c>
      <c r="AB127" s="104" t="s">
        <v>587</v>
      </c>
    </row>
    <row r="128" spans="1:28" ht="105.75" customHeight="1" x14ac:dyDescent="0.25">
      <c r="A128" s="224" t="s">
        <v>256</v>
      </c>
      <c r="B128" s="92" t="s">
        <v>343</v>
      </c>
      <c r="C128" s="200">
        <v>0</v>
      </c>
      <c r="D128" s="52">
        <v>0</v>
      </c>
      <c r="E128" s="52">
        <v>0</v>
      </c>
      <c r="F128" s="52">
        <v>0</v>
      </c>
      <c r="G128" s="52">
        <v>0</v>
      </c>
      <c r="H128" s="200">
        <f>SUM(I128:L128)</f>
        <v>0</v>
      </c>
      <c r="I128" s="52">
        <v>0</v>
      </c>
      <c r="J128" s="52">
        <v>0</v>
      </c>
      <c r="K128" s="52">
        <v>0</v>
      </c>
      <c r="L128" s="52">
        <v>0</v>
      </c>
      <c r="M128" s="200">
        <f>SUM(N128:Q128)</f>
        <v>0</v>
      </c>
      <c r="N128" s="52">
        <v>0</v>
      </c>
      <c r="O128" s="52">
        <v>0</v>
      </c>
      <c r="P128" s="52">
        <v>0</v>
      </c>
      <c r="Q128" s="52">
        <v>0</v>
      </c>
      <c r="R128" s="200">
        <f>SUM(S128:V128)</f>
        <v>0</v>
      </c>
      <c r="S128" s="52">
        <v>0</v>
      </c>
      <c r="T128" s="52">
        <v>0</v>
      </c>
      <c r="U128" s="52">
        <v>0</v>
      </c>
      <c r="V128" s="52">
        <v>0</v>
      </c>
      <c r="W128" s="200">
        <f>SUM(X128:AA128)</f>
        <v>0</v>
      </c>
      <c r="X128" s="52">
        <f t="shared" si="108"/>
        <v>0</v>
      </c>
      <c r="Y128" s="52">
        <f t="shared" si="109"/>
        <v>0</v>
      </c>
      <c r="Z128" s="52">
        <f t="shared" si="110"/>
        <v>0</v>
      </c>
      <c r="AA128" s="52">
        <f t="shared" si="111"/>
        <v>0</v>
      </c>
      <c r="AB128" s="103" t="s">
        <v>609</v>
      </c>
    </row>
    <row r="129" spans="1:29" ht="105" x14ac:dyDescent="0.25">
      <c r="A129" s="224" t="s">
        <v>257</v>
      </c>
      <c r="B129" s="92" t="s">
        <v>413</v>
      </c>
      <c r="C129" s="200">
        <f>SUM(D129:G129)</f>
        <v>15247.70383</v>
      </c>
      <c r="D129" s="52">
        <v>0</v>
      </c>
      <c r="E129" s="52">
        <v>0</v>
      </c>
      <c r="F129" s="52">
        <v>15247.70383</v>
      </c>
      <c r="G129" s="52">
        <v>0</v>
      </c>
      <c r="H129" s="200">
        <f>SUM(I129:L129)</f>
        <v>15247.1</v>
      </c>
      <c r="I129" s="52">
        <v>0</v>
      </c>
      <c r="J129" s="52">
        <v>0</v>
      </c>
      <c r="K129" s="202">
        <v>15247.1</v>
      </c>
      <c r="L129" s="52">
        <v>0</v>
      </c>
      <c r="M129" s="200">
        <f>SUM(N129:Q129)</f>
        <v>0</v>
      </c>
      <c r="N129" s="52">
        <v>0</v>
      </c>
      <c r="O129" s="52">
        <v>0</v>
      </c>
      <c r="P129" s="52">
        <v>0</v>
      </c>
      <c r="Q129" s="52">
        <v>0</v>
      </c>
      <c r="R129" s="200">
        <f>SUM(S129:V129)</f>
        <v>0</v>
      </c>
      <c r="S129" s="52">
        <v>0</v>
      </c>
      <c r="T129" s="52">
        <v>0</v>
      </c>
      <c r="U129" s="52">
        <v>0</v>
      </c>
      <c r="V129" s="52">
        <v>0</v>
      </c>
      <c r="W129" s="200">
        <f>SUM(X129:AA129)</f>
        <v>30494.803830000001</v>
      </c>
      <c r="X129" s="52">
        <f t="shared" si="108"/>
        <v>0</v>
      </c>
      <c r="Y129" s="52">
        <f t="shared" si="109"/>
        <v>0</v>
      </c>
      <c r="Z129" s="52">
        <f t="shared" si="110"/>
        <v>30494.803830000001</v>
      </c>
      <c r="AA129" s="52">
        <f t="shared" si="111"/>
        <v>0</v>
      </c>
      <c r="AB129" s="103" t="s">
        <v>609</v>
      </c>
    </row>
    <row r="130" spans="1:29" x14ac:dyDescent="0.25">
      <c r="A130" s="204" t="s">
        <v>258</v>
      </c>
      <c r="B130" s="216"/>
      <c r="C130" s="206"/>
      <c r="D130" s="206"/>
      <c r="E130" s="206"/>
      <c r="F130" s="206"/>
      <c r="G130" s="20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7"/>
    </row>
    <row r="131" spans="1:29" ht="37.5" customHeight="1" x14ac:dyDescent="0.25">
      <c r="A131" s="224" t="s">
        <v>259</v>
      </c>
      <c r="B131" s="92" t="s">
        <v>260</v>
      </c>
      <c r="C131" s="200">
        <f t="shared" ref="C131:C137" si="112">SUM(D131:G131)</f>
        <v>1040</v>
      </c>
      <c r="D131" s="52">
        <v>0</v>
      </c>
      <c r="E131" s="52">
        <v>0</v>
      </c>
      <c r="F131" s="52">
        <v>1040</v>
      </c>
      <c r="G131" s="52">
        <v>0</v>
      </c>
      <c r="H131" s="200">
        <f t="shared" ref="H131:H137" si="113">SUM(I131:L131)</f>
        <v>160</v>
      </c>
      <c r="I131" s="52">
        <v>0</v>
      </c>
      <c r="J131" s="52">
        <v>40</v>
      </c>
      <c r="K131" s="52">
        <v>120</v>
      </c>
      <c r="L131" s="52">
        <v>0</v>
      </c>
      <c r="M131" s="200">
        <f t="shared" ref="M131:M137" si="114">SUM(N131:Q131)</f>
        <v>35</v>
      </c>
      <c r="N131" s="52">
        <v>0</v>
      </c>
      <c r="O131" s="52">
        <v>0</v>
      </c>
      <c r="P131" s="52">
        <v>35</v>
      </c>
      <c r="Q131" s="52">
        <v>0</v>
      </c>
      <c r="R131" s="200">
        <f t="shared" ref="R131:R137" si="115">SUM(S131:V131)</f>
        <v>29.75</v>
      </c>
      <c r="S131" s="52">
        <v>0</v>
      </c>
      <c r="T131" s="52">
        <v>0</v>
      </c>
      <c r="U131" s="52">
        <v>29.75</v>
      </c>
      <c r="V131" s="52">
        <v>0</v>
      </c>
      <c r="W131" s="200">
        <f t="shared" ref="W131:W137" si="116">SUM(X131:AA131)</f>
        <v>1264.75</v>
      </c>
      <c r="X131" s="52">
        <f t="shared" ref="X131:X137" si="117">D131+I131+S131+N131</f>
        <v>0</v>
      </c>
      <c r="Y131" s="52">
        <f t="shared" ref="Y131:Y137" si="118">E131+J131+T131+O131</f>
        <v>40</v>
      </c>
      <c r="Z131" s="52">
        <f t="shared" ref="Z131:Z137" si="119">F131+K131+U131+P131</f>
        <v>1224.75</v>
      </c>
      <c r="AA131" s="52">
        <f t="shared" ref="AA131:AA137" si="120">G131+L131+V131+Q131</f>
        <v>0</v>
      </c>
      <c r="AB131" s="103" t="s">
        <v>482</v>
      </c>
    </row>
    <row r="132" spans="1:29" ht="36.75" customHeight="1" x14ac:dyDescent="0.25">
      <c r="A132" s="224" t="s">
        <v>261</v>
      </c>
      <c r="B132" s="92" t="s">
        <v>344</v>
      </c>
      <c r="C132" s="200">
        <f t="shared" si="112"/>
        <v>4597.2</v>
      </c>
      <c r="D132" s="52">
        <v>0</v>
      </c>
      <c r="E132" s="52">
        <v>0</v>
      </c>
      <c r="F132" s="52">
        <v>4597.2</v>
      </c>
      <c r="G132" s="52">
        <v>0</v>
      </c>
      <c r="H132" s="200">
        <f t="shared" si="113"/>
        <v>5039.8999999999996</v>
      </c>
      <c r="I132" s="52">
        <v>0</v>
      </c>
      <c r="J132" s="52">
        <v>0</v>
      </c>
      <c r="K132" s="202">
        <v>5039.8999999999996</v>
      </c>
      <c r="L132" s="52">
        <v>0</v>
      </c>
      <c r="M132" s="200">
        <f t="shared" si="114"/>
        <v>1606.039</v>
      </c>
      <c r="N132" s="52">
        <v>0</v>
      </c>
      <c r="O132" s="52">
        <v>0</v>
      </c>
      <c r="P132" s="52">
        <v>1606.039</v>
      </c>
      <c r="Q132" s="52">
        <v>0</v>
      </c>
      <c r="R132" s="200">
        <f t="shared" si="115"/>
        <v>6158.41</v>
      </c>
      <c r="S132" s="52">
        <v>0</v>
      </c>
      <c r="T132" s="52">
        <v>570.4</v>
      </c>
      <c r="U132" s="52">
        <v>5588.01</v>
      </c>
      <c r="V132" s="52">
        <v>0</v>
      </c>
      <c r="W132" s="200">
        <f t="shared" si="116"/>
        <v>17401.548999999999</v>
      </c>
      <c r="X132" s="52">
        <f t="shared" si="117"/>
        <v>0</v>
      </c>
      <c r="Y132" s="52">
        <f t="shared" si="118"/>
        <v>570.4</v>
      </c>
      <c r="Z132" s="52">
        <f t="shared" si="119"/>
        <v>16831.148999999998</v>
      </c>
      <c r="AA132" s="52">
        <f t="shared" si="120"/>
        <v>0</v>
      </c>
      <c r="AB132" s="103" t="s">
        <v>482</v>
      </c>
    </row>
    <row r="133" spans="1:29" ht="60" customHeight="1" x14ac:dyDescent="0.25">
      <c r="A133" s="224" t="s">
        <v>262</v>
      </c>
      <c r="B133" s="92" t="s">
        <v>2</v>
      </c>
      <c r="C133" s="200">
        <f t="shared" si="112"/>
        <v>255</v>
      </c>
      <c r="D133" s="52">
        <v>0</v>
      </c>
      <c r="E133" s="52">
        <v>255</v>
      </c>
      <c r="F133" s="52">
        <v>0</v>
      </c>
      <c r="G133" s="52">
        <v>0</v>
      </c>
      <c r="H133" s="200">
        <f t="shared" si="113"/>
        <v>461</v>
      </c>
      <c r="I133" s="52">
        <v>0</v>
      </c>
      <c r="J133" s="52">
        <v>250</v>
      </c>
      <c r="K133" s="52">
        <v>211</v>
      </c>
      <c r="L133" s="52">
        <v>0</v>
      </c>
      <c r="M133" s="200">
        <f t="shared" si="114"/>
        <v>191.5</v>
      </c>
      <c r="N133" s="52">
        <v>0</v>
      </c>
      <c r="O133" s="52">
        <v>131.5</v>
      </c>
      <c r="P133" s="52">
        <v>60</v>
      </c>
      <c r="Q133" s="52">
        <v>0</v>
      </c>
      <c r="R133" s="200">
        <f t="shared" si="115"/>
        <v>632.12</v>
      </c>
      <c r="S133" s="52">
        <v>0</v>
      </c>
      <c r="T133" s="52">
        <v>198.54</v>
      </c>
      <c r="U133" s="52">
        <v>433.58</v>
      </c>
      <c r="V133" s="52">
        <v>0</v>
      </c>
      <c r="W133" s="200">
        <f t="shared" si="116"/>
        <v>1539.62</v>
      </c>
      <c r="X133" s="52">
        <f t="shared" si="117"/>
        <v>0</v>
      </c>
      <c r="Y133" s="52">
        <f t="shared" si="118"/>
        <v>835.04</v>
      </c>
      <c r="Z133" s="52">
        <f t="shared" si="119"/>
        <v>704.57999999999993</v>
      </c>
      <c r="AA133" s="52">
        <f t="shared" si="120"/>
        <v>0</v>
      </c>
      <c r="AB133" s="103" t="s">
        <v>510</v>
      </c>
    </row>
    <row r="134" spans="1:29" ht="63.75" customHeight="1" x14ac:dyDescent="0.25">
      <c r="A134" s="224" t="s">
        <v>263</v>
      </c>
      <c r="B134" s="92" t="s">
        <v>3</v>
      </c>
      <c r="C134" s="200">
        <f t="shared" si="112"/>
        <v>35.200000000000003</v>
      </c>
      <c r="D134" s="52">
        <v>0</v>
      </c>
      <c r="E134" s="52">
        <v>35.200000000000003</v>
      </c>
      <c r="F134" s="52">
        <v>0</v>
      </c>
      <c r="G134" s="52">
        <v>0</v>
      </c>
      <c r="H134" s="200">
        <f t="shared" si="113"/>
        <v>35</v>
      </c>
      <c r="I134" s="52">
        <v>0</v>
      </c>
      <c r="J134" s="52">
        <v>35</v>
      </c>
      <c r="K134" s="52">
        <v>0</v>
      </c>
      <c r="L134" s="52">
        <v>0</v>
      </c>
      <c r="M134" s="200">
        <f t="shared" si="114"/>
        <v>40</v>
      </c>
      <c r="N134" s="52">
        <v>0</v>
      </c>
      <c r="O134" s="52">
        <v>40</v>
      </c>
      <c r="P134" s="52">
        <v>0</v>
      </c>
      <c r="Q134" s="52">
        <v>0</v>
      </c>
      <c r="R134" s="200">
        <f t="shared" si="115"/>
        <v>986.40000000000009</v>
      </c>
      <c r="S134" s="52">
        <v>0</v>
      </c>
      <c r="T134" s="52">
        <v>660.6</v>
      </c>
      <c r="U134" s="52">
        <v>0</v>
      </c>
      <c r="V134" s="52">
        <v>325.8</v>
      </c>
      <c r="W134" s="200">
        <f t="shared" si="116"/>
        <v>1096.6000000000001</v>
      </c>
      <c r="X134" s="52">
        <f t="shared" si="117"/>
        <v>0</v>
      </c>
      <c r="Y134" s="52">
        <f t="shared" si="118"/>
        <v>770.80000000000007</v>
      </c>
      <c r="Z134" s="52">
        <f t="shared" si="119"/>
        <v>0</v>
      </c>
      <c r="AA134" s="52">
        <f t="shared" si="120"/>
        <v>325.8</v>
      </c>
      <c r="AB134" s="103" t="s">
        <v>607</v>
      </c>
    </row>
    <row r="135" spans="1:29" ht="30" customHeight="1" x14ac:dyDescent="0.25">
      <c r="A135" s="224" t="s">
        <v>264</v>
      </c>
      <c r="B135" s="92" t="s">
        <v>14</v>
      </c>
      <c r="C135" s="200">
        <f t="shared" si="112"/>
        <v>407</v>
      </c>
      <c r="D135" s="52">
        <v>0</v>
      </c>
      <c r="E135" s="52">
        <v>407</v>
      </c>
      <c r="F135" s="52">
        <v>0</v>
      </c>
      <c r="G135" s="52">
        <v>0</v>
      </c>
      <c r="H135" s="200">
        <f t="shared" si="113"/>
        <v>947.9</v>
      </c>
      <c r="I135" s="52">
        <v>0</v>
      </c>
      <c r="J135" s="202">
        <v>947.9</v>
      </c>
      <c r="K135" s="52">
        <v>0</v>
      </c>
      <c r="L135" s="52">
        <v>0</v>
      </c>
      <c r="M135" s="200">
        <f t="shared" si="114"/>
        <v>300</v>
      </c>
      <c r="N135" s="52">
        <v>0</v>
      </c>
      <c r="O135" s="52">
        <v>300</v>
      </c>
      <c r="P135" s="52">
        <v>0</v>
      </c>
      <c r="Q135" s="52">
        <v>0</v>
      </c>
      <c r="R135" s="200">
        <f t="shared" si="115"/>
        <v>490</v>
      </c>
      <c r="S135" s="52">
        <v>0</v>
      </c>
      <c r="T135" s="52">
        <v>490</v>
      </c>
      <c r="U135" s="52">
        <v>0</v>
      </c>
      <c r="V135" s="52">
        <v>0</v>
      </c>
      <c r="W135" s="200">
        <f t="shared" si="116"/>
        <v>2144.9</v>
      </c>
      <c r="X135" s="52">
        <f t="shared" si="117"/>
        <v>0</v>
      </c>
      <c r="Y135" s="52">
        <f t="shared" si="118"/>
        <v>2144.9</v>
      </c>
      <c r="Z135" s="52">
        <f t="shared" si="119"/>
        <v>0</v>
      </c>
      <c r="AA135" s="52">
        <f t="shared" si="120"/>
        <v>0</v>
      </c>
      <c r="AB135" s="103" t="s">
        <v>483</v>
      </c>
    </row>
    <row r="136" spans="1:29" ht="35.25" customHeight="1" x14ac:dyDescent="0.25">
      <c r="A136" s="224" t="s">
        <v>265</v>
      </c>
      <c r="B136" s="92" t="s">
        <v>4</v>
      </c>
      <c r="C136" s="200">
        <f t="shared" si="112"/>
        <v>66.400000000000006</v>
      </c>
      <c r="D136" s="52">
        <v>0</v>
      </c>
      <c r="E136" s="52">
        <v>30</v>
      </c>
      <c r="F136" s="52">
        <v>36.4</v>
      </c>
      <c r="G136" s="52">
        <v>0</v>
      </c>
      <c r="H136" s="200">
        <f t="shared" si="113"/>
        <v>46.4</v>
      </c>
      <c r="I136" s="52">
        <v>0</v>
      </c>
      <c r="J136" s="52">
        <v>20</v>
      </c>
      <c r="K136" s="52">
        <v>26.4</v>
      </c>
      <c r="L136" s="52">
        <v>0</v>
      </c>
      <c r="M136" s="200">
        <f t="shared" si="114"/>
        <v>36.4</v>
      </c>
      <c r="N136" s="52">
        <v>0</v>
      </c>
      <c r="O136" s="52">
        <v>10</v>
      </c>
      <c r="P136" s="52">
        <v>26.4</v>
      </c>
      <c r="Q136" s="52">
        <v>0</v>
      </c>
      <c r="R136" s="200">
        <f t="shared" si="115"/>
        <v>36.4</v>
      </c>
      <c r="S136" s="52">
        <v>0</v>
      </c>
      <c r="T136" s="52">
        <v>0</v>
      </c>
      <c r="U136" s="52">
        <v>36.4</v>
      </c>
      <c r="V136" s="52">
        <v>0</v>
      </c>
      <c r="W136" s="200">
        <f t="shared" si="116"/>
        <v>185.6</v>
      </c>
      <c r="X136" s="52">
        <f t="shared" si="117"/>
        <v>0</v>
      </c>
      <c r="Y136" s="52">
        <f t="shared" si="118"/>
        <v>60</v>
      </c>
      <c r="Z136" s="52">
        <f t="shared" si="119"/>
        <v>125.6</v>
      </c>
      <c r="AA136" s="52">
        <f t="shared" si="120"/>
        <v>0</v>
      </c>
      <c r="AB136" s="225" t="s">
        <v>563</v>
      </c>
    </row>
    <row r="137" spans="1:29" ht="64.5" customHeight="1" x14ac:dyDescent="0.25">
      <c r="A137" s="224" t="s">
        <v>266</v>
      </c>
      <c r="B137" s="92" t="s">
        <v>267</v>
      </c>
      <c r="C137" s="200">
        <f t="shared" si="112"/>
        <v>40</v>
      </c>
      <c r="D137" s="52">
        <v>0</v>
      </c>
      <c r="E137" s="52">
        <v>20</v>
      </c>
      <c r="F137" s="52">
        <v>20</v>
      </c>
      <c r="G137" s="52">
        <v>0</v>
      </c>
      <c r="H137" s="200">
        <f t="shared" si="113"/>
        <v>106</v>
      </c>
      <c r="I137" s="52">
        <v>0</v>
      </c>
      <c r="J137" s="52">
        <v>35</v>
      </c>
      <c r="K137" s="52">
        <v>71</v>
      </c>
      <c r="L137" s="52">
        <v>0</v>
      </c>
      <c r="M137" s="200">
        <f t="shared" si="114"/>
        <v>70</v>
      </c>
      <c r="N137" s="52">
        <v>0</v>
      </c>
      <c r="O137" s="52">
        <v>70</v>
      </c>
      <c r="P137" s="52">
        <v>0</v>
      </c>
      <c r="Q137" s="52">
        <v>0</v>
      </c>
      <c r="R137" s="200">
        <f t="shared" si="115"/>
        <v>77.5</v>
      </c>
      <c r="S137" s="52">
        <v>0</v>
      </c>
      <c r="T137" s="52">
        <v>77.5</v>
      </c>
      <c r="U137" s="52">
        <v>0</v>
      </c>
      <c r="V137" s="52">
        <v>0</v>
      </c>
      <c r="W137" s="200">
        <f t="shared" si="116"/>
        <v>293.5</v>
      </c>
      <c r="X137" s="52">
        <f t="shared" si="117"/>
        <v>0</v>
      </c>
      <c r="Y137" s="52">
        <f t="shared" si="118"/>
        <v>202.5</v>
      </c>
      <c r="Z137" s="52">
        <f t="shared" si="119"/>
        <v>91</v>
      </c>
      <c r="AA137" s="52">
        <f t="shared" si="120"/>
        <v>0</v>
      </c>
      <c r="AB137" s="103" t="s">
        <v>569</v>
      </c>
    </row>
    <row r="138" spans="1:29" ht="34.5" customHeight="1" x14ac:dyDescent="0.25">
      <c r="A138" s="297" t="s">
        <v>268</v>
      </c>
      <c r="B138" s="298"/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9"/>
    </row>
    <row r="139" spans="1:29" s="184" customFormat="1" ht="21.75" customHeight="1" x14ac:dyDescent="0.25">
      <c r="A139" s="219" t="s">
        <v>269</v>
      </c>
      <c r="B139" s="226"/>
      <c r="C139" s="215"/>
      <c r="D139" s="215"/>
      <c r="E139" s="215"/>
      <c r="F139" s="215"/>
      <c r="G139" s="215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7"/>
      <c r="AC139" s="191"/>
    </row>
    <row r="140" spans="1:29" s="184" customFormat="1" ht="24.75" customHeight="1" x14ac:dyDescent="0.25">
      <c r="A140" s="301" t="s">
        <v>270</v>
      </c>
      <c r="B140" s="302"/>
      <c r="C140" s="302"/>
      <c r="D140" s="302"/>
      <c r="E140" s="302"/>
      <c r="F140" s="302"/>
      <c r="G140" s="302"/>
      <c r="H140" s="302"/>
      <c r="I140" s="302"/>
      <c r="J140" s="302"/>
      <c r="K140" s="302"/>
      <c r="L140" s="302"/>
      <c r="M140" s="302"/>
      <c r="N140" s="302"/>
      <c r="O140" s="302"/>
      <c r="P140" s="302"/>
      <c r="Q140" s="302"/>
      <c r="R140" s="302"/>
      <c r="S140" s="302"/>
      <c r="T140" s="302"/>
      <c r="U140" s="302"/>
      <c r="V140" s="302"/>
      <c r="W140" s="302"/>
      <c r="X140" s="302"/>
      <c r="Y140" s="302"/>
      <c r="Z140" s="302"/>
      <c r="AA140" s="302"/>
      <c r="AB140" s="303"/>
      <c r="AC140" s="191"/>
    </row>
    <row r="141" spans="1:29" ht="45" x14ac:dyDescent="0.25">
      <c r="A141" s="262" t="s">
        <v>452</v>
      </c>
      <c r="B141" s="228" t="s">
        <v>453</v>
      </c>
      <c r="C141" s="200">
        <f t="shared" ref="C141" si="121">SUM(D141:G141)</f>
        <v>0</v>
      </c>
      <c r="D141" s="52">
        <v>0</v>
      </c>
      <c r="E141" s="52">
        <v>0</v>
      </c>
      <c r="F141" s="52">
        <v>0</v>
      </c>
      <c r="G141" s="52">
        <v>0</v>
      </c>
      <c r="H141" s="200">
        <f t="shared" ref="H141:H142" si="122">SUM(I141:L141)</f>
        <v>0</v>
      </c>
      <c r="I141" s="52">
        <v>0</v>
      </c>
      <c r="J141" s="52">
        <v>0</v>
      </c>
      <c r="K141" s="52">
        <v>0</v>
      </c>
      <c r="L141" s="52">
        <v>0</v>
      </c>
      <c r="M141" s="200">
        <f>SUM(N141:Q141)</f>
        <v>0</v>
      </c>
      <c r="N141" s="52">
        <v>0</v>
      </c>
      <c r="O141" s="52">
        <v>0</v>
      </c>
      <c r="P141" s="52">
        <v>0</v>
      </c>
      <c r="Q141" s="52">
        <v>0</v>
      </c>
      <c r="R141" s="200">
        <f>SUM(S141:V141)</f>
        <v>0</v>
      </c>
      <c r="S141" s="52">
        <v>0</v>
      </c>
      <c r="T141" s="52">
        <v>0</v>
      </c>
      <c r="U141" s="52">
        <v>0</v>
      </c>
      <c r="V141" s="52">
        <v>0</v>
      </c>
      <c r="W141" s="200">
        <f t="shared" ref="W141:W142" si="123">SUM(X141:AA141)</f>
        <v>0</v>
      </c>
      <c r="X141" s="52">
        <f t="shared" ref="X141:X146" si="124">D141+I141+S141+N141</f>
        <v>0</v>
      </c>
      <c r="Y141" s="52">
        <f t="shared" ref="Y141:Y146" si="125">E141+J141+T141+O141</f>
        <v>0</v>
      </c>
      <c r="Z141" s="52">
        <f t="shared" ref="Z141:Z146" si="126">F141+K141+U141+P141</f>
        <v>0</v>
      </c>
      <c r="AA141" s="52">
        <f t="shared" ref="AA141:AA146" si="127">G141+L141+V141+Q141</f>
        <v>0</v>
      </c>
      <c r="AB141" s="229" t="s">
        <v>544</v>
      </c>
    </row>
    <row r="142" spans="1:29" ht="106.5" customHeight="1" x14ac:dyDescent="0.25">
      <c r="A142" s="263" t="s">
        <v>454</v>
      </c>
      <c r="B142" s="230" t="s">
        <v>455</v>
      </c>
      <c r="C142" s="200">
        <f t="shared" ref="C142" si="128">SUM(D142:G142)</f>
        <v>0</v>
      </c>
      <c r="D142" s="52">
        <v>0</v>
      </c>
      <c r="E142" s="52">
        <v>0</v>
      </c>
      <c r="F142" s="52">
        <v>0</v>
      </c>
      <c r="G142" s="52">
        <v>0</v>
      </c>
      <c r="H142" s="200">
        <f t="shared" si="122"/>
        <v>0</v>
      </c>
      <c r="I142" s="52">
        <v>0</v>
      </c>
      <c r="J142" s="52">
        <v>0</v>
      </c>
      <c r="K142" s="52">
        <v>0</v>
      </c>
      <c r="L142" s="52">
        <v>0</v>
      </c>
      <c r="M142" s="200">
        <f>SUM(N142:Q142)</f>
        <v>0</v>
      </c>
      <c r="N142" s="52">
        <v>0</v>
      </c>
      <c r="O142" s="52">
        <v>0</v>
      </c>
      <c r="P142" s="52">
        <v>0</v>
      </c>
      <c r="Q142" s="52">
        <v>0</v>
      </c>
      <c r="R142" s="200">
        <f>SUM(S142:V142)</f>
        <v>11583.9</v>
      </c>
      <c r="S142" s="52">
        <v>0</v>
      </c>
      <c r="T142" s="52">
        <v>11468</v>
      </c>
      <c r="U142" s="52">
        <v>115.9</v>
      </c>
      <c r="V142" s="52">
        <v>0</v>
      </c>
      <c r="W142" s="200">
        <f t="shared" si="123"/>
        <v>11583.9</v>
      </c>
      <c r="X142" s="52">
        <f t="shared" si="124"/>
        <v>0</v>
      </c>
      <c r="Y142" s="52">
        <f t="shared" si="125"/>
        <v>11468</v>
      </c>
      <c r="Z142" s="52">
        <f t="shared" si="126"/>
        <v>115.9</v>
      </c>
      <c r="AA142" s="52">
        <f t="shared" si="127"/>
        <v>0</v>
      </c>
      <c r="AB142" s="104" t="s">
        <v>606</v>
      </c>
    </row>
    <row r="143" spans="1:29" ht="105.75" customHeight="1" x14ac:dyDescent="0.25">
      <c r="A143" s="224" t="s">
        <v>271</v>
      </c>
      <c r="B143" s="92" t="s">
        <v>78</v>
      </c>
      <c r="C143" s="200">
        <f>SUM(D143:G143)</f>
        <v>58548.3</v>
      </c>
      <c r="D143" s="52">
        <v>0</v>
      </c>
      <c r="E143" s="52">
        <v>6700</v>
      </c>
      <c r="F143" s="52">
        <v>168</v>
      </c>
      <c r="G143" s="52">
        <v>51680.3</v>
      </c>
      <c r="H143" s="200">
        <f>SUM(I143:L143)</f>
        <v>65216.93</v>
      </c>
      <c r="I143" s="52">
        <v>0</v>
      </c>
      <c r="J143" s="52">
        <v>5970</v>
      </c>
      <c r="K143" s="52">
        <v>341.33</v>
      </c>
      <c r="L143" s="52">
        <v>58905.599999999999</v>
      </c>
      <c r="M143" s="200">
        <f>SUM(N143:Q143)</f>
        <v>76333.05</v>
      </c>
      <c r="N143" s="52">
        <v>0</v>
      </c>
      <c r="O143" s="52">
        <v>13512.1</v>
      </c>
      <c r="P143" s="52">
        <v>338.35</v>
      </c>
      <c r="Q143" s="52">
        <v>62482.6</v>
      </c>
      <c r="R143" s="200">
        <f>SUM(S143:V143)</f>
        <v>58885.439999999995</v>
      </c>
      <c r="S143" s="52">
        <v>0</v>
      </c>
      <c r="T143" s="52">
        <v>9366.9</v>
      </c>
      <c r="U143" s="52">
        <v>113.84</v>
      </c>
      <c r="V143" s="52">
        <v>49404.7</v>
      </c>
      <c r="W143" s="200">
        <f>SUM(X143:AA143)</f>
        <v>258983.71999999997</v>
      </c>
      <c r="X143" s="52">
        <f t="shared" si="124"/>
        <v>0</v>
      </c>
      <c r="Y143" s="52">
        <f t="shared" si="125"/>
        <v>35549</v>
      </c>
      <c r="Z143" s="52">
        <f t="shared" si="126"/>
        <v>961.52</v>
      </c>
      <c r="AA143" s="52">
        <f t="shared" si="127"/>
        <v>222473.19999999998</v>
      </c>
      <c r="AB143" s="212" t="s">
        <v>588</v>
      </c>
    </row>
    <row r="144" spans="1:29" ht="80.25" customHeight="1" x14ac:dyDescent="0.25">
      <c r="A144" s="224" t="s">
        <v>272</v>
      </c>
      <c r="B144" s="92" t="s">
        <v>92</v>
      </c>
      <c r="C144" s="200">
        <f>SUM(D144:G144)</f>
        <v>42171.7</v>
      </c>
      <c r="D144" s="52">
        <v>0</v>
      </c>
      <c r="E144" s="52">
        <v>0</v>
      </c>
      <c r="F144" s="52">
        <v>0</v>
      </c>
      <c r="G144" s="52">
        <v>42171.7</v>
      </c>
      <c r="H144" s="200">
        <f>SUM(I144:L144)</f>
        <v>38465.235999999997</v>
      </c>
      <c r="I144" s="52">
        <v>0</v>
      </c>
      <c r="J144" s="52">
        <v>1865.31</v>
      </c>
      <c r="K144" s="52">
        <v>20.75</v>
      </c>
      <c r="L144" s="52">
        <v>36579.175999999999</v>
      </c>
      <c r="M144" s="200">
        <f>SUM(N144:Q144)</f>
        <v>43384.229999999996</v>
      </c>
      <c r="N144" s="52">
        <v>0</v>
      </c>
      <c r="O144" s="52">
        <v>4693.1899999999996</v>
      </c>
      <c r="P144" s="52">
        <v>25.44</v>
      </c>
      <c r="Q144" s="52">
        <v>38665.599999999999</v>
      </c>
      <c r="R144" s="200">
        <f>SUM(S144:V144)</f>
        <v>41994.034999999996</v>
      </c>
      <c r="S144" s="52">
        <v>0</v>
      </c>
      <c r="T144" s="52">
        <v>0</v>
      </c>
      <c r="U144" s="52">
        <v>226.78</v>
      </c>
      <c r="V144" s="52">
        <v>41767.254999999997</v>
      </c>
      <c r="W144" s="200">
        <f>SUM(X144:AA144)</f>
        <v>166015.201</v>
      </c>
      <c r="X144" s="52">
        <f t="shared" si="124"/>
        <v>0</v>
      </c>
      <c r="Y144" s="52">
        <f t="shared" si="125"/>
        <v>6558.5</v>
      </c>
      <c r="Z144" s="52">
        <f t="shared" si="126"/>
        <v>272.97000000000003</v>
      </c>
      <c r="AA144" s="52">
        <f t="shared" si="127"/>
        <v>159183.731</v>
      </c>
      <c r="AB144" s="103" t="s">
        <v>547</v>
      </c>
    </row>
    <row r="145" spans="1:28" ht="45" x14ac:dyDescent="0.25">
      <c r="A145" s="262" t="s">
        <v>456</v>
      </c>
      <c r="B145" s="231" t="s">
        <v>457</v>
      </c>
      <c r="C145" s="200">
        <f t="shared" ref="C145:C146" si="129">SUM(D145:G145)</f>
        <v>0</v>
      </c>
      <c r="D145" s="52">
        <v>0</v>
      </c>
      <c r="E145" s="52">
        <v>0</v>
      </c>
      <c r="F145" s="52">
        <v>0</v>
      </c>
      <c r="G145" s="52">
        <v>0</v>
      </c>
      <c r="H145" s="200">
        <f t="shared" ref="H145:H146" si="130">SUM(I145:L145)</f>
        <v>0</v>
      </c>
      <c r="I145" s="52">
        <v>0</v>
      </c>
      <c r="J145" s="52">
        <v>0</v>
      </c>
      <c r="K145" s="52">
        <v>0</v>
      </c>
      <c r="L145" s="52">
        <v>0</v>
      </c>
      <c r="M145" s="200">
        <f t="shared" ref="M145:M146" si="131">SUM(N145:Q145)</f>
        <v>0</v>
      </c>
      <c r="N145" s="202">
        <v>0</v>
      </c>
      <c r="O145" s="202">
        <v>0</v>
      </c>
      <c r="P145" s="202">
        <v>0</v>
      </c>
      <c r="Q145" s="202">
        <v>0</v>
      </c>
      <c r="R145" s="200">
        <f t="shared" ref="R145:R146" si="132">SUM(S145:V145)</f>
        <v>0</v>
      </c>
      <c r="S145" s="202">
        <v>0</v>
      </c>
      <c r="T145" s="202">
        <v>0</v>
      </c>
      <c r="U145" s="202">
        <v>0</v>
      </c>
      <c r="V145" s="202">
        <v>0</v>
      </c>
      <c r="W145" s="200">
        <f t="shared" ref="W145:W146" si="133">SUM(X145:AA145)</f>
        <v>0</v>
      </c>
      <c r="X145" s="52">
        <f t="shared" si="124"/>
        <v>0</v>
      </c>
      <c r="Y145" s="52">
        <f t="shared" si="125"/>
        <v>0</v>
      </c>
      <c r="Z145" s="52">
        <f t="shared" si="126"/>
        <v>0</v>
      </c>
      <c r="AA145" s="52">
        <f t="shared" si="127"/>
        <v>0</v>
      </c>
      <c r="AB145" s="229"/>
    </row>
    <row r="146" spans="1:28" ht="45" x14ac:dyDescent="0.25">
      <c r="A146" s="262" t="s">
        <v>458</v>
      </c>
      <c r="B146" s="232" t="s">
        <v>459</v>
      </c>
      <c r="C146" s="200">
        <f t="shared" si="129"/>
        <v>0</v>
      </c>
      <c r="D146" s="52">
        <v>0</v>
      </c>
      <c r="E146" s="52">
        <v>0</v>
      </c>
      <c r="F146" s="52">
        <v>0</v>
      </c>
      <c r="G146" s="52">
        <v>0</v>
      </c>
      <c r="H146" s="200">
        <f t="shared" si="130"/>
        <v>0</v>
      </c>
      <c r="I146" s="52">
        <v>0</v>
      </c>
      <c r="J146" s="52">
        <v>0</v>
      </c>
      <c r="K146" s="52">
        <v>0</v>
      </c>
      <c r="L146" s="52">
        <v>0</v>
      </c>
      <c r="M146" s="200">
        <f t="shared" si="131"/>
        <v>4415.7</v>
      </c>
      <c r="N146" s="202">
        <v>0</v>
      </c>
      <c r="O146" s="202">
        <v>0</v>
      </c>
      <c r="P146" s="202">
        <v>4415.7</v>
      </c>
      <c r="Q146" s="202">
        <v>0</v>
      </c>
      <c r="R146" s="200">
        <f t="shared" si="132"/>
        <v>3669.9</v>
      </c>
      <c r="S146" s="202">
        <v>0</v>
      </c>
      <c r="T146" s="202">
        <v>0</v>
      </c>
      <c r="U146" s="202">
        <v>3669.9</v>
      </c>
      <c r="V146" s="202">
        <v>0</v>
      </c>
      <c r="W146" s="200">
        <f t="shared" si="133"/>
        <v>8085.6</v>
      </c>
      <c r="X146" s="52">
        <f t="shared" si="124"/>
        <v>0</v>
      </c>
      <c r="Y146" s="52">
        <f t="shared" si="125"/>
        <v>0</v>
      </c>
      <c r="Z146" s="52">
        <f t="shared" si="126"/>
        <v>8085.6</v>
      </c>
      <c r="AA146" s="52">
        <f t="shared" si="127"/>
        <v>0</v>
      </c>
      <c r="AB146" s="233" t="s">
        <v>489</v>
      </c>
    </row>
    <row r="147" spans="1:28" ht="20.25" customHeight="1" x14ac:dyDescent="0.25">
      <c r="A147" s="219" t="s">
        <v>273</v>
      </c>
      <c r="B147" s="216"/>
      <c r="C147" s="206"/>
      <c r="D147" s="206"/>
      <c r="E147" s="206"/>
      <c r="F147" s="206"/>
      <c r="G147" s="20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7"/>
    </row>
    <row r="148" spans="1:28" ht="154.5" customHeight="1" x14ac:dyDescent="0.25">
      <c r="A148" s="224" t="s">
        <v>274</v>
      </c>
      <c r="B148" s="92" t="s">
        <v>79</v>
      </c>
      <c r="C148" s="200">
        <f>SUM(D148:G148)</f>
        <v>39428.757419999994</v>
      </c>
      <c r="D148" s="52">
        <v>0</v>
      </c>
      <c r="E148" s="52">
        <v>0</v>
      </c>
      <c r="F148" s="234">
        <v>4137.5574200000001</v>
      </c>
      <c r="G148" s="52">
        <v>35291.199999999997</v>
      </c>
      <c r="H148" s="200">
        <f>SUM(I148:L148)</f>
        <v>296733.8</v>
      </c>
      <c r="I148" s="52">
        <v>0</v>
      </c>
      <c r="J148" s="52">
        <v>0</v>
      </c>
      <c r="K148" s="52">
        <v>572.05999999999995</v>
      </c>
      <c r="L148" s="52">
        <v>296161.74</v>
      </c>
      <c r="M148" s="200">
        <f>SUM(N148:Q148)</f>
        <v>140183.76</v>
      </c>
      <c r="N148" s="52">
        <v>0</v>
      </c>
      <c r="O148" s="52">
        <v>0</v>
      </c>
      <c r="P148" s="52">
        <v>2479.94</v>
      </c>
      <c r="Q148" s="52">
        <v>137703.82</v>
      </c>
      <c r="R148" s="200">
        <f>SUM(S148:V148)</f>
        <v>203286.05000000002</v>
      </c>
      <c r="S148" s="52">
        <v>0</v>
      </c>
      <c r="T148" s="52">
        <v>0</v>
      </c>
      <c r="U148" s="52">
        <v>2602.35</v>
      </c>
      <c r="V148" s="52">
        <v>200683.7</v>
      </c>
      <c r="W148" s="200">
        <f>SUM(X148:AA148)</f>
        <v>679632.36741999991</v>
      </c>
      <c r="X148" s="52">
        <f>D148+I148+S148+N148</f>
        <v>0</v>
      </c>
      <c r="Y148" s="52">
        <f>E148+J148+T148+O148</f>
        <v>0</v>
      </c>
      <c r="Z148" s="52">
        <f>F148+K148+U148+P148</f>
        <v>9791.9074200000014</v>
      </c>
      <c r="AA148" s="52">
        <f>G148+L148+V148+Q148</f>
        <v>669840.46</v>
      </c>
      <c r="AB148" s="103" t="s">
        <v>511</v>
      </c>
    </row>
    <row r="149" spans="1:28" x14ac:dyDescent="0.25">
      <c r="A149" s="204" t="s">
        <v>275</v>
      </c>
      <c r="B149" s="216"/>
      <c r="C149" s="206"/>
      <c r="D149" s="206"/>
      <c r="E149" s="206"/>
      <c r="F149" s="206"/>
      <c r="G149" s="20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7"/>
    </row>
    <row r="150" spans="1:28" ht="45" x14ac:dyDescent="0.25">
      <c r="A150" s="235" t="s">
        <v>548</v>
      </c>
      <c r="B150" s="92" t="s">
        <v>549</v>
      </c>
      <c r="C150" s="206"/>
      <c r="D150" s="206"/>
      <c r="E150" s="206"/>
      <c r="F150" s="206"/>
      <c r="G150" s="206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00">
        <f>SUM(S150:V150)</f>
        <v>0</v>
      </c>
      <c r="S150" s="52">
        <v>0</v>
      </c>
      <c r="T150" s="52">
        <v>0</v>
      </c>
      <c r="U150" s="52">
        <v>0</v>
      </c>
      <c r="V150" s="52">
        <v>0</v>
      </c>
      <c r="W150" s="210"/>
      <c r="X150" s="210"/>
      <c r="Y150" s="210"/>
      <c r="Z150" s="210"/>
      <c r="AA150" s="210"/>
      <c r="AB150" s="229"/>
    </row>
    <row r="151" spans="1:28" ht="58.5" customHeight="1" x14ac:dyDescent="0.25">
      <c r="A151" s="224" t="s">
        <v>276</v>
      </c>
      <c r="B151" s="92" t="s">
        <v>36</v>
      </c>
      <c r="C151" s="200">
        <f>SUM(D151:G151)</f>
        <v>17029.3</v>
      </c>
      <c r="D151" s="52">
        <v>0</v>
      </c>
      <c r="E151" s="52">
        <v>15946</v>
      </c>
      <c r="F151" s="52">
        <v>1083.3</v>
      </c>
      <c r="G151" s="52">
        <v>0</v>
      </c>
      <c r="H151" s="200">
        <f>SUM(I151:L151)</f>
        <v>26713.61</v>
      </c>
      <c r="I151" s="52">
        <v>0</v>
      </c>
      <c r="J151" s="52">
        <v>20342.599999999999</v>
      </c>
      <c r="K151" s="52">
        <v>6371.01</v>
      </c>
      <c r="L151" s="52">
        <v>0</v>
      </c>
      <c r="M151" s="200">
        <f>SUM(N151:Q151)</f>
        <v>28515.8</v>
      </c>
      <c r="N151" s="52">
        <v>0</v>
      </c>
      <c r="O151" s="52">
        <v>22885.439999999999</v>
      </c>
      <c r="P151" s="52">
        <v>5630.36</v>
      </c>
      <c r="Q151" s="52">
        <v>0</v>
      </c>
      <c r="R151" s="200">
        <f>SUM(S151:V151)</f>
        <v>38422.590349999999</v>
      </c>
      <c r="S151" s="52">
        <v>0</v>
      </c>
      <c r="T151" s="236">
        <v>36469.445299999999</v>
      </c>
      <c r="U151" s="236">
        <f xml:space="preserve"> 835.7602+262.16825+36.3996+436.3+382.517</f>
        <v>1953.1450500000001</v>
      </c>
      <c r="V151" s="52">
        <v>0</v>
      </c>
      <c r="W151" s="200">
        <f>SUM(X151:AA151)</f>
        <v>110681.30035</v>
      </c>
      <c r="X151" s="52">
        <f>D151+I151+S151+N151</f>
        <v>0</v>
      </c>
      <c r="Y151" s="52">
        <f>E151+J151+T151+O151</f>
        <v>95643.4853</v>
      </c>
      <c r="Z151" s="52">
        <f>F151+K151+U151+P151</f>
        <v>15037.815050000001</v>
      </c>
      <c r="AA151" s="52">
        <f>G151+L151+V151+Q151</f>
        <v>0</v>
      </c>
      <c r="AB151" s="212" t="s">
        <v>512</v>
      </c>
    </row>
    <row r="152" spans="1:28" x14ac:dyDescent="0.25">
      <c r="A152" s="204" t="s">
        <v>278</v>
      </c>
      <c r="B152" s="205"/>
      <c r="C152" s="206"/>
      <c r="D152" s="206"/>
      <c r="E152" s="206"/>
      <c r="F152" s="206"/>
      <c r="G152" s="206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7"/>
    </row>
    <row r="153" spans="1:28" ht="30" x14ac:dyDescent="0.25">
      <c r="A153" s="224" t="s">
        <v>277</v>
      </c>
      <c r="B153" s="237" t="s">
        <v>80</v>
      </c>
      <c r="C153" s="200">
        <f>SUM(D153:G153)</f>
        <v>16632</v>
      </c>
      <c r="D153" s="52">
        <v>0</v>
      </c>
      <c r="E153" s="52">
        <v>0</v>
      </c>
      <c r="F153" s="52">
        <v>16632</v>
      </c>
      <c r="G153" s="52">
        <v>0</v>
      </c>
      <c r="H153" s="200">
        <f>SUM(I153:L153)</f>
        <v>0</v>
      </c>
      <c r="I153" s="52">
        <v>0</v>
      </c>
      <c r="J153" s="52">
        <v>0</v>
      </c>
      <c r="K153" s="52">
        <v>0</v>
      </c>
      <c r="L153" s="52">
        <v>0</v>
      </c>
      <c r="M153" s="200">
        <f>SUM(N153:Q153)</f>
        <v>7200</v>
      </c>
      <c r="N153" s="52">
        <v>0</v>
      </c>
      <c r="O153" s="52">
        <v>0</v>
      </c>
      <c r="P153" s="52">
        <v>0</v>
      </c>
      <c r="Q153" s="52">
        <v>7200</v>
      </c>
      <c r="R153" s="200">
        <f>SUM(S153:V153)</f>
        <v>25847.5</v>
      </c>
      <c r="S153" s="52">
        <v>0</v>
      </c>
      <c r="T153" s="52">
        <v>25847.5</v>
      </c>
      <c r="U153" s="52">
        <v>0</v>
      </c>
      <c r="V153" s="52">
        <v>0</v>
      </c>
      <c r="W153" s="200">
        <f>SUM(X153:AA153)</f>
        <v>49679.5</v>
      </c>
      <c r="X153" s="52">
        <f>D153+I153+S153+N153</f>
        <v>0</v>
      </c>
      <c r="Y153" s="52">
        <f>E153+J153+T153+O153</f>
        <v>25847.5</v>
      </c>
      <c r="Z153" s="52">
        <f>F153+K153+U153+P153</f>
        <v>16632</v>
      </c>
      <c r="AA153" s="52">
        <f>G153+L153+V153+Q153</f>
        <v>7200</v>
      </c>
      <c r="AB153" s="103" t="s">
        <v>570</v>
      </c>
    </row>
    <row r="154" spans="1:28" ht="30" x14ac:dyDescent="0.25">
      <c r="A154" s="224" t="s">
        <v>542</v>
      </c>
      <c r="B154" s="238" t="s">
        <v>543</v>
      </c>
      <c r="C154" s="200"/>
      <c r="D154" s="52"/>
      <c r="E154" s="52"/>
      <c r="F154" s="52"/>
      <c r="G154" s="52"/>
      <c r="H154" s="239"/>
      <c r="I154" s="240"/>
      <c r="J154" s="240"/>
      <c r="K154" s="240"/>
      <c r="L154" s="240"/>
      <c r="M154" s="239"/>
      <c r="N154" s="240"/>
      <c r="O154" s="240"/>
      <c r="P154" s="240"/>
      <c r="Q154" s="240"/>
      <c r="R154" s="200">
        <f>SUM(S154:V154)</f>
        <v>0</v>
      </c>
      <c r="S154" s="52">
        <v>0</v>
      </c>
      <c r="T154" s="52">
        <v>0</v>
      </c>
      <c r="U154" s="52">
        <v>0</v>
      </c>
      <c r="V154" s="52">
        <v>0</v>
      </c>
      <c r="W154" s="239"/>
      <c r="X154" s="240"/>
      <c r="Y154" s="240"/>
      <c r="Z154" s="240"/>
      <c r="AA154" s="240"/>
      <c r="AB154" s="229" t="s">
        <v>609</v>
      </c>
    </row>
    <row r="155" spans="1:28" x14ac:dyDescent="0.25">
      <c r="A155" s="204" t="s">
        <v>279</v>
      </c>
      <c r="B155" s="205"/>
      <c r="C155" s="206"/>
      <c r="D155" s="206"/>
      <c r="E155" s="206"/>
      <c r="F155" s="206"/>
      <c r="G155" s="206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7"/>
    </row>
    <row r="156" spans="1:28" ht="30" x14ac:dyDescent="0.25">
      <c r="A156" s="224" t="s">
        <v>280</v>
      </c>
      <c r="B156" s="92" t="s">
        <v>49</v>
      </c>
      <c r="C156" s="200">
        <v>0</v>
      </c>
      <c r="D156" s="52">
        <v>0</v>
      </c>
      <c r="E156" s="52">
        <v>0</v>
      </c>
      <c r="F156" s="52">
        <v>0</v>
      </c>
      <c r="G156" s="52">
        <v>0</v>
      </c>
      <c r="H156" s="200">
        <f>SUM(I156:L156)</f>
        <v>0</v>
      </c>
      <c r="I156" s="52">
        <v>0</v>
      </c>
      <c r="J156" s="52">
        <v>0</v>
      </c>
      <c r="K156" s="52">
        <v>0</v>
      </c>
      <c r="L156" s="52">
        <v>0</v>
      </c>
      <c r="M156" s="200">
        <f>SUM(N156:Q156)</f>
        <v>0</v>
      </c>
      <c r="N156" s="52">
        <v>0</v>
      </c>
      <c r="O156" s="52">
        <v>0</v>
      </c>
      <c r="P156" s="52">
        <v>0</v>
      </c>
      <c r="Q156" s="52">
        <v>0</v>
      </c>
      <c r="R156" s="200">
        <f>SUM(S156:V156)</f>
        <v>0</v>
      </c>
      <c r="S156" s="52">
        <v>0</v>
      </c>
      <c r="T156" s="52">
        <v>0</v>
      </c>
      <c r="U156" s="52">
        <v>0</v>
      </c>
      <c r="V156" s="52">
        <v>0</v>
      </c>
      <c r="W156" s="200">
        <f>SUM(X156:AA156)</f>
        <v>0</v>
      </c>
      <c r="X156" s="52">
        <f t="shared" ref="X156:X157" si="134">D156+I156+S156+N156</f>
        <v>0</v>
      </c>
      <c r="Y156" s="52">
        <f t="shared" ref="Y156:Y157" si="135">E156+J156+T156+O156</f>
        <v>0</v>
      </c>
      <c r="Z156" s="52">
        <f t="shared" ref="Z156:Z157" si="136">F156+K156+U156+P156</f>
        <v>0</v>
      </c>
      <c r="AA156" s="52">
        <f t="shared" ref="AA156:AA157" si="137">G156+L156+V156+Q156</f>
        <v>0</v>
      </c>
      <c r="AB156" s="212" t="s">
        <v>609</v>
      </c>
    </row>
    <row r="157" spans="1:28" ht="45" x14ac:dyDescent="0.25">
      <c r="A157" s="224" t="s">
        <v>281</v>
      </c>
      <c r="B157" s="92" t="s">
        <v>81</v>
      </c>
      <c r="C157" s="200">
        <v>0</v>
      </c>
      <c r="D157" s="52">
        <v>0</v>
      </c>
      <c r="E157" s="52">
        <v>0</v>
      </c>
      <c r="F157" s="52">
        <v>0</v>
      </c>
      <c r="G157" s="52">
        <v>0</v>
      </c>
      <c r="H157" s="200">
        <f>SUM(I157:L157)</f>
        <v>0</v>
      </c>
      <c r="I157" s="52">
        <v>0</v>
      </c>
      <c r="J157" s="52">
        <v>0</v>
      </c>
      <c r="K157" s="52">
        <v>0</v>
      </c>
      <c r="L157" s="52">
        <v>0</v>
      </c>
      <c r="M157" s="200">
        <f>SUM(N157:Q157)</f>
        <v>0</v>
      </c>
      <c r="N157" s="52">
        <v>0</v>
      </c>
      <c r="O157" s="52">
        <v>0</v>
      </c>
      <c r="P157" s="52">
        <v>0</v>
      </c>
      <c r="Q157" s="52">
        <v>0</v>
      </c>
      <c r="R157" s="200">
        <f>SUM(S157:V157)</f>
        <v>0</v>
      </c>
      <c r="S157" s="52">
        <v>0</v>
      </c>
      <c r="T157" s="52">
        <v>0</v>
      </c>
      <c r="U157" s="52">
        <v>0</v>
      </c>
      <c r="V157" s="52">
        <v>0</v>
      </c>
      <c r="W157" s="200">
        <f>SUM(X157:AA157)</f>
        <v>0</v>
      </c>
      <c r="X157" s="52">
        <f t="shared" si="134"/>
        <v>0</v>
      </c>
      <c r="Y157" s="52">
        <f t="shared" si="135"/>
        <v>0</v>
      </c>
      <c r="Z157" s="52">
        <f t="shared" si="136"/>
        <v>0</v>
      </c>
      <c r="AA157" s="52">
        <f t="shared" si="137"/>
        <v>0</v>
      </c>
      <c r="AB157" s="212" t="s">
        <v>609</v>
      </c>
    </row>
    <row r="158" spans="1:28" x14ac:dyDescent="0.25">
      <c r="A158" s="204" t="s">
        <v>282</v>
      </c>
      <c r="B158" s="205"/>
      <c r="C158" s="206"/>
      <c r="D158" s="206"/>
      <c r="E158" s="206"/>
      <c r="F158" s="206"/>
      <c r="G158" s="206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  <c r="Z158" s="205"/>
      <c r="AA158" s="205"/>
      <c r="AB158" s="207"/>
    </row>
    <row r="159" spans="1:28" ht="30" x14ac:dyDescent="0.25">
      <c r="A159" s="258" t="s">
        <v>283</v>
      </c>
      <c r="B159" s="92" t="s">
        <v>82</v>
      </c>
      <c r="C159" s="200">
        <v>0</v>
      </c>
      <c r="D159" s="52">
        <v>0</v>
      </c>
      <c r="E159" s="52">
        <v>0</v>
      </c>
      <c r="F159" s="52">
        <v>0</v>
      </c>
      <c r="G159" s="52">
        <v>0</v>
      </c>
      <c r="H159" s="200">
        <f>SUM(I159:L159)</f>
        <v>0</v>
      </c>
      <c r="I159" s="52">
        <v>0</v>
      </c>
      <c r="J159" s="52">
        <v>0</v>
      </c>
      <c r="K159" s="52">
        <v>0</v>
      </c>
      <c r="L159" s="52">
        <v>0</v>
      </c>
      <c r="M159" s="200">
        <f>SUM(N159:Q159)</f>
        <v>0</v>
      </c>
      <c r="N159" s="52">
        <v>0</v>
      </c>
      <c r="O159" s="52">
        <v>0</v>
      </c>
      <c r="P159" s="52">
        <v>0</v>
      </c>
      <c r="Q159" s="52">
        <v>0</v>
      </c>
      <c r="R159" s="200">
        <f>SUM(S159:V159)</f>
        <v>0</v>
      </c>
      <c r="S159" s="52">
        <v>0</v>
      </c>
      <c r="T159" s="52">
        <v>0</v>
      </c>
      <c r="U159" s="52">
        <v>0</v>
      </c>
      <c r="V159" s="52">
        <v>0</v>
      </c>
      <c r="W159" s="200">
        <f>SUM(X159:AA159)</f>
        <v>0</v>
      </c>
      <c r="X159" s="52">
        <f t="shared" ref="X159:X162" si="138">D159+I159+S159+N159</f>
        <v>0</v>
      </c>
      <c r="Y159" s="52">
        <f t="shared" ref="Y159:Y162" si="139">E159+J159+T159+O159</f>
        <v>0</v>
      </c>
      <c r="Z159" s="52">
        <f t="shared" ref="Z159:Z162" si="140">F159+K159+U159+P159</f>
        <v>0</v>
      </c>
      <c r="AA159" s="52">
        <f t="shared" ref="AA159:AA162" si="141">G159+L159+V159+Q159</f>
        <v>0</v>
      </c>
      <c r="AB159" s="103" t="s">
        <v>609</v>
      </c>
    </row>
    <row r="160" spans="1:28" ht="122.25" customHeight="1" x14ac:dyDescent="0.25">
      <c r="A160" s="258" t="s">
        <v>284</v>
      </c>
      <c r="B160" s="92" t="s">
        <v>83</v>
      </c>
      <c r="C160" s="200">
        <f>SUM(D160:G160)</f>
        <v>10682.3</v>
      </c>
      <c r="D160" s="52">
        <v>3866.3</v>
      </c>
      <c r="E160" s="52">
        <v>2380.3000000000002</v>
      </c>
      <c r="F160" s="52">
        <v>4435.7</v>
      </c>
      <c r="G160" s="52">
        <v>0</v>
      </c>
      <c r="H160" s="200">
        <f>SUM(I160:L160)</f>
        <v>15042.310000000001</v>
      </c>
      <c r="I160" s="52">
        <v>13614.12</v>
      </c>
      <c r="J160" s="52">
        <v>716.53</v>
      </c>
      <c r="K160" s="52">
        <v>711.66</v>
      </c>
      <c r="L160" s="52">
        <v>0</v>
      </c>
      <c r="M160" s="200">
        <f>SUM(N160:Q160)</f>
        <v>27458.959999999999</v>
      </c>
      <c r="N160" s="52">
        <v>24912.14</v>
      </c>
      <c r="O160" s="52">
        <v>1311.17</v>
      </c>
      <c r="P160" s="52">
        <v>1235.6500000000001</v>
      </c>
      <c r="Q160" s="52">
        <v>0</v>
      </c>
      <c r="R160" s="200">
        <f>SUM(S160:V160)</f>
        <v>71134.388000000006</v>
      </c>
      <c r="S160" s="52">
        <v>0</v>
      </c>
      <c r="T160" s="52">
        <v>44126.89</v>
      </c>
      <c r="U160" s="52">
        <v>7913.29</v>
      </c>
      <c r="V160" s="202">
        <v>19094.207999999999</v>
      </c>
      <c r="W160" s="200">
        <f>SUM(X160:AA160)</f>
        <v>124317.958</v>
      </c>
      <c r="X160" s="52">
        <f t="shared" si="138"/>
        <v>42392.56</v>
      </c>
      <c r="Y160" s="52">
        <f t="shared" si="139"/>
        <v>48534.89</v>
      </c>
      <c r="Z160" s="52">
        <f t="shared" si="140"/>
        <v>14296.3</v>
      </c>
      <c r="AA160" s="52">
        <f t="shared" si="141"/>
        <v>19094.207999999999</v>
      </c>
      <c r="AB160" s="103" t="s">
        <v>589</v>
      </c>
    </row>
    <row r="161" spans="1:29" ht="122.25" customHeight="1" x14ac:dyDescent="0.25">
      <c r="A161" s="224" t="s">
        <v>460</v>
      </c>
      <c r="B161" s="92" t="s">
        <v>461</v>
      </c>
      <c r="C161" s="200">
        <v>0</v>
      </c>
      <c r="D161" s="52">
        <v>0</v>
      </c>
      <c r="E161" s="52">
        <v>0</v>
      </c>
      <c r="F161" s="52">
        <v>0</v>
      </c>
      <c r="G161" s="52">
        <v>0</v>
      </c>
      <c r="H161" s="200">
        <f t="shared" ref="H161" si="142">SUM(I161:L161)</f>
        <v>0</v>
      </c>
      <c r="I161" s="52">
        <v>0</v>
      </c>
      <c r="J161" s="52">
        <v>0</v>
      </c>
      <c r="K161" s="52">
        <v>0</v>
      </c>
      <c r="L161" s="52">
        <v>0</v>
      </c>
      <c r="M161" s="200">
        <f>SUM(N161:Q161)</f>
        <v>353.48399999999998</v>
      </c>
      <c r="N161" s="52">
        <v>0</v>
      </c>
      <c r="O161" s="52">
        <v>0</v>
      </c>
      <c r="P161" s="52">
        <v>1.53</v>
      </c>
      <c r="Q161" s="52">
        <v>351.95400000000001</v>
      </c>
      <c r="R161" s="200">
        <f>SUM(S161:V161)</f>
        <v>30180.357400000001</v>
      </c>
      <c r="S161" s="203">
        <v>20781.398690000002</v>
      </c>
      <c r="T161" s="203">
        <v>1093.75783</v>
      </c>
      <c r="U161" s="203">
        <f>950+124.8096+1035.94628</f>
        <v>2110.7558799999997</v>
      </c>
      <c r="V161" s="52">
        <v>6194.4449999999997</v>
      </c>
      <c r="W161" s="200">
        <f t="shared" ref="W161" si="143">SUM(X161:AA161)</f>
        <v>30533.841399999998</v>
      </c>
      <c r="X161" s="52">
        <f t="shared" si="138"/>
        <v>20781.398690000002</v>
      </c>
      <c r="Y161" s="52">
        <f t="shared" si="139"/>
        <v>1093.75783</v>
      </c>
      <c r="Z161" s="52">
        <f t="shared" si="140"/>
        <v>2112.2858799999999</v>
      </c>
      <c r="AA161" s="52">
        <f t="shared" si="141"/>
        <v>6546.3989999999994</v>
      </c>
      <c r="AB161" s="212" t="s">
        <v>608</v>
      </c>
    </row>
    <row r="162" spans="1:29" ht="122.25" customHeight="1" x14ac:dyDescent="0.25">
      <c r="A162" s="224" t="s">
        <v>286</v>
      </c>
      <c r="B162" s="92" t="s">
        <v>20</v>
      </c>
      <c r="C162" s="200">
        <f>SUM(D162:G162)</f>
        <v>27893.499999999996</v>
      </c>
      <c r="D162" s="52">
        <v>14971.2</v>
      </c>
      <c r="E162" s="52">
        <v>9216.9</v>
      </c>
      <c r="F162" s="52">
        <v>1621.8</v>
      </c>
      <c r="G162" s="52">
        <v>2083.6</v>
      </c>
      <c r="H162" s="200">
        <f>SUM(I162:L162)</f>
        <v>19813.399999999998</v>
      </c>
      <c r="I162" s="52">
        <v>17317.599999999999</v>
      </c>
      <c r="J162" s="52">
        <v>911.45</v>
      </c>
      <c r="K162" s="52">
        <v>905.26</v>
      </c>
      <c r="L162" s="52">
        <v>679.09</v>
      </c>
      <c r="M162" s="200">
        <f>SUM(N162:Q162)</f>
        <v>7271.3200000000006</v>
      </c>
      <c r="N162" s="52">
        <v>6366.9</v>
      </c>
      <c r="O162" s="52">
        <v>335.1</v>
      </c>
      <c r="P162" s="52">
        <v>315.8</v>
      </c>
      <c r="Q162" s="52">
        <v>253.52</v>
      </c>
      <c r="R162" s="200">
        <f>SUM(S162:V162)</f>
        <v>8088.30116</v>
      </c>
      <c r="S162" s="256">
        <v>6798.4441299999999</v>
      </c>
      <c r="T162" s="256">
        <v>357.81285000000003</v>
      </c>
      <c r="U162" s="256">
        <f>225.7632+338.90032</f>
        <v>564.66352000000006</v>
      </c>
      <c r="V162" s="256">
        <v>367.38065999999998</v>
      </c>
      <c r="W162" s="200">
        <f>SUM(X162:AA162)</f>
        <v>63066.521160000004</v>
      </c>
      <c r="X162" s="52">
        <f t="shared" si="138"/>
        <v>45454.144130000001</v>
      </c>
      <c r="Y162" s="52">
        <f t="shared" si="139"/>
        <v>10821.262850000001</v>
      </c>
      <c r="Z162" s="52">
        <f t="shared" si="140"/>
        <v>3407.5235200000002</v>
      </c>
      <c r="AA162" s="52">
        <f t="shared" si="141"/>
        <v>3383.5906599999998</v>
      </c>
      <c r="AB162" s="103" t="s">
        <v>550</v>
      </c>
    </row>
    <row r="163" spans="1:29" x14ac:dyDescent="0.25">
      <c r="A163" s="204" t="s">
        <v>285</v>
      </c>
      <c r="B163" s="205"/>
      <c r="C163" s="206"/>
      <c r="D163" s="206"/>
      <c r="E163" s="206"/>
      <c r="F163" s="206"/>
      <c r="G163" s="206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  <c r="AA163" s="205"/>
      <c r="AB163" s="207"/>
    </row>
    <row r="164" spans="1:29" ht="106.5" customHeight="1" x14ac:dyDescent="0.25">
      <c r="A164" s="224" t="s">
        <v>551</v>
      </c>
      <c r="B164" s="241" t="s">
        <v>552</v>
      </c>
      <c r="C164" s="206"/>
      <c r="D164" s="206"/>
      <c r="E164" s="206"/>
      <c r="F164" s="206"/>
      <c r="G164" s="206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52">
        <f>SUM(S164:V164)</f>
        <v>25388.940600000002</v>
      </c>
      <c r="S164" s="52">
        <v>0</v>
      </c>
      <c r="T164" s="236">
        <f>18045.20163+1509.46667+5094.58994</f>
        <v>24649.258240000003</v>
      </c>
      <c r="U164" s="236">
        <f>315+50+373.5317+1.15066</f>
        <v>739.68236000000002</v>
      </c>
      <c r="V164" s="52">
        <v>0</v>
      </c>
      <c r="W164" s="92"/>
      <c r="X164" s="92"/>
      <c r="Y164" s="92"/>
      <c r="Z164" s="92"/>
      <c r="AA164" s="92"/>
      <c r="AB164" s="92" t="s">
        <v>612</v>
      </c>
    </row>
    <row r="165" spans="1:29" ht="165" x14ac:dyDescent="0.25">
      <c r="A165" s="224" t="s">
        <v>287</v>
      </c>
      <c r="B165" s="92" t="s">
        <v>345</v>
      </c>
      <c r="C165" s="200">
        <v>0</v>
      </c>
      <c r="D165" s="52">
        <v>0</v>
      </c>
      <c r="E165" s="52">
        <v>0</v>
      </c>
      <c r="F165" s="52">
        <v>0</v>
      </c>
      <c r="G165" s="52">
        <v>0</v>
      </c>
      <c r="H165" s="200">
        <f>SUM(I165:L165)</f>
        <v>83.89</v>
      </c>
      <c r="I165" s="52">
        <v>0</v>
      </c>
      <c r="J165" s="52">
        <v>0</v>
      </c>
      <c r="K165" s="52">
        <v>83.89</v>
      </c>
      <c r="L165" s="52">
        <v>0</v>
      </c>
      <c r="M165" s="200">
        <f>SUM(N165:Q165)</f>
        <v>0</v>
      </c>
      <c r="N165" s="52">
        <v>0</v>
      </c>
      <c r="O165" s="52">
        <v>0</v>
      </c>
      <c r="P165" s="52">
        <v>0</v>
      </c>
      <c r="Q165" s="52">
        <v>0</v>
      </c>
      <c r="R165" s="200">
        <f>SUM(S165:V165)</f>
        <v>0</v>
      </c>
      <c r="S165" s="52">
        <v>0</v>
      </c>
      <c r="T165" s="52">
        <v>0</v>
      </c>
      <c r="U165" s="52">
        <v>0</v>
      </c>
      <c r="V165" s="52">
        <v>0</v>
      </c>
      <c r="W165" s="200">
        <f>SUM(X165:AA165)</f>
        <v>83.89</v>
      </c>
      <c r="X165" s="52">
        <f>D165+I165+S165+N165</f>
        <v>0</v>
      </c>
      <c r="Y165" s="52">
        <f>E165+J165+T165+O165</f>
        <v>0</v>
      </c>
      <c r="Z165" s="52">
        <f>F165+K165+U165+P165</f>
        <v>83.89</v>
      </c>
      <c r="AA165" s="52">
        <f>G165+L165+V165+Q165</f>
        <v>0</v>
      </c>
      <c r="AB165" s="103" t="s">
        <v>609</v>
      </c>
    </row>
    <row r="166" spans="1:29" s="184" customFormat="1" ht="20.25" customHeight="1" x14ac:dyDescent="0.25">
      <c r="A166" s="219" t="s">
        <v>288</v>
      </c>
      <c r="B166" s="242"/>
      <c r="C166" s="215"/>
      <c r="D166" s="215"/>
      <c r="E166" s="215"/>
      <c r="F166" s="215"/>
      <c r="G166" s="215"/>
      <c r="H166" s="197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  <c r="AA166" s="197"/>
      <c r="AB166" s="198"/>
      <c r="AC166" s="191"/>
    </row>
    <row r="167" spans="1:29" s="184" customFormat="1" ht="20.25" customHeight="1" x14ac:dyDescent="0.25">
      <c r="A167" s="219" t="s">
        <v>289</v>
      </c>
      <c r="B167" s="242"/>
      <c r="C167" s="215"/>
      <c r="D167" s="215"/>
      <c r="E167" s="215"/>
      <c r="F167" s="215"/>
      <c r="G167" s="215"/>
      <c r="H167" s="197"/>
      <c r="I167" s="197"/>
      <c r="J167" s="197"/>
      <c r="K167" s="197"/>
      <c r="L167" s="197"/>
      <c r="M167" s="197"/>
      <c r="N167" s="19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8"/>
      <c r="AC167" s="191"/>
    </row>
    <row r="168" spans="1:29" ht="75" x14ac:dyDescent="0.25">
      <c r="A168" s="224" t="s">
        <v>290</v>
      </c>
      <c r="B168" s="92" t="s">
        <v>346</v>
      </c>
      <c r="C168" s="200">
        <v>0</v>
      </c>
      <c r="D168" s="52">
        <v>0</v>
      </c>
      <c r="E168" s="52">
        <v>0</v>
      </c>
      <c r="F168" s="52">
        <v>0</v>
      </c>
      <c r="G168" s="52">
        <v>0</v>
      </c>
      <c r="H168" s="200">
        <f>SUM(I168:L168)</f>
        <v>0</v>
      </c>
      <c r="I168" s="52">
        <v>0</v>
      </c>
      <c r="J168" s="52">
        <v>0</v>
      </c>
      <c r="K168" s="52">
        <v>0</v>
      </c>
      <c r="L168" s="52">
        <v>0</v>
      </c>
      <c r="M168" s="200">
        <f>SUM(N168:Q168)</f>
        <v>0</v>
      </c>
      <c r="N168" s="52">
        <v>0</v>
      </c>
      <c r="O168" s="52">
        <v>0</v>
      </c>
      <c r="P168" s="52">
        <v>0</v>
      </c>
      <c r="Q168" s="52">
        <v>0</v>
      </c>
      <c r="R168" s="200">
        <f>SUM(S168:V168)</f>
        <v>0</v>
      </c>
      <c r="S168" s="52">
        <v>0</v>
      </c>
      <c r="T168" s="52">
        <v>0</v>
      </c>
      <c r="U168" s="52">
        <v>0</v>
      </c>
      <c r="V168" s="52">
        <v>0</v>
      </c>
      <c r="W168" s="200">
        <f>SUM(X168:AA168)</f>
        <v>0</v>
      </c>
      <c r="X168" s="52">
        <f t="shared" ref="X168:X170" si="144">D168+I168+S168+N168</f>
        <v>0</v>
      </c>
      <c r="Y168" s="52">
        <f t="shared" ref="Y168:Y170" si="145">E168+J168+T168+O168</f>
        <v>0</v>
      </c>
      <c r="Z168" s="52">
        <f t="shared" ref="Z168:Z170" si="146">F168+K168+U168+P168</f>
        <v>0</v>
      </c>
      <c r="AA168" s="52">
        <f t="shared" ref="AA168:AA170" si="147">G168+L168+V168+Q168</f>
        <v>0</v>
      </c>
      <c r="AB168" s="103" t="s">
        <v>609</v>
      </c>
    </row>
    <row r="169" spans="1:29" ht="75" x14ac:dyDescent="0.25">
      <c r="A169" s="224" t="s">
        <v>291</v>
      </c>
      <c r="B169" s="92" t="s">
        <v>5</v>
      </c>
      <c r="C169" s="200">
        <f>SUM(D169:G169)</f>
        <v>75</v>
      </c>
      <c r="D169" s="52">
        <v>0</v>
      </c>
      <c r="E169" s="52">
        <v>0</v>
      </c>
      <c r="F169" s="52">
        <v>75</v>
      </c>
      <c r="G169" s="52">
        <v>0</v>
      </c>
      <c r="H169" s="200">
        <f>SUM(I169:L169)</f>
        <v>75</v>
      </c>
      <c r="I169" s="52">
        <v>0</v>
      </c>
      <c r="J169" s="52">
        <v>0</v>
      </c>
      <c r="K169" s="52">
        <v>75</v>
      </c>
      <c r="L169" s="52">
        <v>0</v>
      </c>
      <c r="M169" s="200">
        <f>SUM(N169:Q169)</f>
        <v>50</v>
      </c>
      <c r="N169" s="52">
        <v>0</v>
      </c>
      <c r="O169" s="52">
        <v>0</v>
      </c>
      <c r="P169" s="52">
        <v>50</v>
      </c>
      <c r="Q169" s="52">
        <v>0</v>
      </c>
      <c r="R169" s="200">
        <f>SUM(S169:V169)</f>
        <v>51.8</v>
      </c>
      <c r="S169" s="52">
        <v>0</v>
      </c>
      <c r="T169" s="52">
        <v>0</v>
      </c>
      <c r="U169" s="52">
        <v>51.8</v>
      </c>
      <c r="V169" s="52">
        <v>0</v>
      </c>
      <c r="W169" s="200">
        <f>SUM(X169:AA169)</f>
        <v>251.8</v>
      </c>
      <c r="X169" s="52">
        <f t="shared" si="144"/>
        <v>0</v>
      </c>
      <c r="Y169" s="52">
        <f t="shared" si="145"/>
        <v>0</v>
      </c>
      <c r="Z169" s="52">
        <f t="shared" si="146"/>
        <v>251.8</v>
      </c>
      <c r="AA169" s="52">
        <f t="shared" si="147"/>
        <v>0</v>
      </c>
      <c r="AB169" s="103" t="s">
        <v>495</v>
      </c>
    </row>
    <row r="170" spans="1:29" ht="90" x14ac:dyDescent="0.25">
      <c r="A170" s="224" t="s">
        <v>292</v>
      </c>
      <c r="B170" s="92" t="s">
        <v>33</v>
      </c>
      <c r="C170" s="200">
        <f>SUM(D170:G170)</f>
        <v>3965.4</v>
      </c>
      <c r="D170" s="52">
        <v>0</v>
      </c>
      <c r="E170" s="52">
        <v>1487.4</v>
      </c>
      <c r="F170" s="52">
        <v>2478</v>
      </c>
      <c r="G170" s="52">
        <v>0</v>
      </c>
      <c r="H170" s="200">
        <f>SUM(I170:L170)</f>
        <v>4126.6370200000001</v>
      </c>
      <c r="I170" s="52">
        <v>0</v>
      </c>
      <c r="J170" s="52">
        <v>1127.6113600000001</v>
      </c>
      <c r="K170" s="52">
        <v>2999.0256599999998</v>
      </c>
      <c r="L170" s="52">
        <v>0</v>
      </c>
      <c r="M170" s="200">
        <f>SUM(N170:Q170)</f>
        <v>7223.4581200000002</v>
      </c>
      <c r="N170" s="52">
        <v>0</v>
      </c>
      <c r="O170" s="52">
        <v>912.42011000000002</v>
      </c>
      <c r="P170" s="52">
        <v>6311.0380100000002</v>
      </c>
      <c r="Q170" s="52">
        <v>0</v>
      </c>
      <c r="R170" s="200">
        <f>SUM(S170:V170)</f>
        <v>274</v>
      </c>
      <c r="S170" s="52">
        <v>0</v>
      </c>
      <c r="T170" s="52">
        <v>0</v>
      </c>
      <c r="U170" s="52">
        <v>274</v>
      </c>
      <c r="V170" s="52">
        <v>0</v>
      </c>
      <c r="W170" s="200">
        <f>SUM(X170:AA170)</f>
        <v>15589.495139999999</v>
      </c>
      <c r="X170" s="52">
        <f t="shared" si="144"/>
        <v>0</v>
      </c>
      <c r="Y170" s="52">
        <f t="shared" si="145"/>
        <v>3527.4314700000004</v>
      </c>
      <c r="Z170" s="52">
        <f t="shared" si="146"/>
        <v>12062.06367</v>
      </c>
      <c r="AA170" s="52">
        <f t="shared" si="147"/>
        <v>0</v>
      </c>
      <c r="AB170" s="228" t="s">
        <v>558</v>
      </c>
    </row>
    <row r="171" spans="1:29" x14ac:dyDescent="0.25">
      <c r="A171" s="204" t="s">
        <v>339</v>
      </c>
      <c r="B171" s="243"/>
      <c r="C171" s="206"/>
      <c r="D171" s="206"/>
      <c r="E171" s="206"/>
      <c r="F171" s="206"/>
      <c r="G171" s="206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205"/>
      <c r="T171" s="205"/>
      <c r="U171" s="205"/>
      <c r="V171" s="205"/>
      <c r="W171" s="205"/>
      <c r="X171" s="205"/>
      <c r="Y171" s="205"/>
      <c r="Z171" s="205"/>
      <c r="AA171" s="205"/>
      <c r="AB171" s="207"/>
    </row>
    <row r="172" spans="1:29" ht="60" x14ac:dyDescent="0.25">
      <c r="A172" s="224" t="s">
        <v>293</v>
      </c>
      <c r="B172" s="92" t="s">
        <v>47</v>
      </c>
      <c r="C172" s="200">
        <f>SUM(D172:G172)</f>
        <v>1329.2</v>
      </c>
      <c r="D172" s="52">
        <v>0</v>
      </c>
      <c r="E172" s="52">
        <v>0</v>
      </c>
      <c r="F172" s="52">
        <v>1329.2</v>
      </c>
      <c r="G172" s="52">
        <v>0</v>
      </c>
      <c r="H172" s="200">
        <f t="shared" ref="H172:H177" si="148">SUM(I172:L172)</f>
        <v>938</v>
      </c>
      <c r="I172" s="52">
        <v>0</v>
      </c>
      <c r="J172" s="52">
        <v>0</v>
      </c>
      <c r="K172" s="52">
        <v>938</v>
      </c>
      <c r="L172" s="52">
        <v>0</v>
      </c>
      <c r="M172" s="200">
        <f t="shared" ref="M172" si="149">SUM(N172:Q172)</f>
        <v>1539.3</v>
      </c>
      <c r="N172" s="52">
        <v>0</v>
      </c>
      <c r="O172" s="52">
        <v>0</v>
      </c>
      <c r="P172" s="52">
        <v>1539.3</v>
      </c>
      <c r="Q172" s="52">
        <v>0</v>
      </c>
      <c r="R172" s="200">
        <f t="shared" ref="R172:R177" si="150">SUM(S172:V172)</f>
        <v>0</v>
      </c>
      <c r="S172" s="52">
        <v>0</v>
      </c>
      <c r="T172" s="52">
        <v>0</v>
      </c>
      <c r="U172" s="52">
        <v>0</v>
      </c>
      <c r="V172" s="52">
        <v>0</v>
      </c>
      <c r="W172" s="200">
        <f t="shared" ref="W172" si="151">SUM(X172:AA172)</f>
        <v>3806.5</v>
      </c>
      <c r="X172" s="52">
        <f t="shared" ref="X172:X177" si="152">D172+I172+S172+N172</f>
        <v>0</v>
      </c>
      <c r="Y172" s="52">
        <f t="shared" ref="Y172:Y177" si="153">E172+J172+T172+O172</f>
        <v>0</v>
      </c>
      <c r="Z172" s="52">
        <f t="shared" ref="Z172:Z177" si="154">F172+K172+U172+P172</f>
        <v>3806.5</v>
      </c>
      <c r="AA172" s="52">
        <f t="shared" ref="AA172:AA177" si="155">G172+L172+V172+Q172</f>
        <v>0</v>
      </c>
      <c r="AB172" s="103" t="s">
        <v>609</v>
      </c>
    </row>
    <row r="173" spans="1:29" x14ac:dyDescent="0.25">
      <c r="A173" s="224" t="s">
        <v>294</v>
      </c>
      <c r="B173" s="92" t="s">
        <v>6</v>
      </c>
      <c r="C173" s="200">
        <f>SUM(D173:G173)</f>
        <v>319</v>
      </c>
      <c r="D173" s="52">
        <v>0</v>
      </c>
      <c r="E173" s="52">
        <v>266.8</v>
      </c>
      <c r="F173" s="52">
        <f>SUM(F174:F175)</f>
        <v>52.2</v>
      </c>
      <c r="G173" s="52">
        <v>0</v>
      </c>
      <c r="H173" s="200">
        <f>SUM(I173:L173)</f>
        <v>431.01650000000001</v>
      </c>
      <c r="I173" s="52">
        <v>0</v>
      </c>
      <c r="J173" s="52">
        <v>193.8</v>
      </c>
      <c r="K173" s="52">
        <v>237.2165</v>
      </c>
      <c r="L173" s="52">
        <v>0</v>
      </c>
      <c r="M173" s="200">
        <f>SUM(N173:Q173)</f>
        <v>492.36239999999998</v>
      </c>
      <c r="N173" s="52">
        <f>SUM(N174:N176)</f>
        <v>0</v>
      </c>
      <c r="O173" s="52">
        <f>SUM(O174:O176)</f>
        <v>197</v>
      </c>
      <c r="P173" s="52">
        <f>SUM(P174:P176)</f>
        <v>295.36239999999998</v>
      </c>
      <c r="Q173" s="52">
        <f>SUM(Q174:Q176)</f>
        <v>0</v>
      </c>
      <c r="R173" s="200">
        <f>SUM(S173:V173)</f>
        <v>122.88</v>
      </c>
      <c r="S173" s="52">
        <f>SUM(S174:S176)</f>
        <v>0</v>
      </c>
      <c r="T173" s="52">
        <f>SUM(T174:T176)</f>
        <v>12</v>
      </c>
      <c r="U173" s="52">
        <f>SUM(U174:U176)</f>
        <v>110.88</v>
      </c>
      <c r="V173" s="52">
        <f>SUM(V174:V176)</f>
        <v>0</v>
      </c>
      <c r="W173" s="200">
        <f>SUM(X173:AA173)</f>
        <v>1365.2588999999998</v>
      </c>
      <c r="X173" s="52">
        <f t="shared" si="152"/>
        <v>0</v>
      </c>
      <c r="Y173" s="52">
        <f t="shared" si="153"/>
        <v>669.6</v>
      </c>
      <c r="Z173" s="52">
        <f t="shared" si="154"/>
        <v>695.6588999999999</v>
      </c>
      <c r="AA173" s="52">
        <f t="shared" si="155"/>
        <v>0</v>
      </c>
      <c r="AB173" s="92"/>
    </row>
    <row r="174" spans="1:29" ht="60" x14ac:dyDescent="0.25">
      <c r="A174" s="224" t="s">
        <v>411</v>
      </c>
      <c r="B174" s="92" t="s">
        <v>356</v>
      </c>
      <c r="C174" s="200">
        <f>SUM(E174:G174)</f>
        <v>282.60000000000002</v>
      </c>
      <c r="D174" s="52">
        <v>0</v>
      </c>
      <c r="E174" s="52">
        <v>266.8</v>
      </c>
      <c r="F174" s="52">
        <v>15.8</v>
      </c>
      <c r="G174" s="52">
        <v>0</v>
      </c>
      <c r="H174" s="200">
        <f t="shared" si="148"/>
        <v>197.5</v>
      </c>
      <c r="I174" s="52">
        <v>0</v>
      </c>
      <c r="J174" s="52">
        <v>193.8</v>
      </c>
      <c r="K174" s="52">
        <v>3.7</v>
      </c>
      <c r="L174" s="52">
        <v>0</v>
      </c>
      <c r="M174" s="200">
        <f t="shared" ref="M174:M177" si="156">SUM(N174:Q174)</f>
        <v>201.92</v>
      </c>
      <c r="N174" s="52">
        <v>0</v>
      </c>
      <c r="O174" s="52">
        <v>197</v>
      </c>
      <c r="P174" s="52">
        <v>4.92</v>
      </c>
      <c r="Q174" s="52">
        <v>0</v>
      </c>
      <c r="R174" s="200">
        <f t="shared" si="150"/>
        <v>15.05</v>
      </c>
      <c r="S174" s="52">
        <v>0</v>
      </c>
      <c r="T174" s="52">
        <v>12</v>
      </c>
      <c r="U174" s="52">
        <v>3.05</v>
      </c>
      <c r="V174" s="52">
        <v>0</v>
      </c>
      <c r="W174" s="200">
        <f t="shared" ref="W174:W177" si="157">SUM(X174:AA174)</f>
        <v>697.07</v>
      </c>
      <c r="X174" s="52">
        <f t="shared" si="152"/>
        <v>0</v>
      </c>
      <c r="Y174" s="52">
        <f t="shared" si="153"/>
        <v>669.6</v>
      </c>
      <c r="Z174" s="52">
        <f t="shared" si="154"/>
        <v>27.47</v>
      </c>
      <c r="AA174" s="52">
        <f t="shared" si="155"/>
        <v>0</v>
      </c>
      <c r="AB174" s="103" t="s">
        <v>513</v>
      </c>
    </row>
    <row r="175" spans="1:29" ht="30" x14ac:dyDescent="0.25">
      <c r="A175" s="224" t="s">
        <v>412</v>
      </c>
      <c r="B175" s="92" t="s">
        <v>506</v>
      </c>
      <c r="C175" s="200">
        <f>SUM(E175:G175)</f>
        <v>36.4</v>
      </c>
      <c r="D175" s="52">
        <v>0</v>
      </c>
      <c r="E175" s="52">
        <v>0</v>
      </c>
      <c r="F175" s="52">
        <v>36.4</v>
      </c>
      <c r="G175" s="52">
        <v>0</v>
      </c>
      <c r="H175" s="200">
        <f t="shared" si="148"/>
        <v>36.4</v>
      </c>
      <c r="I175" s="52">
        <v>0</v>
      </c>
      <c r="J175" s="52">
        <v>0</v>
      </c>
      <c r="K175" s="52">
        <v>36.4</v>
      </c>
      <c r="L175" s="52">
        <v>0</v>
      </c>
      <c r="M175" s="200">
        <f t="shared" si="156"/>
        <v>36.4</v>
      </c>
      <c r="N175" s="52">
        <v>0</v>
      </c>
      <c r="O175" s="52">
        <v>0</v>
      </c>
      <c r="P175" s="52">
        <v>36.4</v>
      </c>
      <c r="Q175" s="52">
        <v>0</v>
      </c>
      <c r="R175" s="200">
        <f t="shared" si="150"/>
        <v>36.4</v>
      </c>
      <c r="S175" s="52">
        <v>0</v>
      </c>
      <c r="T175" s="52">
        <v>0</v>
      </c>
      <c r="U175" s="52">
        <v>36.4</v>
      </c>
      <c r="V175" s="52">
        <v>0</v>
      </c>
      <c r="W175" s="200">
        <f t="shared" si="157"/>
        <v>145.6</v>
      </c>
      <c r="X175" s="52">
        <f t="shared" si="152"/>
        <v>0</v>
      </c>
      <c r="Y175" s="52">
        <f t="shared" si="153"/>
        <v>0</v>
      </c>
      <c r="Z175" s="52">
        <f t="shared" si="154"/>
        <v>145.6</v>
      </c>
      <c r="AA175" s="52">
        <f t="shared" si="155"/>
        <v>0</v>
      </c>
      <c r="AB175" s="103" t="s">
        <v>464</v>
      </c>
    </row>
    <row r="176" spans="1:29" ht="30" x14ac:dyDescent="0.25">
      <c r="A176" s="224" t="s">
        <v>467</v>
      </c>
      <c r="B176" s="92" t="s">
        <v>507</v>
      </c>
      <c r="C176" s="200"/>
      <c r="D176" s="52"/>
      <c r="E176" s="52"/>
      <c r="F176" s="52"/>
      <c r="G176" s="52"/>
      <c r="H176" s="200">
        <f t="shared" si="148"/>
        <v>197.1165</v>
      </c>
      <c r="I176" s="52">
        <v>0</v>
      </c>
      <c r="J176" s="52">
        <v>0</v>
      </c>
      <c r="K176" s="52">
        <v>197.1165</v>
      </c>
      <c r="L176" s="52">
        <v>0</v>
      </c>
      <c r="M176" s="200">
        <f t="shared" si="156"/>
        <v>254.04239999999999</v>
      </c>
      <c r="N176" s="52">
        <v>0</v>
      </c>
      <c r="O176" s="52">
        <v>0</v>
      </c>
      <c r="P176" s="52">
        <v>254.04239999999999</v>
      </c>
      <c r="Q176" s="52">
        <v>0</v>
      </c>
      <c r="R176" s="200">
        <f t="shared" si="150"/>
        <v>71.430000000000007</v>
      </c>
      <c r="S176" s="52">
        <v>0</v>
      </c>
      <c r="T176" s="52">
        <v>0</v>
      </c>
      <c r="U176" s="52">
        <v>71.430000000000007</v>
      </c>
      <c r="V176" s="52">
        <v>0</v>
      </c>
      <c r="W176" s="200">
        <f t="shared" si="157"/>
        <v>522.58889999999997</v>
      </c>
      <c r="X176" s="52">
        <f t="shared" si="152"/>
        <v>0</v>
      </c>
      <c r="Y176" s="52">
        <f t="shared" si="153"/>
        <v>0</v>
      </c>
      <c r="Z176" s="52">
        <f t="shared" si="154"/>
        <v>522.58889999999997</v>
      </c>
      <c r="AA176" s="52">
        <f t="shared" si="155"/>
        <v>0</v>
      </c>
      <c r="AB176" s="103" t="s">
        <v>495</v>
      </c>
    </row>
    <row r="177" spans="1:29" ht="30" x14ac:dyDescent="0.25">
      <c r="A177" s="261" t="s">
        <v>295</v>
      </c>
      <c r="B177" s="92" t="s">
        <v>7</v>
      </c>
      <c r="C177" s="200">
        <v>0</v>
      </c>
      <c r="D177" s="52">
        <v>0</v>
      </c>
      <c r="E177" s="52">
        <v>0</v>
      </c>
      <c r="F177" s="52">
        <v>0</v>
      </c>
      <c r="G177" s="52">
        <v>0</v>
      </c>
      <c r="H177" s="200">
        <f t="shared" si="148"/>
        <v>0</v>
      </c>
      <c r="I177" s="52">
        <v>0</v>
      </c>
      <c r="J177" s="52">
        <v>0</v>
      </c>
      <c r="K177" s="52">
        <v>0</v>
      </c>
      <c r="L177" s="52">
        <v>0</v>
      </c>
      <c r="M177" s="200">
        <f t="shared" si="156"/>
        <v>0</v>
      </c>
      <c r="N177" s="52">
        <v>0</v>
      </c>
      <c r="O177" s="52">
        <v>0</v>
      </c>
      <c r="P177" s="52">
        <v>0</v>
      </c>
      <c r="Q177" s="52">
        <v>0</v>
      </c>
      <c r="R177" s="200">
        <f t="shared" si="150"/>
        <v>0</v>
      </c>
      <c r="S177" s="52">
        <v>0</v>
      </c>
      <c r="T177" s="52">
        <v>0</v>
      </c>
      <c r="U177" s="52">
        <v>0</v>
      </c>
      <c r="V177" s="52">
        <v>0</v>
      </c>
      <c r="W177" s="200">
        <f t="shared" si="157"/>
        <v>0</v>
      </c>
      <c r="X177" s="52">
        <f t="shared" si="152"/>
        <v>0</v>
      </c>
      <c r="Y177" s="52">
        <f t="shared" si="153"/>
        <v>0</v>
      </c>
      <c r="Z177" s="52">
        <f t="shared" si="154"/>
        <v>0</v>
      </c>
      <c r="AA177" s="52">
        <f t="shared" si="155"/>
        <v>0</v>
      </c>
      <c r="AB177" s="103" t="s">
        <v>609</v>
      </c>
    </row>
    <row r="178" spans="1:29" x14ac:dyDescent="0.25">
      <c r="A178" s="204" t="s">
        <v>296</v>
      </c>
      <c r="B178" s="243"/>
      <c r="C178" s="206"/>
      <c r="D178" s="206"/>
      <c r="E178" s="206"/>
      <c r="F178" s="206"/>
      <c r="G178" s="206"/>
      <c r="H178" s="205"/>
      <c r="I178" s="205"/>
      <c r="J178" s="205"/>
      <c r="K178" s="205"/>
      <c r="L178" s="205"/>
      <c r="M178" s="205"/>
      <c r="N178" s="205"/>
      <c r="O178" s="205"/>
      <c r="P178" s="205"/>
      <c r="Q178" s="205"/>
      <c r="R178" s="205"/>
      <c r="S178" s="205"/>
      <c r="T178" s="205"/>
      <c r="U178" s="205"/>
      <c r="V178" s="205"/>
      <c r="W178" s="205"/>
      <c r="X178" s="205"/>
      <c r="Y178" s="205"/>
      <c r="Z178" s="205"/>
      <c r="AA178" s="205"/>
      <c r="AB178" s="207"/>
    </row>
    <row r="179" spans="1:29" ht="60" x14ac:dyDescent="0.25">
      <c r="A179" s="224" t="s">
        <v>297</v>
      </c>
      <c r="B179" s="92" t="s">
        <v>23</v>
      </c>
      <c r="C179" s="200">
        <f>SUM(D179:G179)</f>
        <v>0</v>
      </c>
      <c r="D179" s="52">
        <f>D180+D181</f>
        <v>0</v>
      </c>
      <c r="E179" s="52">
        <f>E180+E181</f>
        <v>0</v>
      </c>
      <c r="F179" s="52">
        <f>F180+F181</f>
        <v>0</v>
      </c>
      <c r="G179" s="52">
        <f>G180+G181</f>
        <v>0</v>
      </c>
      <c r="H179" s="200">
        <f>SUM(I179:L179)</f>
        <v>110514.84467999999</v>
      </c>
      <c r="I179" s="52">
        <v>0</v>
      </c>
      <c r="J179" s="52">
        <v>0</v>
      </c>
      <c r="K179" s="52">
        <v>0</v>
      </c>
      <c r="L179" s="52">
        <v>110514.84467999999</v>
      </c>
      <c r="M179" s="200">
        <f>SUM(N179:Q179)</f>
        <v>61382.3</v>
      </c>
      <c r="N179" s="52">
        <f>SUM(N180:N182)</f>
        <v>0</v>
      </c>
      <c r="O179" s="52">
        <f>SUM(O180:O182)</f>
        <v>0</v>
      </c>
      <c r="P179" s="52">
        <f>SUM(P180:P182)</f>
        <v>0</v>
      </c>
      <c r="Q179" s="52">
        <f>SUM(Q180:Q182)</f>
        <v>61382.3</v>
      </c>
      <c r="R179" s="278" t="s">
        <v>616</v>
      </c>
      <c r="S179" s="279"/>
      <c r="T179" s="279"/>
      <c r="U179" s="279"/>
      <c r="V179" s="279"/>
      <c r="W179" s="279"/>
      <c r="X179" s="279"/>
      <c r="Y179" s="279"/>
      <c r="Z179" s="279"/>
      <c r="AA179" s="279"/>
      <c r="AB179" s="280"/>
    </row>
    <row r="180" spans="1:29" x14ac:dyDescent="0.25">
      <c r="A180" s="224" t="s">
        <v>414</v>
      </c>
      <c r="B180" s="281" t="s">
        <v>616</v>
      </c>
      <c r="C180" s="282"/>
      <c r="D180" s="282"/>
      <c r="E180" s="282"/>
      <c r="F180" s="282"/>
      <c r="G180" s="282"/>
      <c r="H180" s="282"/>
      <c r="I180" s="282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  <c r="W180" s="282"/>
      <c r="X180" s="282"/>
      <c r="Y180" s="282"/>
      <c r="Z180" s="282"/>
      <c r="AA180" s="282"/>
      <c r="AB180" s="283"/>
    </row>
    <row r="181" spans="1:29" x14ac:dyDescent="0.25">
      <c r="A181" s="224" t="s">
        <v>415</v>
      </c>
      <c r="B181" s="281" t="s">
        <v>616</v>
      </c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  <c r="W181" s="282"/>
      <c r="X181" s="282"/>
      <c r="Y181" s="282"/>
      <c r="Z181" s="282"/>
      <c r="AA181" s="282"/>
      <c r="AB181" s="283"/>
    </row>
    <row r="182" spans="1:29" ht="59.25" customHeight="1" x14ac:dyDescent="0.25">
      <c r="A182" s="224" t="s">
        <v>494</v>
      </c>
      <c r="B182" s="92" t="s">
        <v>541</v>
      </c>
      <c r="C182" s="200">
        <v>0</v>
      </c>
      <c r="D182" s="52">
        <v>0</v>
      </c>
      <c r="E182" s="52">
        <v>0</v>
      </c>
      <c r="F182" s="52">
        <v>0</v>
      </c>
      <c r="G182" s="52">
        <v>0</v>
      </c>
      <c r="H182" s="200">
        <f t="shared" ref="H182:H191" si="158">SUM(I182:L182)</f>
        <v>0</v>
      </c>
      <c r="I182" s="52">
        <v>0</v>
      </c>
      <c r="J182" s="52">
        <v>0</v>
      </c>
      <c r="K182" s="52">
        <v>0</v>
      </c>
      <c r="L182" s="52">
        <v>0</v>
      </c>
      <c r="M182" s="200">
        <f t="shared" ref="M182:M191" si="159">SUM(N182:Q182)</f>
        <v>61382.3</v>
      </c>
      <c r="N182" s="52">
        <v>0</v>
      </c>
      <c r="O182" s="52">
        <v>0</v>
      </c>
      <c r="P182" s="52">
        <v>0</v>
      </c>
      <c r="Q182" s="52">
        <v>61382.3</v>
      </c>
      <c r="R182" s="200">
        <f t="shared" ref="R182:R191" si="160">SUM(S182:V182)</f>
        <v>36462.6</v>
      </c>
      <c r="S182" s="52">
        <v>0</v>
      </c>
      <c r="T182" s="52">
        <v>0</v>
      </c>
      <c r="U182" s="52">
        <v>0</v>
      </c>
      <c r="V182" s="52">
        <v>36462.6</v>
      </c>
      <c r="W182" s="200">
        <f t="shared" ref="W182:W191" si="161">SUM(X182:AA182)</f>
        <v>97844.9</v>
      </c>
      <c r="X182" s="52">
        <f t="shared" ref="X182:X191" si="162">D182+I182+S182+N182</f>
        <v>0</v>
      </c>
      <c r="Y182" s="52">
        <f t="shared" ref="Y182:Y191" si="163">E182+J182+T182+O182</f>
        <v>0</v>
      </c>
      <c r="Z182" s="52">
        <f t="shared" ref="Z182:Z191" si="164">F182+K182+U182+P182</f>
        <v>0</v>
      </c>
      <c r="AA182" s="52">
        <f t="shared" ref="AA182:AA191" si="165">G182+L182+V182+Q182</f>
        <v>97844.9</v>
      </c>
      <c r="AB182" s="103" t="s">
        <v>571</v>
      </c>
    </row>
    <row r="183" spans="1:29" x14ac:dyDescent="0.25">
      <c r="A183" s="224" t="s">
        <v>298</v>
      </c>
      <c r="B183" s="92" t="s">
        <v>22</v>
      </c>
      <c r="C183" s="200">
        <f>SUM(D183:G183)</f>
        <v>6601.6</v>
      </c>
      <c r="D183" s="52">
        <f>D184+D185</f>
        <v>0</v>
      </c>
      <c r="E183" s="52">
        <f>E184+E185</f>
        <v>0</v>
      </c>
      <c r="F183" s="52">
        <f>F184+F185</f>
        <v>0</v>
      </c>
      <c r="G183" s="52">
        <f>G184+G185</f>
        <v>6601.6</v>
      </c>
      <c r="H183" s="200">
        <f t="shared" si="158"/>
        <v>1859.19</v>
      </c>
      <c r="I183" s="52">
        <v>0</v>
      </c>
      <c r="J183" s="52">
        <v>0</v>
      </c>
      <c r="K183" s="52">
        <v>0</v>
      </c>
      <c r="L183" s="52">
        <v>1859.19</v>
      </c>
      <c r="M183" s="200">
        <f t="shared" si="159"/>
        <v>3117.24</v>
      </c>
      <c r="N183" s="52">
        <f t="shared" ref="N183:P183" si="166">SUM(N184:N186)</f>
        <v>0</v>
      </c>
      <c r="O183" s="52">
        <f t="shared" si="166"/>
        <v>0</v>
      </c>
      <c r="P183" s="52">
        <f t="shared" si="166"/>
        <v>0</v>
      </c>
      <c r="Q183" s="52">
        <f>SUM(Q184:Q186)</f>
        <v>3117.24</v>
      </c>
      <c r="R183" s="200">
        <f t="shared" si="160"/>
        <v>1291.56</v>
      </c>
      <c r="S183" s="52">
        <f t="shared" ref="S183:U183" si="167">SUM(S184:S186)</f>
        <v>0</v>
      </c>
      <c r="T183" s="52">
        <f t="shared" si="167"/>
        <v>0</v>
      </c>
      <c r="U183" s="52">
        <f t="shared" si="167"/>
        <v>0</v>
      </c>
      <c r="V183" s="52">
        <f>SUM(V184:V186)</f>
        <v>1291.56</v>
      </c>
      <c r="W183" s="200">
        <f t="shared" si="161"/>
        <v>12869.59</v>
      </c>
      <c r="X183" s="52">
        <f t="shared" si="162"/>
        <v>0</v>
      </c>
      <c r="Y183" s="52">
        <f t="shared" si="163"/>
        <v>0</v>
      </c>
      <c r="Z183" s="52">
        <f t="shared" si="164"/>
        <v>0</v>
      </c>
      <c r="AA183" s="52">
        <f t="shared" si="165"/>
        <v>12869.59</v>
      </c>
      <c r="AB183" s="103"/>
    </row>
    <row r="184" spans="1:29" ht="60" x14ac:dyDescent="0.25">
      <c r="A184" s="224" t="s">
        <v>376</v>
      </c>
      <c r="B184" s="92" t="s">
        <v>362</v>
      </c>
      <c r="C184" s="200">
        <f>SUM(D184:G184)</f>
        <v>2173.6</v>
      </c>
      <c r="D184" s="52">
        <v>0</v>
      </c>
      <c r="E184" s="52">
        <v>0</v>
      </c>
      <c r="F184" s="52">
        <v>0</v>
      </c>
      <c r="G184" s="52">
        <v>2173.6</v>
      </c>
      <c r="H184" s="200">
        <f t="shared" si="158"/>
        <v>1859.19</v>
      </c>
      <c r="I184" s="52">
        <v>0</v>
      </c>
      <c r="J184" s="52">
        <v>0</v>
      </c>
      <c r="K184" s="52">
        <v>0</v>
      </c>
      <c r="L184" s="52">
        <v>1859.19</v>
      </c>
      <c r="M184" s="200">
        <f t="shared" si="159"/>
        <v>1187.24</v>
      </c>
      <c r="N184" s="52">
        <v>0</v>
      </c>
      <c r="O184" s="52">
        <v>0</v>
      </c>
      <c r="P184" s="52">
        <v>0</v>
      </c>
      <c r="Q184" s="52">
        <v>1187.24</v>
      </c>
      <c r="R184" s="200">
        <f t="shared" si="160"/>
        <v>1291.56</v>
      </c>
      <c r="S184" s="52">
        <v>0</v>
      </c>
      <c r="T184" s="52">
        <v>0</v>
      </c>
      <c r="U184" s="52">
        <v>0</v>
      </c>
      <c r="V184" s="52">
        <v>1291.56</v>
      </c>
      <c r="W184" s="200">
        <f t="shared" si="161"/>
        <v>6511.59</v>
      </c>
      <c r="X184" s="52">
        <f t="shared" si="162"/>
        <v>0</v>
      </c>
      <c r="Y184" s="52">
        <f t="shared" si="163"/>
        <v>0</v>
      </c>
      <c r="Z184" s="52">
        <f t="shared" si="164"/>
        <v>0</v>
      </c>
      <c r="AA184" s="52">
        <f t="shared" si="165"/>
        <v>6511.59</v>
      </c>
      <c r="AB184" s="103" t="s">
        <v>514</v>
      </c>
    </row>
    <row r="185" spans="1:29" ht="45" x14ac:dyDescent="0.25">
      <c r="A185" s="224" t="s">
        <v>377</v>
      </c>
      <c r="B185" s="92" t="s">
        <v>363</v>
      </c>
      <c r="C185" s="200">
        <f>SUM(D185:G185)</f>
        <v>4428</v>
      </c>
      <c r="D185" s="52">
        <v>0</v>
      </c>
      <c r="E185" s="52">
        <v>0</v>
      </c>
      <c r="F185" s="52">
        <v>0</v>
      </c>
      <c r="G185" s="52">
        <v>4428</v>
      </c>
      <c r="H185" s="200">
        <f t="shared" si="158"/>
        <v>0</v>
      </c>
      <c r="I185" s="52">
        <v>0</v>
      </c>
      <c r="J185" s="52">
        <v>0</v>
      </c>
      <c r="K185" s="52">
        <v>0</v>
      </c>
      <c r="L185" s="52">
        <v>0</v>
      </c>
      <c r="M185" s="200">
        <f t="shared" si="159"/>
        <v>0</v>
      </c>
      <c r="N185" s="52">
        <v>0</v>
      </c>
      <c r="O185" s="52">
        <v>0</v>
      </c>
      <c r="P185" s="52">
        <v>0</v>
      </c>
      <c r="Q185" s="52">
        <v>0</v>
      </c>
      <c r="R185" s="200">
        <f t="shared" si="160"/>
        <v>0</v>
      </c>
      <c r="S185" s="52">
        <v>0</v>
      </c>
      <c r="T185" s="52">
        <v>0</v>
      </c>
      <c r="U185" s="52">
        <v>0</v>
      </c>
      <c r="V185" s="52">
        <v>0</v>
      </c>
      <c r="W185" s="200">
        <f t="shared" si="161"/>
        <v>4428</v>
      </c>
      <c r="X185" s="52">
        <f t="shared" si="162"/>
        <v>0</v>
      </c>
      <c r="Y185" s="52">
        <f t="shared" si="163"/>
        <v>0</v>
      </c>
      <c r="Z185" s="52">
        <f t="shared" si="164"/>
        <v>0</v>
      </c>
      <c r="AA185" s="52">
        <f t="shared" si="165"/>
        <v>4428</v>
      </c>
      <c r="AB185" s="103"/>
    </row>
    <row r="186" spans="1:29" ht="90" x14ac:dyDescent="0.25">
      <c r="A186" s="224" t="s">
        <v>475</v>
      </c>
      <c r="B186" s="92" t="s">
        <v>466</v>
      </c>
      <c r="C186" s="200">
        <v>0</v>
      </c>
      <c r="D186" s="52">
        <v>0</v>
      </c>
      <c r="E186" s="52">
        <v>0</v>
      </c>
      <c r="F186" s="52">
        <v>0</v>
      </c>
      <c r="G186" s="52">
        <v>0</v>
      </c>
      <c r="H186" s="200">
        <f t="shared" ref="H186" si="168">SUM(I186:L186)</f>
        <v>0</v>
      </c>
      <c r="I186" s="52">
        <v>0</v>
      </c>
      <c r="J186" s="52">
        <v>0</v>
      </c>
      <c r="K186" s="52">
        <v>0</v>
      </c>
      <c r="L186" s="52">
        <v>0</v>
      </c>
      <c r="M186" s="200">
        <f t="shared" si="159"/>
        <v>1930</v>
      </c>
      <c r="N186" s="52">
        <v>0</v>
      </c>
      <c r="O186" s="52">
        <v>0</v>
      </c>
      <c r="P186" s="52">
        <v>0</v>
      </c>
      <c r="Q186" s="52">
        <v>1930</v>
      </c>
      <c r="R186" s="200">
        <f t="shared" si="160"/>
        <v>0</v>
      </c>
      <c r="S186" s="52">
        <v>0</v>
      </c>
      <c r="T186" s="52">
        <v>0</v>
      </c>
      <c r="U186" s="52">
        <v>0</v>
      </c>
      <c r="V186" s="52">
        <v>0</v>
      </c>
      <c r="W186" s="200">
        <f t="shared" si="161"/>
        <v>1930</v>
      </c>
      <c r="X186" s="52">
        <f t="shared" si="162"/>
        <v>0</v>
      </c>
      <c r="Y186" s="52">
        <f t="shared" si="163"/>
        <v>0</v>
      </c>
      <c r="Z186" s="52">
        <f t="shared" si="164"/>
        <v>0</v>
      </c>
      <c r="AA186" s="52">
        <f t="shared" si="165"/>
        <v>1930</v>
      </c>
      <c r="AB186" s="103"/>
    </row>
    <row r="187" spans="1:29" ht="30" customHeight="1" x14ac:dyDescent="0.25">
      <c r="A187" s="224" t="s">
        <v>299</v>
      </c>
      <c r="B187" s="92" t="s">
        <v>24</v>
      </c>
      <c r="C187" s="200">
        <f>SUM(D187:G187)</f>
        <v>11620</v>
      </c>
      <c r="D187" s="52">
        <f>D188+D189</f>
        <v>0</v>
      </c>
      <c r="E187" s="52">
        <f>E188+E189</f>
        <v>0</v>
      </c>
      <c r="F187" s="52">
        <f>F188+F189</f>
        <v>0</v>
      </c>
      <c r="G187" s="52">
        <f>G188+G189</f>
        <v>11620</v>
      </c>
      <c r="H187" s="200">
        <f t="shared" si="158"/>
        <v>17805.16</v>
      </c>
      <c r="I187" s="52">
        <v>0</v>
      </c>
      <c r="J187" s="52">
        <v>0</v>
      </c>
      <c r="K187" s="52">
        <v>0</v>
      </c>
      <c r="L187" s="52">
        <v>17805.16</v>
      </c>
      <c r="M187" s="200">
        <f t="shared" si="159"/>
        <v>25715.84</v>
      </c>
      <c r="N187" s="52">
        <f t="shared" ref="N187:P187" si="169">SUM(N188:N189)</f>
        <v>0</v>
      </c>
      <c r="O187" s="52">
        <f t="shared" si="169"/>
        <v>0</v>
      </c>
      <c r="P187" s="52">
        <f t="shared" si="169"/>
        <v>0</v>
      </c>
      <c r="Q187" s="52">
        <f>SUM(Q188:Q189)</f>
        <v>25715.84</v>
      </c>
      <c r="R187" s="200">
        <f t="shared" si="160"/>
        <v>0</v>
      </c>
      <c r="S187" s="52">
        <f t="shared" ref="S187:U187" si="170">SUM(S188:S189)</f>
        <v>0</v>
      </c>
      <c r="T187" s="52">
        <f t="shared" si="170"/>
        <v>0</v>
      </c>
      <c r="U187" s="52">
        <f t="shared" si="170"/>
        <v>0</v>
      </c>
      <c r="V187" s="52">
        <f>SUM(V188:V189)</f>
        <v>0</v>
      </c>
      <c r="W187" s="200">
        <f t="shared" si="161"/>
        <v>55141</v>
      </c>
      <c r="X187" s="52">
        <f t="shared" si="162"/>
        <v>0</v>
      </c>
      <c r="Y187" s="52">
        <f t="shared" si="163"/>
        <v>0</v>
      </c>
      <c r="Z187" s="52">
        <f t="shared" si="164"/>
        <v>0</v>
      </c>
      <c r="AA187" s="52">
        <f t="shared" si="165"/>
        <v>55141</v>
      </c>
      <c r="AB187" s="244"/>
    </row>
    <row r="188" spans="1:29" ht="30" x14ac:dyDescent="0.25">
      <c r="A188" s="224" t="s">
        <v>378</v>
      </c>
      <c r="B188" s="92" t="s">
        <v>364</v>
      </c>
      <c r="C188" s="200">
        <f>SUM(D188:G188)</f>
        <v>1620</v>
      </c>
      <c r="D188" s="52">
        <v>0</v>
      </c>
      <c r="E188" s="52">
        <v>0</v>
      </c>
      <c r="F188" s="52">
        <v>0</v>
      </c>
      <c r="G188" s="52">
        <v>1620</v>
      </c>
      <c r="H188" s="200">
        <f t="shared" si="158"/>
        <v>0</v>
      </c>
      <c r="I188" s="52">
        <v>0</v>
      </c>
      <c r="J188" s="52">
        <v>0</v>
      </c>
      <c r="K188" s="52">
        <v>0</v>
      </c>
      <c r="L188" s="52">
        <v>0</v>
      </c>
      <c r="M188" s="200">
        <f t="shared" si="159"/>
        <v>25715.84</v>
      </c>
      <c r="N188" s="52">
        <v>0</v>
      </c>
      <c r="O188" s="52">
        <v>0</v>
      </c>
      <c r="P188" s="52">
        <v>0</v>
      </c>
      <c r="Q188" s="52">
        <v>25715.84</v>
      </c>
      <c r="R188" s="200">
        <f t="shared" si="160"/>
        <v>0</v>
      </c>
      <c r="S188" s="52">
        <v>0</v>
      </c>
      <c r="T188" s="52">
        <v>0</v>
      </c>
      <c r="U188" s="52">
        <v>0</v>
      </c>
      <c r="V188" s="52">
        <v>0</v>
      </c>
      <c r="W188" s="200">
        <f t="shared" si="161"/>
        <v>27335.84</v>
      </c>
      <c r="X188" s="52">
        <f t="shared" si="162"/>
        <v>0</v>
      </c>
      <c r="Y188" s="52">
        <f t="shared" si="163"/>
        <v>0</v>
      </c>
      <c r="Z188" s="52">
        <f t="shared" si="164"/>
        <v>0</v>
      </c>
      <c r="AA188" s="52">
        <f t="shared" si="165"/>
        <v>27335.84</v>
      </c>
      <c r="AB188" s="295"/>
    </row>
    <row r="189" spans="1:29" ht="31.5" customHeight="1" x14ac:dyDescent="0.25">
      <c r="A189" s="224" t="s">
        <v>379</v>
      </c>
      <c r="B189" s="92" t="s">
        <v>365</v>
      </c>
      <c r="C189" s="200">
        <f>SUM(D189:G189)</f>
        <v>10000</v>
      </c>
      <c r="D189" s="52">
        <v>0</v>
      </c>
      <c r="E189" s="52">
        <v>0</v>
      </c>
      <c r="F189" s="52">
        <v>0</v>
      </c>
      <c r="G189" s="52">
        <v>10000</v>
      </c>
      <c r="H189" s="200">
        <f t="shared" si="158"/>
        <v>17805.16</v>
      </c>
      <c r="I189" s="52">
        <v>0</v>
      </c>
      <c r="J189" s="52">
        <v>0</v>
      </c>
      <c r="K189" s="52">
        <v>0</v>
      </c>
      <c r="L189" s="52">
        <v>17805.16</v>
      </c>
      <c r="M189" s="200">
        <f t="shared" si="159"/>
        <v>0</v>
      </c>
      <c r="N189" s="52">
        <v>0</v>
      </c>
      <c r="O189" s="52">
        <v>0</v>
      </c>
      <c r="P189" s="52">
        <v>0</v>
      </c>
      <c r="Q189" s="52">
        <v>0</v>
      </c>
      <c r="R189" s="200">
        <f t="shared" si="160"/>
        <v>0</v>
      </c>
      <c r="S189" s="52">
        <v>0</v>
      </c>
      <c r="T189" s="52">
        <v>0</v>
      </c>
      <c r="U189" s="52">
        <v>0</v>
      </c>
      <c r="V189" s="52">
        <v>0</v>
      </c>
      <c r="W189" s="200">
        <f t="shared" si="161"/>
        <v>27805.16</v>
      </c>
      <c r="X189" s="52">
        <f t="shared" si="162"/>
        <v>0</v>
      </c>
      <c r="Y189" s="52">
        <f t="shared" si="163"/>
        <v>0</v>
      </c>
      <c r="Z189" s="52">
        <f t="shared" si="164"/>
        <v>0</v>
      </c>
      <c r="AA189" s="52">
        <f t="shared" si="165"/>
        <v>27805.16</v>
      </c>
      <c r="AB189" s="296"/>
    </row>
    <row r="190" spans="1:29" ht="60" x14ac:dyDescent="0.25">
      <c r="A190" s="224" t="s">
        <v>300</v>
      </c>
      <c r="B190" s="92" t="s">
        <v>25</v>
      </c>
      <c r="C190" s="200">
        <f>SUM(D190:G190)</f>
        <v>450.5</v>
      </c>
      <c r="D190" s="52">
        <v>0</v>
      </c>
      <c r="E190" s="52">
        <v>0</v>
      </c>
      <c r="F190" s="52">
        <v>450.5</v>
      </c>
      <c r="G190" s="52">
        <v>0</v>
      </c>
      <c r="H190" s="200">
        <f t="shared" si="158"/>
        <v>387.072</v>
      </c>
      <c r="I190" s="52">
        <v>0</v>
      </c>
      <c r="J190" s="52">
        <v>0</v>
      </c>
      <c r="K190" s="52">
        <v>387.072</v>
      </c>
      <c r="L190" s="52">
        <v>0</v>
      </c>
      <c r="M190" s="200">
        <f t="shared" si="159"/>
        <v>445.5</v>
      </c>
      <c r="N190" s="52">
        <v>0</v>
      </c>
      <c r="O190" s="52">
        <v>0</v>
      </c>
      <c r="P190" s="52">
        <v>445.5</v>
      </c>
      <c r="Q190" s="52">
        <v>0</v>
      </c>
      <c r="R190" s="200">
        <f t="shared" si="160"/>
        <v>803.2</v>
      </c>
      <c r="S190" s="52">
        <v>0</v>
      </c>
      <c r="T190" s="52">
        <v>0</v>
      </c>
      <c r="U190" s="52">
        <v>803.2</v>
      </c>
      <c r="V190" s="52">
        <v>0</v>
      </c>
      <c r="W190" s="200">
        <f t="shared" si="161"/>
        <v>2086.2719999999999</v>
      </c>
      <c r="X190" s="52">
        <f t="shared" si="162"/>
        <v>0</v>
      </c>
      <c r="Y190" s="52">
        <f t="shared" si="163"/>
        <v>0</v>
      </c>
      <c r="Z190" s="52">
        <f t="shared" si="164"/>
        <v>2086.2719999999999</v>
      </c>
      <c r="AA190" s="52">
        <f t="shared" si="165"/>
        <v>0</v>
      </c>
      <c r="AB190" s="228" t="s">
        <v>492</v>
      </c>
      <c r="AC190" s="193"/>
    </row>
    <row r="191" spans="1:29" ht="45" x14ac:dyDescent="0.25">
      <c r="A191" s="224" t="s">
        <v>301</v>
      </c>
      <c r="B191" s="92" t="s">
        <v>26</v>
      </c>
      <c r="C191" s="200">
        <f>SUM(D191:G191)</f>
        <v>12.1</v>
      </c>
      <c r="D191" s="52">
        <v>0</v>
      </c>
      <c r="E191" s="52">
        <v>0</v>
      </c>
      <c r="F191" s="52">
        <v>12.1</v>
      </c>
      <c r="G191" s="52">
        <v>0</v>
      </c>
      <c r="H191" s="200">
        <f t="shared" si="158"/>
        <v>12.099</v>
      </c>
      <c r="I191" s="52">
        <v>0</v>
      </c>
      <c r="J191" s="52">
        <v>0</v>
      </c>
      <c r="K191" s="52">
        <v>12.099</v>
      </c>
      <c r="L191" s="52">
        <v>0</v>
      </c>
      <c r="M191" s="200">
        <f t="shared" si="159"/>
        <v>15.8682</v>
      </c>
      <c r="N191" s="52">
        <v>0</v>
      </c>
      <c r="O191" s="52">
        <v>0</v>
      </c>
      <c r="P191" s="52">
        <v>15.8682</v>
      </c>
      <c r="Q191" s="52">
        <v>0</v>
      </c>
      <c r="R191" s="200">
        <f t="shared" si="160"/>
        <v>3.6111</v>
      </c>
      <c r="S191" s="52">
        <v>0</v>
      </c>
      <c r="T191" s="52">
        <v>0</v>
      </c>
      <c r="U191" s="52">
        <v>3.6111</v>
      </c>
      <c r="V191" s="52">
        <v>0</v>
      </c>
      <c r="W191" s="200">
        <f t="shared" si="161"/>
        <v>43.6783</v>
      </c>
      <c r="X191" s="52">
        <f t="shared" si="162"/>
        <v>0</v>
      </c>
      <c r="Y191" s="52">
        <f t="shared" si="163"/>
        <v>0</v>
      </c>
      <c r="Z191" s="52">
        <f t="shared" si="164"/>
        <v>43.6783</v>
      </c>
      <c r="AA191" s="52">
        <f t="shared" si="165"/>
        <v>0</v>
      </c>
      <c r="AB191" s="103" t="s">
        <v>491</v>
      </c>
    </row>
    <row r="192" spans="1:29" x14ac:dyDescent="0.25">
      <c r="A192" s="204" t="s">
        <v>302</v>
      </c>
      <c r="B192" s="243"/>
      <c r="C192" s="206"/>
      <c r="D192" s="206"/>
      <c r="E192" s="206"/>
      <c r="F192" s="206"/>
      <c r="G192" s="206"/>
      <c r="H192" s="205"/>
      <c r="I192" s="205"/>
      <c r="J192" s="205"/>
      <c r="K192" s="205"/>
      <c r="L192" s="205"/>
      <c r="M192" s="205"/>
      <c r="N192" s="205"/>
      <c r="O192" s="205"/>
      <c r="P192" s="205"/>
      <c r="Q192" s="205"/>
      <c r="R192" s="205"/>
      <c r="S192" s="205"/>
      <c r="T192" s="205"/>
      <c r="U192" s="205"/>
      <c r="V192" s="205"/>
      <c r="W192" s="205"/>
      <c r="X192" s="205"/>
      <c r="Y192" s="205"/>
      <c r="Z192" s="205"/>
      <c r="AA192" s="205"/>
      <c r="AB192" s="207"/>
    </row>
    <row r="193" spans="1:28" ht="30" x14ac:dyDescent="0.25">
      <c r="A193" s="224" t="s">
        <v>303</v>
      </c>
      <c r="B193" s="92" t="s">
        <v>27</v>
      </c>
      <c r="C193" s="200">
        <f>SUM(D193:G193)</f>
        <v>0</v>
      </c>
      <c r="D193" s="52">
        <f>D194+D195</f>
        <v>0</v>
      </c>
      <c r="E193" s="52">
        <f>E194+E195</f>
        <v>0</v>
      </c>
      <c r="F193" s="52">
        <f>F194+F195</f>
        <v>0</v>
      </c>
      <c r="G193" s="52">
        <f>G194+G195</f>
        <v>0</v>
      </c>
      <c r="H193" s="200">
        <f>SUM(I193:L193)</f>
        <v>0</v>
      </c>
      <c r="I193" s="52">
        <v>0</v>
      </c>
      <c r="J193" s="52">
        <v>0</v>
      </c>
      <c r="K193" s="52">
        <v>0</v>
      </c>
      <c r="L193" s="52">
        <v>0</v>
      </c>
      <c r="M193" s="200">
        <f>SUM(N193:Q193)</f>
        <v>0</v>
      </c>
      <c r="N193" s="52">
        <f t="shared" ref="N193:P193" si="171">SUM(N194:N195)</f>
        <v>0</v>
      </c>
      <c r="O193" s="52">
        <f t="shared" si="171"/>
        <v>0</v>
      </c>
      <c r="P193" s="52">
        <f t="shared" si="171"/>
        <v>0</v>
      </c>
      <c r="Q193" s="52">
        <f>SUM(Q194:Q195)</f>
        <v>0</v>
      </c>
      <c r="R193" s="278" t="s">
        <v>616</v>
      </c>
      <c r="S193" s="279"/>
      <c r="T193" s="279"/>
      <c r="U193" s="279"/>
      <c r="V193" s="279"/>
      <c r="W193" s="279"/>
      <c r="X193" s="279"/>
      <c r="Y193" s="279"/>
      <c r="Z193" s="279"/>
      <c r="AA193" s="279"/>
      <c r="AB193" s="280"/>
    </row>
    <row r="194" spans="1:28" ht="45" x14ac:dyDescent="0.25">
      <c r="A194" s="224" t="s">
        <v>380</v>
      </c>
      <c r="B194" s="92" t="s">
        <v>366</v>
      </c>
      <c r="C194" s="200">
        <f>SUM(D194:G194)</f>
        <v>0</v>
      </c>
      <c r="D194" s="52">
        <v>0</v>
      </c>
      <c r="E194" s="52">
        <v>0</v>
      </c>
      <c r="F194" s="52">
        <v>0</v>
      </c>
      <c r="G194" s="52">
        <v>0</v>
      </c>
      <c r="H194" s="200">
        <f>SUM(I194:L194)</f>
        <v>0</v>
      </c>
      <c r="I194" s="52">
        <v>0</v>
      </c>
      <c r="J194" s="52">
        <v>0</v>
      </c>
      <c r="K194" s="52">
        <v>0</v>
      </c>
      <c r="L194" s="52">
        <v>0</v>
      </c>
      <c r="M194" s="200">
        <f>SUM(N194:Q194)</f>
        <v>0</v>
      </c>
      <c r="N194" s="52">
        <v>0</v>
      </c>
      <c r="O194" s="52">
        <v>0</v>
      </c>
      <c r="P194" s="52">
        <v>0</v>
      </c>
      <c r="Q194" s="52">
        <v>0</v>
      </c>
      <c r="R194" s="200">
        <f>SUM(S194:V194)</f>
        <v>0</v>
      </c>
      <c r="S194" s="52">
        <v>0</v>
      </c>
      <c r="T194" s="52">
        <v>0</v>
      </c>
      <c r="U194" s="52">
        <v>0</v>
      </c>
      <c r="V194" s="52">
        <v>0</v>
      </c>
      <c r="W194" s="200">
        <f>SUM(X194:AA194)</f>
        <v>0</v>
      </c>
      <c r="X194" s="52">
        <f t="shared" ref="X194" si="172">D194+I194+S194+N194</f>
        <v>0</v>
      </c>
      <c r="Y194" s="52">
        <f t="shared" ref="Y194" si="173">E194+J194+T194+O194</f>
        <v>0</v>
      </c>
      <c r="Z194" s="52">
        <f t="shared" ref="Z194" si="174">F194+K194+U194+P194</f>
        <v>0</v>
      </c>
      <c r="AA194" s="52">
        <f t="shared" ref="AA194" si="175">G194+L194+V194+Q194</f>
        <v>0</v>
      </c>
      <c r="AB194" s="92"/>
    </row>
    <row r="195" spans="1:28" x14ac:dyDescent="0.25">
      <c r="A195" s="224" t="s">
        <v>381</v>
      </c>
      <c r="B195" s="281" t="s">
        <v>616</v>
      </c>
      <c r="C195" s="282"/>
      <c r="D195" s="282"/>
      <c r="E195" s="282"/>
      <c r="F195" s="282"/>
      <c r="G195" s="282"/>
      <c r="H195" s="282"/>
      <c r="I195" s="282"/>
      <c r="J195" s="282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  <c r="W195" s="282"/>
      <c r="X195" s="282"/>
      <c r="Y195" s="282"/>
      <c r="Z195" s="282"/>
      <c r="AA195" s="282"/>
      <c r="AB195" s="283"/>
    </row>
    <row r="196" spans="1:28" x14ac:dyDescent="0.25">
      <c r="A196" s="204" t="s">
        <v>304</v>
      </c>
      <c r="B196" s="243"/>
      <c r="C196" s="206"/>
      <c r="D196" s="206"/>
      <c r="E196" s="206"/>
      <c r="F196" s="206"/>
      <c r="G196" s="206"/>
      <c r="H196" s="205"/>
      <c r="I196" s="205"/>
      <c r="J196" s="205"/>
      <c r="K196" s="205"/>
      <c r="L196" s="205"/>
      <c r="M196" s="205"/>
      <c r="N196" s="205"/>
      <c r="O196" s="205"/>
      <c r="P196" s="205"/>
      <c r="Q196" s="205"/>
      <c r="R196" s="205"/>
      <c r="S196" s="205"/>
      <c r="T196" s="205"/>
      <c r="U196" s="205"/>
      <c r="V196" s="205"/>
      <c r="W196" s="205"/>
      <c r="X196" s="205"/>
      <c r="Y196" s="205"/>
      <c r="Z196" s="205"/>
      <c r="AA196" s="205"/>
      <c r="AB196" s="207"/>
    </row>
    <row r="197" spans="1:28" ht="30" x14ac:dyDescent="0.25">
      <c r="A197" s="224" t="s">
        <v>305</v>
      </c>
      <c r="B197" s="92" t="s">
        <v>28</v>
      </c>
      <c r="C197" s="200">
        <f>SUM(D197:G197)</f>
        <v>10</v>
      </c>
      <c r="D197" s="52">
        <v>0</v>
      </c>
      <c r="E197" s="52">
        <v>0</v>
      </c>
      <c r="F197" s="52">
        <v>10</v>
      </c>
      <c r="G197" s="52">
        <v>0</v>
      </c>
      <c r="H197" s="200">
        <f>SUM(I197:L197)</f>
        <v>9.58</v>
      </c>
      <c r="I197" s="52">
        <v>0</v>
      </c>
      <c r="J197" s="52">
        <v>0</v>
      </c>
      <c r="K197" s="52">
        <v>9.58</v>
      </c>
      <c r="L197" s="52">
        <v>0</v>
      </c>
      <c r="M197" s="200">
        <f>SUM(N197:Q197)</f>
        <v>3.19</v>
      </c>
      <c r="N197" s="52">
        <f t="shared" ref="N197:P197" si="176">SUM(N198:N200)</f>
        <v>0</v>
      </c>
      <c r="O197" s="52">
        <f t="shared" si="176"/>
        <v>0</v>
      </c>
      <c r="P197" s="52">
        <f t="shared" si="176"/>
        <v>3.19</v>
      </c>
      <c r="Q197" s="52">
        <f>SUM(Q198:Q200)</f>
        <v>0</v>
      </c>
      <c r="R197" s="200">
        <f>SUM(S197:V197)</f>
        <v>6.4222400000000004</v>
      </c>
      <c r="S197" s="52">
        <f>S198+S199+S200</f>
        <v>0</v>
      </c>
      <c r="T197" s="52">
        <f t="shared" ref="T197:U197" si="177">T198+T199+T200</f>
        <v>0</v>
      </c>
      <c r="U197" s="52">
        <f t="shared" si="177"/>
        <v>6.4222400000000004</v>
      </c>
      <c r="V197" s="52">
        <f>V198+V199+V200</f>
        <v>0</v>
      </c>
      <c r="W197" s="200">
        <f>SUM(X197:AA197)</f>
        <v>29.192240000000002</v>
      </c>
      <c r="X197" s="52">
        <f t="shared" ref="X197:X200" si="178">D197+I197+S197+N197</f>
        <v>0</v>
      </c>
      <c r="Y197" s="52">
        <f t="shared" ref="Y197:Y200" si="179">E197+J197+T197+O197</f>
        <v>0</v>
      </c>
      <c r="Z197" s="52">
        <f t="shared" ref="Z197:Z200" si="180">F197+K197+U197+P197</f>
        <v>29.192240000000002</v>
      </c>
      <c r="AA197" s="52">
        <f t="shared" ref="AA197:AA200" si="181">G197+L197+V197+Q197</f>
        <v>0</v>
      </c>
      <c r="AB197" s="92"/>
    </row>
    <row r="198" spans="1:28" ht="105" x14ac:dyDescent="0.25">
      <c r="A198" s="224" t="s">
        <v>382</v>
      </c>
      <c r="B198" s="92" t="s">
        <v>508</v>
      </c>
      <c r="C198" s="200">
        <v>0</v>
      </c>
      <c r="D198" s="52">
        <v>0</v>
      </c>
      <c r="E198" s="52">
        <v>0</v>
      </c>
      <c r="F198" s="52">
        <v>0</v>
      </c>
      <c r="G198" s="52">
        <v>0</v>
      </c>
      <c r="H198" s="200">
        <f>SUM(I198:L198)</f>
        <v>0</v>
      </c>
      <c r="I198" s="52">
        <v>0</v>
      </c>
      <c r="J198" s="52">
        <v>0</v>
      </c>
      <c r="K198" s="52">
        <v>0</v>
      </c>
      <c r="L198" s="52">
        <v>0</v>
      </c>
      <c r="M198" s="200">
        <f>SUM(N198:Q198)</f>
        <v>0</v>
      </c>
      <c r="N198" s="52">
        <v>0</v>
      </c>
      <c r="O198" s="52">
        <v>0</v>
      </c>
      <c r="P198" s="52">
        <v>0</v>
      </c>
      <c r="Q198" s="52">
        <v>0</v>
      </c>
      <c r="R198" s="200">
        <f>SUM(S198:V198)</f>
        <v>0</v>
      </c>
      <c r="S198" s="52">
        <v>0</v>
      </c>
      <c r="T198" s="52">
        <v>0</v>
      </c>
      <c r="U198" s="52">
        <v>0</v>
      </c>
      <c r="V198" s="52">
        <v>0</v>
      </c>
      <c r="W198" s="200">
        <f>SUM(X198:AA198)</f>
        <v>0</v>
      </c>
      <c r="X198" s="52">
        <f t="shared" si="178"/>
        <v>0</v>
      </c>
      <c r="Y198" s="52">
        <f t="shared" si="179"/>
        <v>0</v>
      </c>
      <c r="Z198" s="52">
        <f t="shared" si="180"/>
        <v>0</v>
      </c>
      <c r="AA198" s="52">
        <f t="shared" si="181"/>
        <v>0</v>
      </c>
      <c r="AB198" s="103"/>
    </row>
    <row r="199" spans="1:28" ht="45" x14ac:dyDescent="0.25">
      <c r="A199" s="224" t="s">
        <v>383</v>
      </c>
      <c r="B199" s="92" t="s">
        <v>367</v>
      </c>
      <c r="C199" s="208">
        <f>SUM(D199:G199)</f>
        <v>10</v>
      </c>
      <c r="D199" s="52">
        <v>0</v>
      </c>
      <c r="E199" s="52">
        <v>0</v>
      </c>
      <c r="F199" s="52">
        <v>10</v>
      </c>
      <c r="G199" s="52">
        <v>0</v>
      </c>
      <c r="H199" s="200">
        <f>SUM(I199:L199)</f>
        <v>9.58</v>
      </c>
      <c r="I199" s="52">
        <v>0</v>
      </c>
      <c r="J199" s="52">
        <v>0</v>
      </c>
      <c r="K199" s="52">
        <v>9.58</v>
      </c>
      <c r="L199" s="52">
        <v>0</v>
      </c>
      <c r="M199" s="200">
        <f>SUM(N199:Q199)</f>
        <v>3.19</v>
      </c>
      <c r="N199" s="52">
        <v>0</v>
      </c>
      <c r="O199" s="52">
        <v>0</v>
      </c>
      <c r="P199" s="52">
        <v>3.19</v>
      </c>
      <c r="Q199" s="52">
        <v>0</v>
      </c>
      <c r="R199" s="200">
        <f>SUM(S199:V199)</f>
        <v>6.4222400000000004</v>
      </c>
      <c r="S199" s="52">
        <v>0</v>
      </c>
      <c r="T199" s="52">
        <v>0</v>
      </c>
      <c r="U199" s="52">
        <v>6.4222400000000004</v>
      </c>
      <c r="V199" s="52">
        <v>0</v>
      </c>
      <c r="W199" s="200">
        <f>SUM(X199:AA199)</f>
        <v>29.192240000000002</v>
      </c>
      <c r="X199" s="52">
        <f t="shared" si="178"/>
        <v>0</v>
      </c>
      <c r="Y199" s="52">
        <f t="shared" si="179"/>
        <v>0</v>
      </c>
      <c r="Z199" s="52">
        <f t="shared" si="180"/>
        <v>29.192240000000002</v>
      </c>
      <c r="AA199" s="52">
        <f t="shared" si="181"/>
        <v>0</v>
      </c>
      <c r="AB199" s="103" t="s">
        <v>487</v>
      </c>
    </row>
    <row r="200" spans="1:28" ht="90" x14ac:dyDescent="0.25">
      <c r="A200" s="224" t="s">
        <v>384</v>
      </c>
      <c r="B200" s="92" t="s">
        <v>368</v>
      </c>
      <c r="C200" s="200">
        <v>0</v>
      </c>
      <c r="D200" s="52">
        <v>0</v>
      </c>
      <c r="E200" s="52">
        <v>0</v>
      </c>
      <c r="F200" s="52">
        <v>0</v>
      </c>
      <c r="G200" s="52">
        <v>0</v>
      </c>
      <c r="H200" s="200">
        <f>SUM(I200:L200)</f>
        <v>0</v>
      </c>
      <c r="I200" s="52">
        <v>0</v>
      </c>
      <c r="J200" s="52">
        <v>0</v>
      </c>
      <c r="K200" s="52">
        <v>0</v>
      </c>
      <c r="L200" s="52">
        <v>0</v>
      </c>
      <c r="M200" s="200">
        <f>SUM(N200:Q200)</f>
        <v>0</v>
      </c>
      <c r="N200" s="52">
        <v>0</v>
      </c>
      <c r="O200" s="52">
        <v>0</v>
      </c>
      <c r="P200" s="52">
        <v>0</v>
      </c>
      <c r="Q200" s="52">
        <v>0</v>
      </c>
      <c r="R200" s="200">
        <f>SUM(S200:V200)</f>
        <v>0</v>
      </c>
      <c r="S200" s="52">
        <v>0</v>
      </c>
      <c r="T200" s="52">
        <v>0</v>
      </c>
      <c r="U200" s="52">
        <v>0</v>
      </c>
      <c r="V200" s="52">
        <v>0</v>
      </c>
      <c r="W200" s="200">
        <f>SUM(X200:AA200)</f>
        <v>0</v>
      </c>
      <c r="X200" s="52">
        <f t="shared" si="178"/>
        <v>0</v>
      </c>
      <c r="Y200" s="52">
        <f t="shared" si="179"/>
        <v>0</v>
      </c>
      <c r="Z200" s="52">
        <f t="shared" si="180"/>
        <v>0</v>
      </c>
      <c r="AA200" s="52">
        <f t="shared" si="181"/>
        <v>0</v>
      </c>
      <c r="AB200" s="103"/>
    </row>
    <row r="201" spans="1:28" x14ac:dyDescent="0.25">
      <c r="A201" s="204" t="s">
        <v>306</v>
      </c>
      <c r="B201" s="243"/>
      <c r="C201" s="206"/>
      <c r="D201" s="206"/>
      <c r="E201" s="206"/>
      <c r="F201" s="206"/>
      <c r="G201" s="206"/>
      <c r="H201" s="205"/>
      <c r="I201" s="205"/>
      <c r="J201" s="205"/>
      <c r="K201" s="205"/>
      <c r="L201" s="205"/>
      <c r="M201" s="205"/>
      <c r="N201" s="205"/>
      <c r="O201" s="205"/>
      <c r="P201" s="205"/>
      <c r="Q201" s="205"/>
      <c r="R201" s="205"/>
      <c r="S201" s="205"/>
      <c r="T201" s="205"/>
      <c r="U201" s="205"/>
      <c r="V201" s="205"/>
      <c r="W201" s="205"/>
      <c r="X201" s="205"/>
      <c r="Y201" s="205"/>
      <c r="Z201" s="205"/>
      <c r="AA201" s="205"/>
      <c r="AB201" s="207"/>
    </row>
    <row r="202" spans="1:28" ht="46.5" customHeight="1" x14ac:dyDescent="0.25">
      <c r="A202" s="224" t="s">
        <v>307</v>
      </c>
      <c r="B202" s="92" t="s">
        <v>34</v>
      </c>
      <c r="C202" s="200">
        <f>SUM(D202:G202)</f>
        <v>1809.7</v>
      </c>
      <c r="D202" s="52">
        <v>0</v>
      </c>
      <c r="E202" s="52">
        <v>0</v>
      </c>
      <c r="F202" s="52">
        <v>1809.7</v>
      </c>
      <c r="G202" s="52">
        <v>0</v>
      </c>
      <c r="H202" s="200">
        <f>SUM(I202:L202)</f>
        <v>2871.6332000000002</v>
      </c>
      <c r="I202" s="52">
        <v>0</v>
      </c>
      <c r="J202" s="52">
        <v>0</v>
      </c>
      <c r="K202" s="52">
        <v>2871.6332000000002</v>
      </c>
      <c r="L202" s="52">
        <v>0</v>
      </c>
      <c r="M202" s="200">
        <f>SUM(N202:Q202)</f>
        <v>878.1</v>
      </c>
      <c r="N202" s="52">
        <v>0</v>
      </c>
      <c r="O202" s="52">
        <v>0</v>
      </c>
      <c r="P202" s="52">
        <v>878.1</v>
      </c>
      <c r="Q202" s="52">
        <v>0</v>
      </c>
      <c r="R202" s="200">
        <f>SUM(S202:V202)</f>
        <v>2776.1</v>
      </c>
      <c r="S202" s="52">
        <v>0</v>
      </c>
      <c r="T202" s="52">
        <v>0</v>
      </c>
      <c r="U202" s="52">
        <v>2776.1</v>
      </c>
      <c r="V202" s="52">
        <v>0</v>
      </c>
      <c r="W202" s="200">
        <f>SUM(X202:AA202)</f>
        <v>8335.5331999999999</v>
      </c>
      <c r="X202" s="52">
        <f t="shared" ref="X202:X204" si="182">D202+I202+S202+N202</f>
        <v>0</v>
      </c>
      <c r="Y202" s="52">
        <f t="shared" ref="Y202:Y204" si="183">E202+J202+T202+O202</f>
        <v>0</v>
      </c>
      <c r="Z202" s="52">
        <f t="shared" ref="Z202:Z204" si="184">F202+K202+U202+P202</f>
        <v>8335.5331999999999</v>
      </c>
      <c r="AA202" s="52">
        <f t="shared" ref="AA202:AA204" si="185">G202+L202+V202+Q202</f>
        <v>0</v>
      </c>
      <c r="AB202" s="103" t="s">
        <v>517</v>
      </c>
    </row>
    <row r="203" spans="1:28" ht="48" customHeight="1" x14ac:dyDescent="0.25">
      <c r="A203" s="224" t="s">
        <v>308</v>
      </c>
      <c r="B203" s="92" t="s">
        <v>8</v>
      </c>
      <c r="C203" s="200">
        <f>SUM(D203:G203)</f>
        <v>9270.5</v>
      </c>
      <c r="D203" s="52">
        <v>0</v>
      </c>
      <c r="E203" s="52">
        <v>2042.7</v>
      </c>
      <c r="F203" s="52">
        <v>7227.8</v>
      </c>
      <c r="G203" s="52">
        <v>0</v>
      </c>
      <c r="H203" s="200">
        <f>SUM(I203:L203)</f>
        <v>12986.938190000001</v>
      </c>
      <c r="I203" s="52">
        <v>0</v>
      </c>
      <c r="J203" s="52">
        <v>2375.1886400000003</v>
      </c>
      <c r="K203" s="52">
        <v>10611.74955</v>
      </c>
      <c r="L203" s="52">
        <v>0</v>
      </c>
      <c r="M203" s="200">
        <f>SUM(N203:Q203)</f>
        <v>8733.2294000000002</v>
      </c>
      <c r="N203" s="52">
        <v>0</v>
      </c>
      <c r="O203" s="52">
        <v>1660.9798900000001</v>
      </c>
      <c r="P203" s="52">
        <v>7072.2495099999996</v>
      </c>
      <c r="Q203" s="52">
        <v>0</v>
      </c>
      <c r="R203" s="200">
        <f>SUM(S203:V203)</f>
        <v>275.7</v>
      </c>
      <c r="S203" s="52">
        <v>0</v>
      </c>
      <c r="T203" s="52">
        <v>0</v>
      </c>
      <c r="U203" s="52">
        <v>275.7</v>
      </c>
      <c r="V203" s="52">
        <v>0</v>
      </c>
      <c r="W203" s="200">
        <f>SUM(X203:AA203)</f>
        <v>31266.367590000002</v>
      </c>
      <c r="X203" s="52">
        <f t="shared" si="182"/>
        <v>0</v>
      </c>
      <c r="Y203" s="52">
        <f t="shared" si="183"/>
        <v>6078.8685299999997</v>
      </c>
      <c r="Z203" s="52">
        <f t="shared" si="184"/>
        <v>25187.499060000002</v>
      </c>
      <c r="AA203" s="52">
        <f t="shared" si="185"/>
        <v>0</v>
      </c>
      <c r="AB203" s="103" t="s">
        <v>517</v>
      </c>
    </row>
    <row r="204" spans="1:28" ht="90" x14ac:dyDescent="0.25">
      <c r="A204" s="224" t="s">
        <v>309</v>
      </c>
      <c r="B204" s="92" t="s">
        <v>347</v>
      </c>
      <c r="C204" s="200">
        <f>SUM(D204:G204)</f>
        <v>1802.6000000000001</v>
      </c>
      <c r="D204" s="52">
        <v>0</v>
      </c>
      <c r="E204" s="52">
        <v>1382.4</v>
      </c>
      <c r="F204" s="52">
        <v>420.2</v>
      </c>
      <c r="G204" s="52">
        <v>0</v>
      </c>
      <c r="H204" s="200">
        <f>SUM(I204:L204)</f>
        <v>211.52699999999999</v>
      </c>
      <c r="I204" s="52">
        <v>0</v>
      </c>
      <c r="J204" s="52">
        <v>0</v>
      </c>
      <c r="K204" s="52">
        <v>211.52699999999999</v>
      </c>
      <c r="L204" s="52">
        <v>0</v>
      </c>
      <c r="M204" s="200">
        <f>SUM(N204:Q204)</f>
        <v>79.5</v>
      </c>
      <c r="N204" s="52">
        <v>0</v>
      </c>
      <c r="O204" s="52">
        <v>0</v>
      </c>
      <c r="P204" s="52">
        <v>79.5</v>
      </c>
      <c r="Q204" s="52">
        <v>0</v>
      </c>
      <c r="R204" s="200">
        <f>SUM(S204:V204)</f>
        <v>271.2</v>
      </c>
      <c r="S204" s="52">
        <v>0</v>
      </c>
      <c r="T204" s="52">
        <v>0</v>
      </c>
      <c r="U204" s="52">
        <v>271.2</v>
      </c>
      <c r="V204" s="52">
        <v>0</v>
      </c>
      <c r="W204" s="200">
        <f>SUM(X204:AA204)</f>
        <v>2364.8270000000002</v>
      </c>
      <c r="X204" s="52">
        <f t="shared" si="182"/>
        <v>0</v>
      </c>
      <c r="Y204" s="52">
        <f t="shared" si="183"/>
        <v>1382.4</v>
      </c>
      <c r="Z204" s="52">
        <f t="shared" si="184"/>
        <v>982.42699999999991</v>
      </c>
      <c r="AA204" s="52">
        <f t="shared" si="185"/>
        <v>0</v>
      </c>
      <c r="AB204" s="103" t="s">
        <v>517</v>
      </c>
    </row>
    <row r="205" spans="1:28" x14ac:dyDescent="0.25">
      <c r="A205" s="204" t="s">
        <v>310</v>
      </c>
      <c r="B205" s="243"/>
      <c r="C205" s="206"/>
      <c r="D205" s="206"/>
      <c r="E205" s="206"/>
      <c r="F205" s="206"/>
      <c r="G205" s="206"/>
      <c r="H205" s="205"/>
      <c r="I205" s="205"/>
      <c r="J205" s="205"/>
      <c r="K205" s="205"/>
      <c r="L205" s="205"/>
      <c r="M205" s="205"/>
      <c r="N205" s="205"/>
      <c r="O205" s="205"/>
      <c r="P205" s="205"/>
      <c r="Q205" s="205"/>
      <c r="R205" s="205"/>
      <c r="S205" s="205"/>
      <c r="T205" s="205"/>
      <c r="U205" s="205"/>
      <c r="V205" s="205"/>
      <c r="W205" s="205"/>
      <c r="X205" s="205"/>
      <c r="Y205" s="205"/>
      <c r="Z205" s="205"/>
      <c r="AA205" s="205"/>
      <c r="AB205" s="207"/>
    </row>
    <row r="206" spans="1:28" ht="105" x14ac:dyDescent="0.25">
      <c r="A206" s="224" t="s">
        <v>311</v>
      </c>
      <c r="B206" s="92" t="s">
        <v>348</v>
      </c>
      <c r="C206" s="200">
        <v>0</v>
      </c>
      <c r="D206" s="52">
        <v>0</v>
      </c>
      <c r="E206" s="52">
        <v>0</v>
      </c>
      <c r="F206" s="52">
        <v>0</v>
      </c>
      <c r="G206" s="52">
        <v>0</v>
      </c>
      <c r="H206" s="200">
        <f>SUM(I206:L206)</f>
        <v>0</v>
      </c>
      <c r="I206" s="52">
        <v>0</v>
      </c>
      <c r="J206" s="52">
        <v>0</v>
      </c>
      <c r="K206" s="52">
        <v>0</v>
      </c>
      <c r="L206" s="52">
        <v>0</v>
      </c>
      <c r="M206" s="200">
        <f>SUM(N206:Q206)</f>
        <v>0</v>
      </c>
      <c r="N206" s="52">
        <v>0</v>
      </c>
      <c r="O206" s="52">
        <v>0</v>
      </c>
      <c r="P206" s="52">
        <v>0</v>
      </c>
      <c r="Q206" s="52">
        <v>0</v>
      </c>
      <c r="R206" s="200">
        <f>SUM(S206:V206)</f>
        <v>0</v>
      </c>
      <c r="S206" s="52">
        <v>0</v>
      </c>
      <c r="T206" s="52">
        <v>0</v>
      </c>
      <c r="U206" s="52">
        <v>0</v>
      </c>
      <c r="V206" s="52">
        <v>0</v>
      </c>
      <c r="W206" s="200">
        <f>SUM(X206:AA206)</f>
        <v>0</v>
      </c>
      <c r="X206" s="52">
        <f>D206+I206+S206+N206</f>
        <v>0</v>
      </c>
      <c r="Y206" s="52">
        <f>E206+J206+T206+O206</f>
        <v>0</v>
      </c>
      <c r="Z206" s="52">
        <f>F206+K206+U206+P206</f>
        <v>0</v>
      </c>
      <c r="AA206" s="52">
        <f>G206+L206+V206+Q206</f>
        <v>0</v>
      </c>
      <c r="AB206" s="245"/>
    </row>
    <row r="207" spans="1:28" x14ac:dyDescent="0.25">
      <c r="A207" s="204" t="s">
        <v>312</v>
      </c>
      <c r="B207" s="243"/>
      <c r="C207" s="206"/>
      <c r="D207" s="206"/>
      <c r="E207" s="206"/>
      <c r="F207" s="206"/>
      <c r="G207" s="206"/>
      <c r="H207" s="200"/>
      <c r="I207" s="205"/>
      <c r="J207" s="205"/>
      <c r="K207" s="205"/>
      <c r="L207" s="205"/>
      <c r="M207" s="200"/>
      <c r="N207" s="205"/>
      <c r="O207" s="205"/>
      <c r="P207" s="205"/>
      <c r="Q207" s="205"/>
      <c r="R207" s="200"/>
      <c r="S207" s="205"/>
      <c r="T207" s="205"/>
      <c r="U207" s="205"/>
      <c r="V207" s="205"/>
      <c r="W207" s="200"/>
      <c r="X207" s="205"/>
      <c r="Y207" s="205"/>
      <c r="Z207" s="205"/>
      <c r="AA207" s="205"/>
      <c r="AB207" s="207"/>
    </row>
    <row r="208" spans="1:28" ht="34.5" customHeight="1" x14ac:dyDescent="0.25">
      <c r="A208" s="297" t="s">
        <v>313</v>
      </c>
      <c r="B208" s="298"/>
      <c r="C208" s="298"/>
      <c r="D208" s="298"/>
      <c r="E208" s="298"/>
      <c r="F208" s="298"/>
      <c r="G208" s="298"/>
      <c r="H208" s="298"/>
      <c r="I208" s="298"/>
      <c r="J208" s="298"/>
      <c r="K208" s="298"/>
      <c r="L208" s="298"/>
      <c r="M208" s="298"/>
      <c r="N208" s="298"/>
      <c r="O208" s="298"/>
      <c r="P208" s="298"/>
      <c r="Q208" s="298"/>
      <c r="R208" s="298"/>
      <c r="S208" s="298"/>
      <c r="T208" s="298"/>
      <c r="U208" s="298"/>
      <c r="V208" s="298"/>
      <c r="W208" s="298"/>
      <c r="X208" s="298"/>
      <c r="Y208" s="298"/>
      <c r="Z208" s="298"/>
      <c r="AA208" s="298"/>
      <c r="AB208" s="299"/>
    </row>
    <row r="209" spans="1:34" ht="76.5" customHeight="1" x14ac:dyDescent="0.25">
      <c r="A209" s="224" t="s">
        <v>314</v>
      </c>
      <c r="B209" s="92" t="s">
        <v>315</v>
      </c>
      <c r="C209" s="200">
        <f>SUM(D209:G209)</f>
        <v>5650</v>
      </c>
      <c r="D209" s="52">
        <v>0</v>
      </c>
      <c r="E209" s="52">
        <v>0</v>
      </c>
      <c r="F209" s="52">
        <v>5650</v>
      </c>
      <c r="G209" s="52">
        <v>0</v>
      </c>
      <c r="H209" s="200">
        <f>SUM(I209:L209)</f>
        <v>4354.9399999999996</v>
      </c>
      <c r="I209" s="52">
        <v>0</v>
      </c>
      <c r="J209" s="52">
        <v>0</v>
      </c>
      <c r="K209" s="52">
        <v>4354.9399999999996</v>
      </c>
      <c r="L209" s="52">
        <v>0</v>
      </c>
      <c r="M209" s="200">
        <f>SUM(N209:Q209)</f>
        <v>5509.0950000000003</v>
      </c>
      <c r="N209" s="52">
        <v>0</v>
      </c>
      <c r="O209" s="52">
        <v>0</v>
      </c>
      <c r="P209" s="52">
        <v>5509.0950000000003</v>
      </c>
      <c r="Q209" s="52">
        <v>0</v>
      </c>
      <c r="R209" s="200">
        <f>SUM(S209:V209)</f>
        <v>5160.5</v>
      </c>
      <c r="S209" s="52">
        <v>0</v>
      </c>
      <c r="T209" s="52">
        <v>0</v>
      </c>
      <c r="U209" s="52">
        <v>5160.5</v>
      </c>
      <c r="V209" s="52">
        <v>0</v>
      </c>
      <c r="W209" s="200">
        <f>SUM(X209:AA209)</f>
        <v>20674.535</v>
      </c>
      <c r="X209" s="52">
        <f t="shared" ref="X209:X210" si="186">D209+I209+S209+N209</f>
        <v>0</v>
      </c>
      <c r="Y209" s="52">
        <f t="shared" ref="Y209:Y210" si="187">E209+J209+T209+O209</f>
        <v>0</v>
      </c>
      <c r="Z209" s="52">
        <f t="shared" ref="Z209:Z210" si="188">F209+K209+U209+P209</f>
        <v>20674.535</v>
      </c>
      <c r="AA209" s="52">
        <f t="shared" ref="AA209:AA210" si="189">G209+L209+V209+Q209</f>
        <v>0</v>
      </c>
      <c r="AB209" s="103" t="s">
        <v>572</v>
      </c>
    </row>
    <row r="210" spans="1:34" ht="45" x14ac:dyDescent="0.25">
      <c r="A210" s="224" t="s">
        <v>316</v>
      </c>
      <c r="B210" s="92" t="s">
        <v>31</v>
      </c>
      <c r="C210" s="200">
        <f>SUM(D210:G210)</f>
        <v>70</v>
      </c>
      <c r="D210" s="52">
        <v>0</v>
      </c>
      <c r="E210" s="52">
        <v>70</v>
      </c>
      <c r="F210" s="52">
        <v>0</v>
      </c>
      <c r="G210" s="52">
        <v>0</v>
      </c>
      <c r="H210" s="200">
        <f>SUM(I210:L210)</f>
        <v>127</v>
      </c>
      <c r="I210" s="52">
        <v>0</v>
      </c>
      <c r="J210" s="52">
        <v>127</v>
      </c>
      <c r="K210" s="52">
        <v>0</v>
      </c>
      <c r="L210" s="52">
        <v>0</v>
      </c>
      <c r="M210" s="200">
        <f>SUM(N210:Q210)</f>
        <v>138</v>
      </c>
      <c r="N210" s="52">
        <v>0</v>
      </c>
      <c r="O210" s="52">
        <v>138</v>
      </c>
      <c r="P210" s="52">
        <v>0</v>
      </c>
      <c r="Q210" s="52">
        <v>0</v>
      </c>
      <c r="R210" s="200">
        <f>SUM(S210:V210)</f>
        <v>42189.49</v>
      </c>
      <c r="S210" s="52">
        <v>0</v>
      </c>
      <c r="T210" s="52">
        <v>42189.49</v>
      </c>
      <c r="U210" s="52">
        <v>0</v>
      </c>
      <c r="V210" s="52">
        <v>0</v>
      </c>
      <c r="W210" s="200">
        <f>SUM(X210:AA210)</f>
        <v>42524.49</v>
      </c>
      <c r="X210" s="52">
        <f t="shared" si="186"/>
        <v>0</v>
      </c>
      <c r="Y210" s="52">
        <f t="shared" si="187"/>
        <v>42524.49</v>
      </c>
      <c r="Z210" s="52">
        <f t="shared" si="188"/>
        <v>0</v>
      </c>
      <c r="AA210" s="52">
        <f t="shared" si="189"/>
        <v>0</v>
      </c>
      <c r="AB210" s="246" t="s">
        <v>497</v>
      </c>
    </row>
    <row r="211" spans="1:34" ht="19.5" customHeight="1" x14ac:dyDescent="0.25">
      <c r="A211" s="297" t="s">
        <v>317</v>
      </c>
      <c r="B211" s="298"/>
      <c r="C211" s="298"/>
      <c r="D211" s="298"/>
      <c r="E211" s="298"/>
      <c r="F211" s="298"/>
      <c r="G211" s="298"/>
      <c r="H211" s="298"/>
      <c r="I211" s="298"/>
      <c r="J211" s="298"/>
      <c r="K211" s="298"/>
      <c r="L211" s="298"/>
      <c r="M211" s="298"/>
      <c r="N211" s="298"/>
      <c r="O211" s="298"/>
      <c r="P211" s="298"/>
      <c r="Q211" s="298"/>
      <c r="R211" s="298"/>
      <c r="S211" s="298"/>
      <c r="T211" s="298"/>
      <c r="U211" s="298"/>
      <c r="V211" s="298"/>
      <c r="W211" s="298"/>
      <c r="X211" s="298"/>
      <c r="Y211" s="298"/>
      <c r="Z211" s="298"/>
      <c r="AA211" s="298"/>
      <c r="AB211" s="299"/>
    </row>
    <row r="212" spans="1:34" ht="60" x14ac:dyDescent="0.25">
      <c r="A212" s="224" t="s">
        <v>318</v>
      </c>
      <c r="B212" s="92" t="s">
        <v>96</v>
      </c>
      <c r="C212" s="200">
        <f>SUM(D212:G212)</f>
        <v>163.69999999999999</v>
      </c>
      <c r="D212" s="52">
        <f>D214+D213</f>
        <v>0</v>
      </c>
      <c r="E212" s="52">
        <f>E214+E213</f>
        <v>0</v>
      </c>
      <c r="F212" s="52">
        <f>F214+F213+F215</f>
        <v>163.69999999999999</v>
      </c>
      <c r="G212" s="52">
        <f>G214+G213</f>
        <v>0</v>
      </c>
      <c r="H212" s="200">
        <f t="shared" ref="H212:H217" si="190">SUM(I212:L212)</f>
        <v>2194.61</v>
      </c>
      <c r="I212" s="52">
        <v>1500</v>
      </c>
      <c r="J212" s="52">
        <v>500</v>
      </c>
      <c r="K212" s="52">
        <v>194.61</v>
      </c>
      <c r="L212" s="52">
        <v>0</v>
      </c>
      <c r="M212" s="200">
        <f t="shared" ref="M212:M217" si="191">SUM(N212:Q212)</f>
        <v>634.95499999999993</v>
      </c>
      <c r="N212" s="52">
        <f t="shared" ref="N212:O212" si="192">SUM(N213:N217)</f>
        <v>0</v>
      </c>
      <c r="O212" s="52">
        <f t="shared" si="192"/>
        <v>0</v>
      </c>
      <c r="P212" s="52">
        <f>SUM(P213:P217)</f>
        <v>634.95499999999993</v>
      </c>
      <c r="Q212" s="52">
        <f>SUM(Q213:Q217)</f>
        <v>0</v>
      </c>
      <c r="R212" s="200">
        <f t="shared" ref="R212:R217" si="193">SUM(S212:V212)</f>
        <v>887.4</v>
      </c>
      <c r="S212" s="52">
        <f t="shared" ref="S212:T212" si="194">SUM(S213:S217)</f>
        <v>0</v>
      </c>
      <c r="T212" s="52">
        <f t="shared" si="194"/>
        <v>339</v>
      </c>
      <c r="U212" s="52">
        <f>SUM(U213:U217)</f>
        <v>148</v>
      </c>
      <c r="V212" s="52">
        <f>SUM(V213:V217)</f>
        <v>400.4</v>
      </c>
      <c r="W212" s="200">
        <f t="shared" ref="W212:W217" si="195">SUM(X212:AA212)</f>
        <v>3880.665</v>
      </c>
      <c r="X212" s="52">
        <f t="shared" ref="X212:X217" si="196">D212+I212+S212+N212</f>
        <v>1500</v>
      </c>
      <c r="Y212" s="52">
        <f t="shared" ref="Y212:Y217" si="197">E212+J212+T212+O212</f>
        <v>839</v>
      </c>
      <c r="Z212" s="52">
        <f t="shared" ref="Z212:Z217" si="198">F212+K212+U212+P212</f>
        <v>1141.2649999999999</v>
      </c>
      <c r="AA212" s="52">
        <f t="shared" ref="AA212:AA217" si="199">G212+L212+V212+Q212</f>
        <v>400.4</v>
      </c>
      <c r="AB212" s="103"/>
    </row>
    <row r="213" spans="1:34" ht="60" x14ac:dyDescent="0.25">
      <c r="A213" s="224" t="s">
        <v>385</v>
      </c>
      <c r="B213" s="92" t="s">
        <v>518</v>
      </c>
      <c r="C213" s="200">
        <f>SUM(D213:G213)</f>
        <v>140</v>
      </c>
      <c r="D213" s="52">
        <v>0</v>
      </c>
      <c r="E213" s="52">
        <v>0</v>
      </c>
      <c r="F213" s="52">
        <v>140</v>
      </c>
      <c r="G213" s="52">
        <v>0</v>
      </c>
      <c r="H213" s="200">
        <f t="shared" si="190"/>
        <v>1184.6100000000001</v>
      </c>
      <c r="I213" s="52">
        <v>750</v>
      </c>
      <c r="J213" s="52">
        <v>250</v>
      </c>
      <c r="K213" s="52">
        <v>184.61</v>
      </c>
      <c r="L213" s="52">
        <v>0</v>
      </c>
      <c r="M213" s="200">
        <f t="shared" si="191"/>
        <v>491.62</v>
      </c>
      <c r="N213" s="52">
        <v>0</v>
      </c>
      <c r="O213" s="52">
        <v>0</v>
      </c>
      <c r="P213" s="52">
        <v>491.62</v>
      </c>
      <c r="Q213" s="52">
        <v>0</v>
      </c>
      <c r="R213" s="200">
        <f t="shared" si="193"/>
        <v>110.3</v>
      </c>
      <c r="S213" s="52">
        <v>0</v>
      </c>
      <c r="T213" s="52">
        <v>0</v>
      </c>
      <c r="U213" s="52">
        <v>110.3</v>
      </c>
      <c r="V213" s="52">
        <v>0</v>
      </c>
      <c r="W213" s="200">
        <f t="shared" si="195"/>
        <v>1926.53</v>
      </c>
      <c r="X213" s="52">
        <f t="shared" si="196"/>
        <v>750</v>
      </c>
      <c r="Y213" s="52">
        <f t="shared" si="197"/>
        <v>250</v>
      </c>
      <c r="Z213" s="52">
        <f t="shared" si="198"/>
        <v>926.53</v>
      </c>
      <c r="AA213" s="52">
        <f t="shared" si="199"/>
        <v>0</v>
      </c>
      <c r="AB213" s="103" t="s">
        <v>490</v>
      </c>
    </row>
    <row r="214" spans="1:34" ht="60" x14ac:dyDescent="0.25">
      <c r="A214" s="224" t="s">
        <v>386</v>
      </c>
      <c r="B214" s="92" t="s">
        <v>369</v>
      </c>
      <c r="C214" s="200">
        <f>SUM(D214:G214)</f>
        <v>23.5</v>
      </c>
      <c r="D214" s="52">
        <v>0</v>
      </c>
      <c r="E214" s="52">
        <v>0</v>
      </c>
      <c r="F214" s="52">
        <v>23.5</v>
      </c>
      <c r="G214" s="52">
        <v>0</v>
      </c>
      <c r="H214" s="200">
        <f t="shared" si="190"/>
        <v>1010</v>
      </c>
      <c r="I214" s="52">
        <v>750</v>
      </c>
      <c r="J214" s="52">
        <v>250</v>
      </c>
      <c r="K214" s="52">
        <v>10</v>
      </c>
      <c r="L214" s="52">
        <v>0</v>
      </c>
      <c r="M214" s="200">
        <f t="shared" si="191"/>
        <v>72.400000000000006</v>
      </c>
      <c r="N214" s="52">
        <v>0</v>
      </c>
      <c r="O214" s="52">
        <v>0</v>
      </c>
      <c r="P214" s="52">
        <v>72.400000000000006</v>
      </c>
      <c r="Q214" s="52">
        <v>0</v>
      </c>
      <c r="R214" s="200">
        <f t="shared" si="193"/>
        <v>376.7</v>
      </c>
      <c r="S214" s="52">
        <v>0</v>
      </c>
      <c r="T214" s="52">
        <v>339</v>
      </c>
      <c r="U214" s="52">
        <v>37.700000000000003</v>
      </c>
      <c r="V214" s="52">
        <v>0</v>
      </c>
      <c r="W214" s="200">
        <f t="shared" si="195"/>
        <v>1482.6</v>
      </c>
      <c r="X214" s="52">
        <f t="shared" si="196"/>
        <v>750</v>
      </c>
      <c r="Y214" s="52">
        <f t="shared" si="197"/>
        <v>589</v>
      </c>
      <c r="Z214" s="52">
        <f t="shared" si="198"/>
        <v>143.60000000000002</v>
      </c>
      <c r="AA214" s="52">
        <f t="shared" si="199"/>
        <v>0</v>
      </c>
      <c r="AB214" s="103" t="s">
        <v>554</v>
      </c>
    </row>
    <row r="215" spans="1:34" x14ac:dyDescent="0.25">
      <c r="A215" s="224" t="s">
        <v>407</v>
      </c>
      <c r="B215" s="92" t="s">
        <v>405</v>
      </c>
      <c r="C215" s="200">
        <v>0.2</v>
      </c>
      <c r="D215" s="52">
        <v>0</v>
      </c>
      <c r="E215" s="52">
        <v>0</v>
      </c>
      <c r="F215" s="52">
        <v>0.2</v>
      </c>
      <c r="G215" s="52">
        <v>0</v>
      </c>
      <c r="H215" s="200">
        <f t="shared" si="190"/>
        <v>0</v>
      </c>
      <c r="I215" s="52"/>
      <c r="J215" s="52"/>
      <c r="K215" s="52"/>
      <c r="L215" s="52"/>
      <c r="M215" s="200">
        <f t="shared" si="191"/>
        <v>70.935000000000002</v>
      </c>
      <c r="N215" s="52">
        <v>0</v>
      </c>
      <c r="O215" s="52">
        <v>0</v>
      </c>
      <c r="P215" s="52">
        <v>70.935000000000002</v>
      </c>
      <c r="Q215" s="52">
        <v>0</v>
      </c>
      <c r="R215" s="200">
        <f t="shared" si="193"/>
        <v>0</v>
      </c>
      <c r="S215" s="52">
        <v>0</v>
      </c>
      <c r="T215" s="52">
        <v>0</v>
      </c>
      <c r="U215" s="52">
        <v>0</v>
      </c>
      <c r="V215" s="52">
        <v>0</v>
      </c>
      <c r="W215" s="200">
        <f t="shared" si="195"/>
        <v>71.135000000000005</v>
      </c>
      <c r="X215" s="52">
        <f t="shared" si="196"/>
        <v>0</v>
      </c>
      <c r="Y215" s="52">
        <f t="shared" si="197"/>
        <v>0</v>
      </c>
      <c r="Z215" s="52">
        <f t="shared" si="198"/>
        <v>71.135000000000005</v>
      </c>
      <c r="AA215" s="52">
        <f t="shared" si="199"/>
        <v>0</v>
      </c>
      <c r="AB215" s="103"/>
    </row>
    <row r="216" spans="1:34" ht="47.25" customHeight="1" x14ac:dyDescent="0.25">
      <c r="A216" s="260" t="s">
        <v>410</v>
      </c>
      <c r="B216" s="247" t="s">
        <v>506</v>
      </c>
      <c r="C216" s="200">
        <v>0</v>
      </c>
      <c r="D216" s="52">
        <v>0</v>
      </c>
      <c r="E216" s="52">
        <v>0</v>
      </c>
      <c r="F216" s="52">
        <v>0</v>
      </c>
      <c r="G216" s="52">
        <v>0</v>
      </c>
      <c r="H216" s="248">
        <f t="shared" si="190"/>
        <v>0</v>
      </c>
      <c r="I216" s="249"/>
      <c r="J216" s="249"/>
      <c r="K216" s="249"/>
      <c r="L216" s="249"/>
      <c r="M216" s="200">
        <f t="shared" si="191"/>
        <v>0</v>
      </c>
      <c r="N216" s="52">
        <v>0</v>
      </c>
      <c r="O216" s="52">
        <v>0</v>
      </c>
      <c r="P216" s="52">
        <v>0</v>
      </c>
      <c r="Q216" s="52">
        <v>0</v>
      </c>
      <c r="R216" s="200">
        <f t="shared" si="193"/>
        <v>400.4</v>
      </c>
      <c r="S216" s="52">
        <v>0</v>
      </c>
      <c r="T216" s="52">
        <v>0</v>
      </c>
      <c r="U216" s="52">
        <v>0</v>
      </c>
      <c r="V216" s="52">
        <v>400.4</v>
      </c>
      <c r="W216" s="248">
        <f t="shared" si="195"/>
        <v>400.4</v>
      </c>
      <c r="X216" s="52">
        <f t="shared" si="196"/>
        <v>0</v>
      </c>
      <c r="Y216" s="52">
        <f t="shared" si="197"/>
        <v>0</v>
      </c>
      <c r="Z216" s="52">
        <f t="shared" si="198"/>
        <v>0</v>
      </c>
      <c r="AA216" s="52">
        <f t="shared" si="199"/>
        <v>400.4</v>
      </c>
      <c r="AB216" s="103" t="s">
        <v>590</v>
      </c>
    </row>
    <row r="217" spans="1:34" x14ac:dyDescent="0.25">
      <c r="A217" s="260" t="s">
        <v>476</v>
      </c>
      <c r="B217" s="250" t="s">
        <v>479</v>
      </c>
      <c r="C217" s="200">
        <v>0</v>
      </c>
      <c r="D217" s="52">
        <v>0</v>
      </c>
      <c r="E217" s="52">
        <v>0</v>
      </c>
      <c r="F217" s="52">
        <v>0</v>
      </c>
      <c r="G217" s="52">
        <v>0</v>
      </c>
      <c r="H217" s="248">
        <f t="shared" si="190"/>
        <v>0</v>
      </c>
      <c r="I217" s="249"/>
      <c r="J217" s="249"/>
      <c r="K217" s="249"/>
      <c r="L217" s="249"/>
      <c r="M217" s="200">
        <f t="shared" si="191"/>
        <v>0</v>
      </c>
      <c r="N217" s="52">
        <v>0</v>
      </c>
      <c r="O217" s="52">
        <v>0</v>
      </c>
      <c r="P217" s="52">
        <v>0</v>
      </c>
      <c r="Q217" s="52">
        <v>0</v>
      </c>
      <c r="R217" s="200">
        <f t="shared" si="193"/>
        <v>0</v>
      </c>
      <c r="S217" s="52">
        <v>0</v>
      </c>
      <c r="T217" s="52">
        <v>0</v>
      </c>
      <c r="U217" s="52">
        <v>0</v>
      </c>
      <c r="V217" s="52">
        <v>0</v>
      </c>
      <c r="W217" s="248">
        <f t="shared" si="195"/>
        <v>0</v>
      </c>
      <c r="X217" s="52">
        <f t="shared" si="196"/>
        <v>0</v>
      </c>
      <c r="Y217" s="52">
        <f t="shared" si="197"/>
        <v>0</v>
      </c>
      <c r="Z217" s="52">
        <f t="shared" si="198"/>
        <v>0</v>
      </c>
      <c r="AA217" s="52">
        <f t="shared" si="199"/>
        <v>0</v>
      </c>
      <c r="AB217" s="92"/>
    </row>
    <row r="218" spans="1:34" ht="35.25" customHeight="1" x14ac:dyDescent="0.25">
      <c r="A218" s="297" t="s">
        <v>533</v>
      </c>
      <c r="B218" s="298"/>
      <c r="C218" s="298"/>
      <c r="D218" s="298"/>
      <c r="E218" s="298"/>
      <c r="F218" s="298"/>
      <c r="G218" s="298"/>
      <c r="H218" s="298"/>
      <c r="I218" s="298"/>
      <c r="J218" s="298"/>
      <c r="K218" s="298"/>
      <c r="L218" s="298"/>
      <c r="M218" s="298"/>
      <c r="N218" s="298"/>
      <c r="O218" s="298"/>
      <c r="P218" s="298"/>
      <c r="Q218" s="298"/>
      <c r="R218" s="298"/>
      <c r="S218" s="298"/>
      <c r="T218" s="298"/>
      <c r="U218" s="298"/>
      <c r="V218" s="298"/>
      <c r="W218" s="298"/>
      <c r="X218" s="298"/>
      <c r="Y218" s="298"/>
      <c r="Z218" s="298"/>
      <c r="AA218" s="298"/>
      <c r="AB218" s="299"/>
    </row>
    <row r="219" spans="1:34" ht="48.75" customHeight="1" x14ac:dyDescent="0.25">
      <c r="A219" s="259" t="s">
        <v>319</v>
      </c>
      <c r="B219" s="251" t="s">
        <v>97</v>
      </c>
      <c r="C219" s="200">
        <f>SUM(D219:G219)</f>
        <v>1340</v>
      </c>
      <c r="D219" s="52">
        <v>0</v>
      </c>
      <c r="E219" s="52">
        <v>0</v>
      </c>
      <c r="F219" s="52">
        <v>200</v>
      </c>
      <c r="G219" s="52">
        <v>1140</v>
      </c>
      <c r="H219" s="252">
        <f>SUM(I219:L219)</f>
        <v>1817.81</v>
      </c>
      <c r="I219" s="253">
        <v>0</v>
      </c>
      <c r="J219" s="253">
        <v>706.84</v>
      </c>
      <c r="K219" s="253">
        <v>0</v>
      </c>
      <c r="L219" s="253">
        <v>1110.97</v>
      </c>
      <c r="M219" s="252">
        <f>SUM(N219:Q219)</f>
        <v>0</v>
      </c>
      <c r="N219" s="253">
        <v>0</v>
      </c>
      <c r="O219" s="253">
        <v>0</v>
      </c>
      <c r="P219" s="253">
        <v>0</v>
      </c>
      <c r="Q219" s="253">
        <v>0</v>
      </c>
      <c r="R219" s="252">
        <f>SUM(S219:V219)</f>
        <v>3023.33</v>
      </c>
      <c r="S219" s="253">
        <v>0</v>
      </c>
      <c r="T219" s="253">
        <v>0</v>
      </c>
      <c r="U219" s="253">
        <v>0</v>
      </c>
      <c r="V219" s="253">
        <v>3023.33</v>
      </c>
      <c r="W219" s="252">
        <f>SUM(X219:AA219)</f>
        <v>6181.14</v>
      </c>
      <c r="X219" s="52">
        <f t="shared" ref="X219:X220" si="200">D219+I219+S219+N219</f>
        <v>0</v>
      </c>
      <c r="Y219" s="52">
        <f t="shared" ref="Y219:Y220" si="201">E219+J219+T219+O219</f>
        <v>706.84</v>
      </c>
      <c r="Z219" s="52">
        <f t="shared" ref="Z219:Z220" si="202">F219+K219+U219+P219</f>
        <v>200</v>
      </c>
      <c r="AA219" s="52">
        <f t="shared" ref="AA219:AA220" si="203">G219+L219+V219+Q219</f>
        <v>5274.3</v>
      </c>
      <c r="AB219" s="246" t="s">
        <v>519</v>
      </c>
    </row>
    <row r="220" spans="1:34" ht="45" x14ac:dyDescent="0.25">
      <c r="A220" s="224" t="s">
        <v>320</v>
      </c>
      <c r="B220" s="92" t="s">
        <v>370</v>
      </c>
      <c r="C220" s="200">
        <v>0</v>
      </c>
      <c r="D220" s="52">
        <v>0</v>
      </c>
      <c r="E220" s="52">
        <v>0</v>
      </c>
      <c r="F220" s="52">
        <v>0</v>
      </c>
      <c r="G220" s="52">
        <v>0</v>
      </c>
      <c r="H220" s="200">
        <f>SUM(I220:L220)</f>
        <v>0</v>
      </c>
      <c r="I220" s="52">
        <v>0</v>
      </c>
      <c r="J220" s="52">
        <v>0</v>
      </c>
      <c r="K220" s="52">
        <v>0</v>
      </c>
      <c r="L220" s="52">
        <v>0</v>
      </c>
      <c r="M220" s="200">
        <f>SUM(N220:Q220)</f>
        <v>0</v>
      </c>
      <c r="N220" s="52">
        <v>0</v>
      </c>
      <c r="O220" s="52">
        <v>0</v>
      </c>
      <c r="P220" s="52">
        <v>0</v>
      </c>
      <c r="Q220" s="52">
        <v>0</v>
      </c>
      <c r="R220" s="200">
        <f>SUM(S220:V220)</f>
        <v>0</v>
      </c>
      <c r="S220" s="52">
        <v>0</v>
      </c>
      <c r="T220" s="52">
        <v>0</v>
      </c>
      <c r="U220" s="52">
        <v>0</v>
      </c>
      <c r="V220" s="52">
        <v>0</v>
      </c>
      <c r="W220" s="200">
        <f>SUM(X220:AA220)</f>
        <v>0</v>
      </c>
      <c r="X220" s="52">
        <f t="shared" si="200"/>
        <v>0</v>
      </c>
      <c r="Y220" s="52">
        <f t="shared" si="201"/>
        <v>0</v>
      </c>
      <c r="Z220" s="52">
        <f t="shared" si="202"/>
        <v>0</v>
      </c>
      <c r="AA220" s="52">
        <f t="shared" si="203"/>
        <v>0</v>
      </c>
      <c r="AB220" s="246" t="s">
        <v>609</v>
      </c>
    </row>
    <row r="221" spans="1:34" x14ac:dyDescent="0.25">
      <c r="A221" s="204" t="s">
        <v>340</v>
      </c>
      <c r="B221" s="243"/>
      <c r="C221" s="206"/>
      <c r="D221" s="206"/>
      <c r="E221" s="206"/>
      <c r="F221" s="206"/>
      <c r="G221" s="206"/>
      <c r="H221" s="200"/>
      <c r="I221" s="205"/>
      <c r="J221" s="205"/>
      <c r="K221" s="205"/>
      <c r="L221" s="205"/>
      <c r="M221" s="200"/>
      <c r="N221" s="205"/>
      <c r="O221" s="205"/>
      <c r="P221" s="205"/>
      <c r="Q221" s="205"/>
      <c r="R221" s="200"/>
      <c r="S221" s="205"/>
      <c r="T221" s="205"/>
      <c r="U221" s="205"/>
      <c r="V221" s="205"/>
      <c r="W221" s="200"/>
      <c r="X221" s="205"/>
      <c r="Y221" s="205"/>
      <c r="Z221" s="205"/>
      <c r="AA221" s="205"/>
      <c r="AB221" s="207"/>
    </row>
    <row r="222" spans="1:34" x14ac:dyDescent="0.25">
      <c r="A222" s="204" t="s">
        <v>341</v>
      </c>
      <c r="B222" s="243"/>
      <c r="C222" s="206"/>
      <c r="D222" s="206"/>
      <c r="E222" s="206"/>
      <c r="F222" s="206"/>
      <c r="G222" s="206"/>
      <c r="H222" s="200"/>
      <c r="I222" s="205"/>
      <c r="J222" s="205"/>
      <c r="K222" s="205"/>
      <c r="L222" s="205"/>
      <c r="M222" s="200"/>
      <c r="N222" s="205"/>
      <c r="O222" s="205"/>
      <c r="P222" s="205"/>
      <c r="Q222" s="205"/>
      <c r="R222" s="200"/>
      <c r="S222" s="205"/>
      <c r="T222" s="205"/>
      <c r="U222" s="205"/>
      <c r="V222" s="205"/>
      <c r="W222" s="200"/>
      <c r="X222" s="205"/>
      <c r="Y222" s="205"/>
      <c r="Z222" s="205"/>
      <c r="AA222" s="205"/>
      <c r="AB222" s="207"/>
    </row>
    <row r="223" spans="1:34" s="74" customFormat="1" ht="45" x14ac:dyDescent="0.25">
      <c r="A223" s="224" t="s">
        <v>321</v>
      </c>
      <c r="B223" s="92" t="s">
        <v>322</v>
      </c>
      <c r="C223" s="200">
        <v>0</v>
      </c>
      <c r="D223" s="52">
        <v>0</v>
      </c>
      <c r="E223" s="52">
        <v>0</v>
      </c>
      <c r="F223" s="52">
        <v>0</v>
      </c>
      <c r="G223" s="52">
        <v>0</v>
      </c>
      <c r="H223" s="200">
        <f>SUM(I223:L223)</f>
        <v>0</v>
      </c>
      <c r="I223" s="52"/>
      <c r="J223" s="52"/>
      <c r="K223" s="52"/>
      <c r="L223" s="52"/>
      <c r="M223" s="200">
        <f>SUM(N223:Q223)</f>
        <v>0</v>
      </c>
      <c r="N223" s="52">
        <v>0</v>
      </c>
      <c r="O223" s="52">
        <v>0</v>
      </c>
      <c r="P223" s="52">
        <v>0</v>
      </c>
      <c r="Q223" s="52">
        <v>0</v>
      </c>
      <c r="R223" s="200">
        <f>SUM(S223:V223)</f>
        <v>0</v>
      </c>
      <c r="S223" s="52">
        <v>0</v>
      </c>
      <c r="T223" s="52">
        <v>0</v>
      </c>
      <c r="U223" s="52">
        <v>0</v>
      </c>
      <c r="V223" s="52">
        <v>0</v>
      </c>
      <c r="W223" s="200">
        <f>SUM(X223:AA223)</f>
        <v>0</v>
      </c>
      <c r="X223" s="52">
        <f t="shared" ref="X223:X224" si="204">D223+I223+S223+N223</f>
        <v>0</v>
      </c>
      <c r="Y223" s="52">
        <f t="shared" ref="Y223:Y224" si="205">E223+J223+T223+O223</f>
        <v>0</v>
      </c>
      <c r="Z223" s="52">
        <f t="shared" ref="Z223:Z224" si="206">F223+K223+U223+P223</f>
        <v>0</v>
      </c>
      <c r="AA223" s="52">
        <f t="shared" ref="AA223:AA224" si="207">G223+L223+V223+Q223</f>
        <v>0</v>
      </c>
      <c r="AB223" s="92"/>
      <c r="AC223" s="192"/>
      <c r="AD223" s="122"/>
      <c r="AE223" s="122"/>
      <c r="AF223" s="122"/>
      <c r="AG223" s="122"/>
      <c r="AH223" s="122"/>
    </row>
    <row r="224" spans="1:34" s="74" customFormat="1" ht="90" x14ac:dyDescent="0.25">
      <c r="A224" s="224" t="s">
        <v>462</v>
      </c>
      <c r="B224" s="92" t="s">
        <v>463</v>
      </c>
      <c r="C224" s="200"/>
      <c r="D224" s="52"/>
      <c r="E224" s="52"/>
      <c r="F224" s="52"/>
      <c r="G224" s="52"/>
      <c r="H224" s="200">
        <f>SUM(I224:L224)</f>
        <v>3591.23</v>
      </c>
      <c r="I224" s="52">
        <v>0</v>
      </c>
      <c r="J224" s="52">
        <v>0</v>
      </c>
      <c r="K224" s="52">
        <v>0</v>
      </c>
      <c r="L224" s="52">
        <v>3591.23</v>
      </c>
      <c r="M224" s="200">
        <f>SUM(N224:Q224)</f>
        <v>4132.3999999999996</v>
      </c>
      <c r="N224" s="52">
        <v>0</v>
      </c>
      <c r="O224" s="52">
        <v>0</v>
      </c>
      <c r="P224" s="52">
        <v>0</v>
      </c>
      <c r="Q224" s="52">
        <v>4132.3999999999996</v>
      </c>
      <c r="R224" s="200">
        <f>SUM(S224:V224)</f>
        <v>1058.5999999999999</v>
      </c>
      <c r="S224" s="52">
        <v>0</v>
      </c>
      <c r="T224" s="52">
        <v>0</v>
      </c>
      <c r="U224" s="52">
        <v>0</v>
      </c>
      <c r="V224" s="52">
        <v>1058.5999999999999</v>
      </c>
      <c r="W224" s="200">
        <f>SUM(X224:AA224)</f>
        <v>8782.23</v>
      </c>
      <c r="X224" s="52">
        <f t="shared" si="204"/>
        <v>0</v>
      </c>
      <c r="Y224" s="52">
        <f t="shared" si="205"/>
        <v>0</v>
      </c>
      <c r="Z224" s="52">
        <f t="shared" si="206"/>
        <v>0</v>
      </c>
      <c r="AA224" s="52">
        <f t="shared" si="207"/>
        <v>8782.23</v>
      </c>
      <c r="AB224" s="103" t="s">
        <v>465</v>
      </c>
      <c r="AC224" s="192"/>
      <c r="AD224" s="122"/>
      <c r="AE224" s="122"/>
      <c r="AF224" s="122"/>
      <c r="AG224" s="122"/>
      <c r="AH224" s="122"/>
    </row>
    <row r="225" spans="1:28" x14ac:dyDescent="0.25">
      <c r="A225" s="204" t="s">
        <v>342</v>
      </c>
      <c r="B225" s="243"/>
      <c r="C225" s="206"/>
      <c r="D225" s="206"/>
      <c r="E225" s="206"/>
      <c r="F225" s="206"/>
      <c r="G225" s="206"/>
      <c r="H225" s="205"/>
      <c r="I225" s="205"/>
      <c r="J225" s="205"/>
      <c r="K225" s="205"/>
      <c r="L225" s="205"/>
      <c r="M225" s="205"/>
      <c r="N225" s="205"/>
      <c r="O225" s="205"/>
      <c r="P225" s="205"/>
      <c r="Q225" s="205"/>
      <c r="R225" s="205"/>
      <c r="S225" s="205"/>
      <c r="T225" s="205"/>
      <c r="U225" s="205"/>
      <c r="V225" s="205"/>
      <c r="W225" s="205"/>
      <c r="X225" s="205"/>
      <c r="Y225" s="205"/>
      <c r="Z225" s="205"/>
      <c r="AA225" s="205"/>
      <c r="AB225" s="207"/>
    </row>
    <row r="226" spans="1:28" ht="45" x14ac:dyDescent="0.25">
      <c r="A226" s="224" t="s">
        <v>323</v>
      </c>
      <c r="B226" s="92" t="s">
        <v>21</v>
      </c>
      <c r="C226" s="200">
        <f>SUM(D226:G226)</f>
        <v>48</v>
      </c>
      <c r="D226" s="52">
        <v>0</v>
      </c>
      <c r="E226" s="52">
        <v>0</v>
      </c>
      <c r="F226" s="52">
        <v>0</v>
      </c>
      <c r="G226" s="52">
        <v>48</v>
      </c>
      <c r="H226" s="200">
        <f>SUM(I226:L226)</f>
        <v>98.5</v>
      </c>
      <c r="I226" s="52">
        <v>0</v>
      </c>
      <c r="J226" s="52">
        <v>0</v>
      </c>
      <c r="K226" s="52">
        <v>0</v>
      </c>
      <c r="L226" s="52">
        <v>98.5</v>
      </c>
      <c r="M226" s="200">
        <f>SUM(N226:Q226)</f>
        <v>210.9</v>
      </c>
      <c r="N226" s="52">
        <v>0</v>
      </c>
      <c r="O226" s="52">
        <v>0</v>
      </c>
      <c r="P226" s="52">
        <v>0</v>
      </c>
      <c r="Q226" s="52">
        <v>210.9</v>
      </c>
      <c r="R226" s="200">
        <f>SUM(S226:V226)</f>
        <v>525.1</v>
      </c>
      <c r="S226" s="52">
        <v>0</v>
      </c>
      <c r="T226" s="52">
        <v>0</v>
      </c>
      <c r="U226" s="52">
        <v>0</v>
      </c>
      <c r="V226" s="52">
        <v>525.1</v>
      </c>
      <c r="W226" s="200">
        <f>SUM(X226:AA226)</f>
        <v>882.5</v>
      </c>
      <c r="X226" s="52">
        <f t="shared" ref="X226:X228" si="208">D226+I226+S226+N226</f>
        <v>0</v>
      </c>
      <c r="Y226" s="52">
        <f t="shared" ref="Y226:Y228" si="209">E226+J226+T226+O226</f>
        <v>0</v>
      </c>
      <c r="Z226" s="52">
        <f t="shared" ref="Z226:Z228" si="210">F226+K226+U226+P226</f>
        <v>0</v>
      </c>
      <c r="AA226" s="52">
        <f t="shared" ref="AA226:AA228" si="211">G226+L226+V226+Q226</f>
        <v>882.5</v>
      </c>
      <c r="AB226" s="103" t="s">
        <v>546</v>
      </c>
    </row>
    <row r="227" spans="1:28" ht="45" x14ac:dyDescent="0.25">
      <c r="A227" s="224" t="s">
        <v>324</v>
      </c>
      <c r="B227" s="92" t="s">
        <v>100</v>
      </c>
      <c r="C227" s="200">
        <v>0</v>
      </c>
      <c r="D227" s="52">
        <v>0</v>
      </c>
      <c r="E227" s="52">
        <v>0</v>
      </c>
      <c r="F227" s="52">
        <v>0</v>
      </c>
      <c r="G227" s="52">
        <v>0</v>
      </c>
      <c r="H227" s="200">
        <f>SUM(I227:L227)</f>
        <v>0</v>
      </c>
      <c r="I227" s="52">
        <v>0</v>
      </c>
      <c r="J227" s="52">
        <v>0</v>
      </c>
      <c r="K227" s="52">
        <v>0</v>
      </c>
      <c r="L227" s="52">
        <v>0</v>
      </c>
      <c r="M227" s="200">
        <f>SUM(N227:Q227)</f>
        <v>0</v>
      </c>
      <c r="N227" s="52">
        <v>0</v>
      </c>
      <c r="O227" s="52">
        <v>0</v>
      </c>
      <c r="P227" s="52">
        <v>0</v>
      </c>
      <c r="Q227" s="52">
        <v>0</v>
      </c>
      <c r="R227" s="200">
        <f>SUM(S227:V227)</f>
        <v>0</v>
      </c>
      <c r="S227" s="52">
        <v>0</v>
      </c>
      <c r="T227" s="52">
        <v>0</v>
      </c>
      <c r="U227" s="52">
        <v>0</v>
      </c>
      <c r="V227" s="52">
        <v>0</v>
      </c>
      <c r="W227" s="200">
        <f>SUM(X227:AA227)</f>
        <v>0</v>
      </c>
      <c r="X227" s="52">
        <f t="shared" si="208"/>
        <v>0</v>
      </c>
      <c r="Y227" s="52">
        <f t="shared" si="209"/>
        <v>0</v>
      </c>
      <c r="Z227" s="52">
        <f t="shared" si="210"/>
        <v>0</v>
      </c>
      <c r="AA227" s="52">
        <f t="shared" si="211"/>
        <v>0</v>
      </c>
      <c r="AB227" s="103" t="s">
        <v>609</v>
      </c>
    </row>
    <row r="228" spans="1:28" ht="30" x14ac:dyDescent="0.25">
      <c r="A228" s="224" t="s">
        <v>325</v>
      </c>
      <c r="B228" s="92" t="s">
        <v>67</v>
      </c>
      <c r="C228" s="200">
        <f>SUM(D228:G228)</f>
        <v>68</v>
      </c>
      <c r="D228" s="52">
        <v>0</v>
      </c>
      <c r="E228" s="52">
        <v>0</v>
      </c>
      <c r="F228" s="52">
        <v>68</v>
      </c>
      <c r="G228" s="52">
        <v>0</v>
      </c>
      <c r="H228" s="200">
        <f>SUM(I228:L228)</f>
        <v>210</v>
      </c>
      <c r="I228" s="52">
        <v>0</v>
      </c>
      <c r="J228" s="52">
        <v>0</v>
      </c>
      <c r="K228" s="52">
        <v>0</v>
      </c>
      <c r="L228" s="52">
        <v>210</v>
      </c>
      <c r="M228" s="200">
        <f>SUM(N228:Q228)</f>
        <v>500</v>
      </c>
      <c r="N228" s="52">
        <v>0</v>
      </c>
      <c r="O228" s="52">
        <v>0</v>
      </c>
      <c r="P228" s="52">
        <v>0</v>
      </c>
      <c r="Q228" s="52">
        <v>500</v>
      </c>
      <c r="R228" s="200">
        <f>SUM(S228:V228)</f>
        <v>0</v>
      </c>
      <c r="S228" s="52">
        <v>0</v>
      </c>
      <c r="T228" s="52">
        <v>0</v>
      </c>
      <c r="U228" s="52">
        <v>0</v>
      </c>
      <c r="V228" s="52">
        <v>0</v>
      </c>
      <c r="W228" s="200">
        <f>SUM(X228:AA228)</f>
        <v>778</v>
      </c>
      <c r="X228" s="52">
        <f t="shared" si="208"/>
        <v>0</v>
      </c>
      <c r="Y228" s="52">
        <f t="shared" si="209"/>
        <v>0</v>
      </c>
      <c r="Z228" s="52">
        <f t="shared" si="210"/>
        <v>68</v>
      </c>
      <c r="AA228" s="52">
        <f t="shared" si="211"/>
        <v>710</v>
      </c>
      <c r="AB228" s="201" t="s">
        <v>613</v>
      </c>
    </row>
    <row r="229" spans="1:28" x14ac:dyDescent="0.25">
      <c r="A229" s="204" t="s">
        <v>326</v>
      </c>
      <c r="B229" s="243"/>
      <c r="C229" s="206"/>
      <c r="D229" s="206"/>
      <c r="E229" s="206"/>
      <c r="F229" s="206"/>
      <c r="G229" s="206"/>
      <c r="H229" s="205"/>
      <c r="I229" s="205"/>
      <c r="J229" s="205"/>
      <c r="K229" s="205"/>
      <c r="L229" s="205"/>
      <c r="M229" s="205"/>
      <c r="N229" s="205"/>
      <c r="O229" s="205"/>
      <c r="P229" s="205"/>
      <c r="Q229" s="205"/>
      <c r="R229" s="205"/>
      <c r="S229" s="205"/>
      <c r="T229" s="205"/>
      <c r="U229" s="205"/>
      <c r="V229" s="205"/>
      <c r="W229" s="205"/>
      <c r="X229" s="205"/>
      <c r="Y229" s="205"/>
      <c r="Z229" s="205"/>
      <c r="AA229" s="205"/>
      <c r="AB229" s="207"/>
    </row>
    <row r="230" spans="1:28" ht="75" x14ac:dyDescent="0.25">
      <c r="A230" s="224" t="s">
        <v>327</v>
      </c>
      <c r="B230" s="92" t="s">
        <v>328</v>
      </c>
      <c r="C230" s="200">
        <v>0</v>
      </c>
      <c r="D230" s="52">
        <v>0</v>
      </c>
      <c r="E230" s="52">
        <v>0</v>
      </c>
      <c r="F230" s="52">
        <v>0</v>
      </c>
      <c r="G230" s="52">
        <v>0</v>
      </c>
      <c r="H230" s="200">
        <f t="shared" ref="H230:H231" si="212">SUM(I230:L230)</f>
        <v>0</v>
      </c>
      <c r="I230" s="52">
        <v>0</v>
      </c>
      <c r="J230" s="52">
        <v>0</v>
      </c>
      <c r="K230" s="52">
        <v>0</v>
      </c>
      <c r="L230" s="52">
        <v>0</v>
      </c>
      <c r="M230" s="200">
        <f t="shared" ref="M230:M231" si="213">SUM(N230:Q230)</f>
        <v>0</v>
      </c>
      <c r="N230" s="52">
        <v>0</v>
      </c>
      <c r="O230" s="52">
        <v>0</v>
      </c>
      <c r="P230" s="52">
        <v>0</v>
      </c>
      <c r="Q230" s="52">
        <v>0</v>
      </c>
      <c r="R230" s="200">
        <f t="shared" ref="R230:R231" si="214">SUM(S230:V230)</f>
        <v>0</v>
      </c>
      <c r="S230" s="52">
        <v>0</v>
      </c>
      <c r="T230" s="52">
        <v>0</v>
      </c>
      <c r="U230" s="52">
        <v>0</v>
      </c>
      <c r="V230" s="52">
        <v>0</v>
      </c>
      <c r="W230" s="200">
        <f t="shared" ref="W230:W231" si="215">SUM(X230:AA230)</f>
        <v>0</v>
      </c>
      <c r="X230" s="52">
        <f t="shared" ref="X230:X231" si="216">D230+I230+S230+N230</f>
        <v>0</v>
      </c>
      <c r="Y230" s="52">
        <f t="shared" ref="Y230:Y231" si="217">E230+J230+T230+O230</f>
        <v>0</v>
      </c>
      <c r="Z230" s="52">
        <f t="shared" ref="Z230:Z231" si="218">F230+K230+U230+P230</f>
        <v>0</v>
      </c>
      <c r="AA230" s="52">
        <f t="shared" ref="AA230:AA231" si="219">G230+L230+V230+Q230</f>
        <v>0</v>
      </c>
      <c r="AB230" s="103" t="s">
        <v>609</v>
      </c>
    </row>
    <row r="231" spans="1:28" ht="45" x14ac:dyDescent="0.25">
      <c r="A231" s="224" t="s">
        <v>329</v>
      </c>
      <c r="B231" s="92" t="s">
        <v>101</v>
      </c>
      <c r="C231" s="200">
        <v>0</v>
      </c>
      <c r="D231" s="52">
        <v>0</v>
      </c>
      <c r="E231" s="52">
        <v>0</v>
      </c>
      <c r="F231" s="52">
        <v>0</v>
      </c>
      <c r="G231" s="52">
        <v>0</v>
      </c>
      <c r="H231" s="200">
        <f t="shared" si="212"/>
        <v>268.8</v>
      </c>
      <c r="I231" s="52">
        <v>0</v>
      </c>
      <c r="J231" s="52">
        <v>0</v>
      </c>
      <c r="K231" s="52">
        <v>268.8</v>
      </c>
      <c r="L231" s="52">
        <v>0</v>
      </c>
      <c r="M231" s="200">
        <f t="shared" si="213"/>
        <v>148.19999999999999</v>
      </c>
      <c r="N231" s="52">
        <v>0</v>
      </c>
      <c r="O231" s="52">
        <v>0</v>
      </c>
      <c r="P231" s="52">
        <v>148.19999999999999</v>
      </c>
      <c r="Q231" s="52">
        <v>0</v>
      </c>
      <c r="R231" s="200">
        <f t="shared" si="214"/>
        <v>0</v>
      </c>
      <c r="S231" s="52">
        <v>0</v>
      </c>
      <c r="T231" s="52">
        <v>0</v>
      </c>
      <c r="U231" s="52">
        <v>0</v>
      </c>
      <c r="V231" s="52">
        <v>0</v>
      </c>
      <c r="W231" s="200">
        <f t="shared" si="215"/>
        <v>417</v>
      </c>
      <c r="X231" s="52">
        <f t="shared" si="216"/>
        <v>0</v>
      </c>
      <c r="Y231" s="52">
        <f t="shared" si="217"/>
        <v>0</v>
      </c>
      <c r="Z231" s="52">
        <f t="shared" si="218"/>
        <v>417</v>
      </c>
      <c r="AA231" s="52">
        <f t="shared" si="219"/>
        <v>0</v>
      </c>
      <c r="AB231" s="103" t="s">
        <v>609</v>
      </c>
    </row>
    <row r="232" spans="1:28" ht="15.75" customHeight="1" x14ac:dyDescent="0.25">
      <c r="A232" s="206"/>
      <c r="B232" s="254" t="s">
        <v>619</v>
      </c>
      <c r="C232" s="208" t="e">
        <f>SUM(D232:G232)</f>
        <v>#REF!</v>
      </c>
      <c r="D232" s="208" t="e">
        <f>D231+#REF!+D230+#REF!+D228+D227+D226+D223+D220+D219+D212+D210+D209+D206+D204+D203+D202+D197+D193+D191+D190+D187+D183+D179+D177+D173+D172+D170+D169+D168+D165+D162+D160+D159+D157+#REF!+#REF!+#REF!+D156+D153+D151+D148+D144+D143+D137+D136+D135+D134+D133+D132+D131+D129+D128+D126+D122+D120+D119+D116+D115+D111+D109+D108+D107+D106+D105+D102+D101+D97+D96+D95+D93+D91+D89+D88+D87+D86+D85+D83+D81+D79+D78+D77+D75+D70+D67+D66+D62+D61+D60+D58+D57+D55+D54+D52+D51+D50+D38+D37+D35+D34+D33+D31+D30+D29+D28+D24+D22+#REF!+D19+#REF!+D16+#REF!+D14+D13+D12+D10+D9</f>
        <v>#REF!</v>
      </c>
      <c r="E232" s="208" t="e">
        <f>E231+#REF!+E230+#REF!+E228+E227+E226+E223+E220+E219+E212+E210+E209+E206+E204+E203+E202+E197+E193+E191+E190+E187+E183+E179+E177+E173+E172+E170+E169+E168+E165+E162+E160+E159+E157+#REF!+#REF!+#REF!+E156+E153+E151+E148+E144+E143+E137+E136+E135+E134+E133+E132+E131+E129+E128+E126+E122+E120+E119+E116+E115+E111+E109+E108+E107+E106+E105+E102+E101+E97+E96+E95+E93+E91+E89+E88+E87+E86+E85+E83+E81+E79+E78+E77+E75+E70+E67+E66+E62+E61+E60+E58+E57+E55+E54+E52+E51+E50+E38+E37+E35+E34+E33+E31+E30+E29+E28+E24+E22+#REF!+E19+#REF!+E16+#REF!+E14+E13+E12+E10+E9</f>
        <v>#REF!</v>
      </c>
      <c r="F232" s="208" t="e">
        <f>F231+#REF!+F230+#REF!+F228+F227+F226+F223+F220+F219+F212+F210+F209+F206+F204+F203+F202+F197+F193+F191+F190+F187+F183+F179+F177+F173+F172+F170+F169+F168+F165+F162+F160+F159+F157+#REF!+#REF!+#REF!+F156+F153+F151+F148+F144+F143+F137+F136+F135+F134+F133+F132+F131+F129+F128+F126+F122+F120+F119+F116+F115+F111+F109+F108+F107+F106+F105+F102+F101+F97+F96+F95+F93+F91+F89+F88+F87+F86+F85+F83+F81+F79+F78+F77+F75+F70+F67+F66+F62+F61+F60+F58+F57+F55+F54+F52+F51+F50+F38+F37+F35+F34+F33+F31+F30+F29+F28+F24+F22+#REF!+F19+#REF!+F16+#REF!+F14+F13+F12+F10+F9</f>
        <v>#REF!</v>
      </c>
      <c r="G232" s="208" t="e">
        <f>G231+#REF!+G230+#REF!+G228+G227+G226+G223+G220+G219+G212+G210+G209+G206+G204+G203+G202+G197+G193+G191+G190+G187+G183+G179+G177+G173+G172+G170+G169+G168+G165+G162+G160+G159+G157+#REF!+#REF!+#REF!+G156+G153+G151+G148+G144+G143+G137+G136+G135+G134+G133+G132+G131+G129+G128+G126+G122+G120+G119+G116+G115+G111+G109+G108+G107+G106+G105+G102+G101+G97+G96+G95+G93+G91+G89+G88+G87+G86+G85+G83+G81+G79+G78+G77+G75+G70+G67+G66+G62+G61+G60+G58+G57+G55+G54+G52+G51+G50+G38+G37+G35+G34+G33+G31+G30+G29+G28+G24+G22+#REF!+G19+#REF!+G16+#REF!+G14+G13+G12+G10+G9</f>
        <v>#REF!</v>
      </c>
      <c r="H232" s="208" t="e">
        <f>SUM(I232:L232)</f>
        <v>#REF!</v>
      </c>
      <c r="I232" s="208" t="e">
        <f>I231+#REF!+I230+#REF!+I228+I227+I226+I224+I223+I220+I219+I212+I210+I209+I206+I204+I203+I202+I197+I193+I191+I190+I187+I183+I179+I177+I173+I172+I170+I169+I168+I165+I162+I160+I159+I157+#REF!+#REF!+#REF!+I156+I153+I151+I148+I144+I143+I137+I136+I135+I134+I133+I132+I131+I129+I128+I126+I122+I120+I119+I116+I115+I111+I109+I108+I107+I106+I105+I102+I101+I97+I96+I95+I93+I91+I89+I88+I87+I86+I85+I83+I81+I79+I78+I77+I75+I70+I67+I66+I62+I61+I60+I58+I57+I55+I54+I52+I51+I50+I38+I37+I35+I34+I33+I31+I30+I29+I28+I24+I25+I22+I21+#REF!+#REF!+I19+#REF!+I16+#REF!+I14+I13+I12+I10+I9</f>
        <v>#REF!</v>
      </c>
      <c r="J232" s="208" t="e">
        <f>J231+#REF!+J230+#REF!+J228+J227+J226+J224+J223+J220+J219+J212+J210+J209+J206+J204+J203+J202+J197+J193+J191+J190+J187+J183+J179+J177+J173+J172+J170+J169+J168+J165+J162+J160+J159+J157+#REF!+#REF!+#REF!+J156+J153+J151+J148+J144+J143+J137+J136+J135+J134+J133+J132+J131+J129+J128+J126+J122+J120+J119+J116+J115+J111+J109+J108+J107+J106+J105+J102+J101+J97+J96+J95+J93+J91+J89+J88+J87+J86+J85+J83+J81+J79+J78+J77+J75+J70+J67+J66+J62+J61+J60+J58+J57+J55+J54+J52+J51+J50+J38+J37+J35+J34+J33+J31+J30+J29+J28+J24+J25+J22+J21+#REF!+#REF!+J19+#REF!+J16+#REF!+J14+J13+J12+J10+J9</f>
        <v>#REF!</v>
      </c>
      <c r="K232" s="208" t="e">
        <f>K231+#REF!+K230+#REF!+K228+K227+K226+K224+K223+K220+K219+K212+K210+K209+K206+K204+K203+K202+K197+K193+K191+K190+K187+K183+K179+K177+K173+K172+K170+K169+K168+K165+K162+K160+K159+K157+#REF!+#REF!+#REF!+K156+K153+K151+K148+K144+K143+K137+K136+K135+K134+K133+K132+K131+K129+K128+K126+K122+K120+K119+K116+K115+K111+K109+K108+K107+K106+K105+K102+K101+K97+K96+K95+K93+K91+K89+K88+K87+K86+K85+K83+K81+K79+K78+K77+K75+K70+K67+K66+K62+K61+K60+K58+K57+K55+K54+K52+K51+K50+K38+K37+K35+K34+K33+K31+K30+K29+K28+K24+K25+K22+K21+#REF!+#REF!+K19+#REF!+K16+#REF!+K14+K13+K12+K10+K9</f>
        <v>#REF!</v>
      </c>
      <c r="L232" s="208" t="e">
        <f>L231+#REF!+L230+#REF!+L228+L227+L226+L224+L223+L220+L219+L212+L210+L209+L206+L204+L203+L202+L197+L193+L191+L190+L187+L183+L179+L177+L173+L172+L170+L169+L168+L165+L162+L160+L159+L157+#REF!+#REF!+#REF!+L156+L153+L151+L148+L144+L143+L137+L136+L135+L134+L133+L132+L131+L129+L128+L126+L122+L120+L119+L116+L115+L111+L109+L108+L107+L106+L105+L102+L101+L97+L96+L95+L93+L91+L89+L88+L87+L86+L85+L83+L81+L79+L78+L77+L75+L70+L67+L66+L62+L61+L60+L58+L57+L55+L54+L52+L51+L50+L38+L37+L35+L34+L33+L31+L30+L29+L28+L24+L25+L22+L21+#REF!+#REF!+L19+#REF!+L16+#REF!+L14+L13+L12+L10+L9</f>
        <v>#REF!</v>
      </c>
      <c r="M232" s="208" t="e">
        <f>SUM(N232:Q232)</f>
        <v>#REF!</v>
      </c>
      <c r="N232" s="208" t="e">
        <f>N231+#REF!+N230+#REF!+N228+N227+N226+N224+N223+N220+N219+N212+N210+N209+N206+N204+N203+N202+N197+N193+N191+N190+N187+N183+N179+N177+N173+N172+N170+N169+N168+N165+N162+N160+N159+N157+#REF!+#REF!+#REF!+N156+N153+N151+N148+N144+N143+N137+N136+N135+N134+N133+N132+N131+N129+N128+N126+N122+N120+N119+N116+N115+N111+N109+N108+N107+N106+N105+N102+N101+N97+N96+N95+N93+N91+N89+N88+N87+N86+N85+N83+N81+N79+N78+N77+N75+N70+N67+N66+N62+N61+N60+N58+N57+N55+N54+N52+N51+N50+N38+N37+N35+N34+N33+N31+N30+N29+N28+N24+N25+N22+N21+#REF!+#REF!+N19+#REF!+N16+#REF!+N14+N13+N12+N10+N9+N103+N112+N113+#REF!+N127+N141+N142+#REF!+N145+N146+N161+#REF!</f>
        <v>#REF!</v>
      </c>
      <c r="O232" s="208" t="e">
        <f>O231+#REF!+O230+#REF!+O228+O227+O226+O224+O223+O220+O219+O212+O210+O209+O206+O204+O203+O202+O197+O193+O191+O190+O187+O183+O179+O177+O173+O172+O170+O169+O168+O165+O162+O160+O159+O157+#REF!+#REF!+#REF!+O156+O153+O151+O148+O144+O143+O137+O136+O135+O134+O133+O132+O131+O129+O128+O126+O122+O120+O119+O116+O115+O111+O109+O108+O107+O106+O105+O102+O101+O97+O96+O95+O93+O91+O89+O88+O87+O86+O85+O83+O81+O79+O78+O77+O75+O70+O67+O66+O62+O61+O60+O58+O57+O55+O54+O52+O51+O50+O38+O37+O35+O34+O33+O31+O30+O29+O28+O24+O25+O22+O21+#REF!+#REF!+O19+#REF!+O16+#REF!+O14+O13+O12+O10+O9+O103+O112+O113+#REF!+O127+O141+O142+#REF!+O145+O146+O161+#REF!</f>
        <v>#REF!</v>
      </c>
      <c r="P232" s="208" t="e">
        <f>P231+#REF!+P230+#REF!+P228+P227+P226+P224+P223+P220+P219+P212+P210+P209+P206+P204+P203+P202+P197+P193+P191+P190+P187+P183+P179+P177+P173+P172+P170+P169+P168+P165+P162+P160+P159+P157+#REF!+#REF!+#REF!+P156+P153+P151+P148+P144+P143+P137+P136+P135+P134+P133+P132+P131+P129+P128+P126+P122+P120+P119+P116+P115+P111+P109+P108+P107+P106+P105+P102+P101+P97+P96+P95+P93+P91+P89+P88+P87+P86+P85+P83+P81+P79+P78+P77+P75+P70+P67+P66+P62+P61+P60+P58+P57+P55+P54+P52+P51+P50+P38+P37+P35+P34+P33+P31+P30+P29+P28+P24+P25+P22+P21+#REF!+#REF!+P19+#REF!+P16+#REF!+P14+P13+P12+P10+P9+P103+P112+P113+#REF!+P127+P141+P142+#REF!+P145+P146+P161+#REF!</f>
        <v>#REF!</v>
      </c>
      <c r="Q232" s="208" t="e">
        <f>Q231+#REF!+Q230+#REF!+Q228+Q227+Q226+Q224+Q223+Q220+Q219+Q212+Q210+Q209+Q206+Q204+Q203+Q202+Q197+Q193+Q191+Q190+Q187+Q183+Q179+Q177+Q173+Q172+Q170+Q169+Q168+Q165+Q162+Q160+Q159+Q157+#REF!+#REF!+#REF!+Q156+Q153+Q151+Q148+Q144+Q143+Q137+Q136+Q135+Q134+Q133+Q132+Q131+Q129+Q128+Q126+Q122+Q120+Q119+Q116+Q115+Q111+Q109+Q108+Q107+Q106+Q105+Q102+Q101+Q97+Q96+Q95+Q93+Q91+Q89+Q88+Q87+Q86+Q85+Q83+Q81+Q79+Q78+Q77+Q75+Q70+Q67+Q66+Q62+Q61+Q60+Q58+Q57+Q55+Q54+Q52+Q51+Q50+Q38+Q37+Q35+Q34+Q33+Q31+Q30+Q29+Q28+Q24+Q25+Q22+Q21+#REF!+#REF!+Q19+#REF!+Q16+#REF!+Q14+Q13+Q12+Q10+Q9+Q103+Q112+Q113+#REF!+Q127+Q141+Q142+#REF!+Q145+Q146+Q161+#REF!</f>
        <v>#REF!</v>
      </c>
      <c r="R232" s="208">
        <v>10852545.5</v>
      </c>
      <c r="S232" s="208">
        <v>168701.4</v>
      </c>
      <c r="T232" s="208">
        <v>362672.9</v>
      </c>
      <c r="U232" s="208">
        <v>90188.6</v>
      </c>
      <c r="V232" s="208">
        <v>10230982.6</v>
      </c>
      <c r="W232" s="208" t="e">
        <f>SUM(X232:AA232)</f>
        <v>#REF!</v>
      </c>
      <c r="X232" s="208" t="e">
        <f>X231+#REF!+X230+#REF!+X228+X227+X226+X224+X223+X220+X219+X212+X210+X209+X206+X204+X203+X202+X197+X193+X191+X190+X187+X183+X179+X177+X173+X172+X170+X169+X168+X165+X162+X160+X159+X157+#REF!+#REF!+#REF!+X156+X153+X151+X148+X144+X143+X137+X136+X135+X134+X133+X132+X131+X129+X128+X126+X122+X120+X119+X116+X115+X111+X109+X108+X107+X106+X105+X102+X101+X97+X96+X95+X93+X91+X89+X88+X87+X86+X85+X83+X81+X79+X78+X77+X75+X70+X67+X66+X62+X61+X60+X58+X57+X55+X54+X52+X51+X50+X38+X37+X35+X34+X33+X31+X30+X29+X28+X24+X25+X22+X21+#REF!+#REF!+X19+#REF!+X16+#REF!+X14+X13+X12+X10+X9+X103+X112+X113+#REF!+X127+X141+X142+#REF!+X145+X146+X161+#REF!</f>
        <v>#REF!</v>
      </c>
      <c r="Y232" s="208" t="e">
        <f>Y231+#REF!+Y230+#REF!+Y228+Y227+Y226+Y224+Y223+Y220+Y219+Y212+Y210+Y209+Y206+Y204+Y203+Y202+Y197+Y193+Y191+Y190+Y187+Y183+Y179+Y177+Y173+Y172+Y170+Y169+Y168+Y165+Y162+Y160+Y159+Y157+#REF!+#REF!+#REF!+Y156+Y153+Y151+Y148+Y144+Y143+Y137+Y136+Y135+Y134+Y133+Y132+Y131+Y129+Y128+Y126+Y122+Y120+Y119+Y116+Y115+Y111+Y109+Y108+Y107+Y106+Y105+Y102+Y101+Y97+Y96+Y95+Y93+Y91+Y89+Y88+Y87+Y86+Y85+Y83+Y81+Y79+Y78+Y77+Y75+Y70+Y67+Y66+Y62+Y61+Y60+Y58+Y57+Y55+Y54+Y52+Y51+Y50+Y38+Y37+Y35+Y34+Y33+Y31+Y30+Y29+Y28+Y24+Y25+Y22+Y21+#REF!+#REF!+Y19+#REF!+Y16+#REF!+Y14+Y13+Y12+Y10+Y9+Y103+Y112+Y113+#REF!+Y127+Y141+Y142+#REF!+Y145+Y146+Y161+#REF!</f>
        <v>#REF!</v>
      </c>
      <c r="Z232" s="208" t="e">
        <f>Z231+#REF!+Z230+#REF!+Z228+Z227+Z226+Z224+Z223+Z220+Z219+Z212+Z210+Z209+Z206+Z204+Z203+Z202+Z197+Z193+Z191+Z190+Z187+Z183+Z179+Z177+Z173+Z172+Z170+Z169+Z168+Z165+Z162+Z160+Z159+Z157+#REF!+#REF!+#REF!+Z156+Z153+Z151+Z148+Z144+Z143+Z137+Z136+Z135+Z134+Z133+Z132+Z131+Z129+Z128+Z126+Z122+Z120+Z119+Z116+Z115+Z111+Z109+Z108+Z107+Z106+Z105+Z102+Z101+Z97+Z96+Z95+Z93+Z91+Z89+Z88+Z87+Z86+Z85+Z83+Z81+Z79+Z78+Z77+Z75+Z70+Z67+Z66+Z62+Z61+Z60+Z58+Z57+Z55+Z54+Z52+Z51+Z50+Z38+Z37+Z35+Z34+Z33+Z31+Z30+Z29+Z28+Z24+Z25+Z22+Z21+#REF!+#REF!+Z19+#REF!+Z16+#REF!+Z14+Z13+Z12+Z10+Z9+Z103+Z112+Z113+#REF!+Z127+Z141+Z142+#REF!+Z145+Z146+Z161+#REF!</f>
        <v>#REF!</v>
      </c>
      <c r="AA232" s="208" t="e">
        <f>AA231+#REF!+AA230+#REF!+AA228+AA227+AA226+AA224+AA223+AA220+AA219+AA212+AA210+AA209+AA206+AA204+AA203+AA202+AA197+AA193+AA191+AA190+AA187+AA183+AA179+AA177+AA173+AA172+AA170+AA169+AA168+AA165+AA162+AA160+AA159+AA157+#REF!+#REF!+#REF!+AA156+AA153+AA151+AA148+AA144+AA143+AA137+AA136+AA135+AA134+AA133+AA132+AA131+AA129+AA128+AA126+AA122+AA120+AA119+AA116+AA115+AA111+AA109+AA108+AA107+AA106+AA105+AA102+AA101+AA97+AA96+AA95+AA93+AA91+AA89+AA88+AA87+AA86+AA85+AA83+AA81+AA79+AA78+AA77+AA75+AA70+AA67+AA66+AA62+AA61+AA60+AA58+AA57+AA55+AA54+AA52+AA51+AA50+AA38+AA37+AA35+AA34+AA33+AA31+AA30+AA29+AA28+AA24+AA25+AA22+AA21+#REF!+#REF!+AA19+#REF!+AA16+#REF!+AA14+AA13+AA12+AA10+AA9+AA103+AA112+AA113+#REF!+AA127+AA141+AA142+#REF!+AA145+AA146+AA161+#REF!</f>
        <v>#REF!</v>
      </c>
      <c r="AB232" s="254"/>
    </row>
    <row r="233" spans="1:28" ht="15.75" customHeight="1" x14ac:dyDescent="0.25">
      <c r="A233" s="121"/>
      <c r="B233" s="81" t="s">
        <v>620</v>
      </c>
      <c r="C233" s="81"/>
      <c r="D233" s="81"/>
      <c r="E233" s="81"/>
      <c r="F233" s="81"/>
      <c r="G233" s="81"/>
      <c r="H233" s="129">
        <f>SUM(I233:L233)</f>
        <v>2589390.1612499999</v>
      </c>
      <c r="I233" s="75">
        <v>66957.299999999988</v>
      </c>
      <c r="J233" s="75">
        <v>229408.19999999998</v>
      </c>
      <c r="K233" s="75">
        <v>367508.46124999999</v>
      </c>
      <c r="L233" s="75">
        <v>1925516.2000000002</v>
      </c>
      <c r="M233" s="129">
        <f>SUM(N233:Q233)</f>
        <v>2589390.1612499999</v>
      </c>
      <c r="N233" s="75">
        <v>66957.299999999988</v>
      </c>
      <c r="O233" s="75">
        <v>229408.19999999998</v>
      </c>
      <c r="P233" s="75">
        <v>367508.46124999999</v>
      </c>
      <c r="Q233" s="75">
        <v>1925516.2000000002</v>
      </c>
      <c r="R233" s="208">
        <f>S233+T233+U233+V233</f>
        <v>11899341.5</v>
      </c>
      <c r="S233" s="234">
        <v>189876.4</v>
      </c>
      <c r="T233" s="234">
        <v>161586.5</v>
      </c>
      <c r="U233" s="234">
        <v>300824.40000000002</v>
      </c>
      <c r="V233" s="234">
        <v>11247054.199999999</v>
      </c>
      <c r="W233" s="269"/>
      <c r="X233" s="208"/>
      <c r="Y233" s="208"/>
      <c r="Z233" s="208"/>
      <c r="AA233" s="208"/>
      <c r="AB233" s="254"/>
    </row>
    <row r="234" spans="1:28" ht="15.75" customHeight="1" x14ac:dyDescent="0.25">
      <c r="A234" s="268"/>
      <c r="B234" s="121" t="s">
        <v>618</v>
      </c>
      <c r="C234" s="270">
        <f>SUM(D234:G234)</f>
        <v>8147858.7373699993</v>
      </c>
      <c r="D234" s="75">
        <v>89005.87543</v>
      </c>
      <c r="E234" s="75">
        <v>151831.58415000004</v>
      </c>
      <c r="F234" s="75">
        <v>312537.26173999999</v>
      </c>
      <c r="G234" s="75">
        <v>7594484.0160499997</v>
      </c>
      <c r="H234" s="269"/>
      <c r="I234" s="208"/>
      <c r="J234" s="208"/>
      <c r="K234" s="208"/>
      <c r="L234" s="208"/>
      <c r="M234" s="269"/>
      <c r="N234" s="208"/>
      <c r="O234" s="208"/>
      <c r="P234" s="208"/>
      <c r="Q234" s="208"/>
      <c r="R234" s="269">
        <f>SUM(S234:V234)</f>
        <v>8147858.7373699993</v>
      </c>
      <c r="S234" s="234">
        <v>89005.87543</v>
      </c>
      <c r="T234" s="234">
        <v>151831.58415000004</v>
      </c>
      <c r="U234" s="234">
        <v>312537.26173999999</v>
      </c>
      <c r="V234" s="234">
        <v>7594484.0160499997</v>
      </c>
      <c r="W234" s="269"/>
      <c r="X234" s="208"/>
      <c r="Y234" s="208"/>
      <c r="Z234" s="208"/>
      <c r="AA234" s="208"/>
      <c r="AB234" s="254"/>
    </row>
    <row r="235" spans="1:28" ht="15.75" customHeight="1" x14ac:dyDescent="0.25">
      <c r="A235" s="268"/>
      <c r="B235" s="121" t="s">
        <v>617</v>
      </c>
      <c r="C235" s="270">
        <f>SUM(D235:G235)</f>
        <v>8391410.1278700009</v>
      </c>
      <c r="D235" s="75">
        <v>58822.993840000003</v>
      </c>
      <c r="E235" s="75">
        <v>230321.47663999995</v>
      </c>
      <c r="F235" s="75">
        <v>281501.26636999997</v>
      </c>
      <c r="G235" s="75">
        <v>7820764.39102</v>
      </c>
      <c r="H235" s="269"/>
      <c r="I235" s="208"/>
      <c r="J235" s="208"/>
      <c r="K235" s="208"/>
      <c r="L235" s="208"/>
      <c r="M235" s="269"/>
      <c r="N235" s="208"/>
      <c r="O235" s="208"/>
      <c r="P235" s="208"/>
      <c r="Q235" s="208"/>
      <c r="R235" s="270">
        <f>SUM(S235:V235)</f>
        <v>8391410.1278700009</v>
      </c>
      <c r="S235" s="75">
        <v>58822.993840000003</v>
      </c>
      <c r="T235" s="75">
        <v>230321.47663999995</v>
      </c>
      <c r="U235" s="75">
        <v>281501.26636999997</v>
      </c>
      <c r="V235" s="75">
        <v>7820764.39102</v>
      </c>
      <c r="W235" s="269"/>
      <c r="X235" s="208"/>
      <c r="Y235" s="208"/>
      <c r="Z235" s="208"/>
      <c r="AA235" s="208"/>
      <c r="AB235" s="254"/>
    </row>
    <row r="236" spans="1:28" ht="15.75" customHeight="1" x14ac:dyDescent="0.25">
      <c r="A236" s="206"/>
      <c r="B236" s="81" t="s">
        <v>622</v>
      </c>
      <c r="C236" s="81"/>
      <c r="D236" s="81"/>
      <c r="E236" s="81"/>
      <c r="F236" s="81"/>
      <c r="G236" s="81"/>
      <c r="H236" s="129">
        <f>SUM(I236:L236)</f>
        <v>2589390.1612499999</v>
      </c>
      <c r="I236" s="75">
        <v>66957.299999999988</v>
      </c>
      <c r="J236" s="75">
        <v>229408.19999999998</v>
      </c>
      <c r="K236" s="75">
        <v>367508.46124999999</v>
      </c>
      <c r="L236" s="75">
        <v>1925516.2000000002</v>
      </c>
      <c r="M236" s="129">
        <f>SUM(N236:Q236)</f>
        <v>2589390.1612499999</v>
      </c>
      <c r="N236" s="75">
        <v>66957.299999999988</v>
      </c>
      <c r="O236" s="75">
        <v>229408.19999999998</v>
      </c>
      <c r="P236" s="75">
        <v>367508.46124999999</v>
      </c>
      <c r="Q236" s="75">
        <v>1925516.2000000002</v>
      </c>
      <c r="R236" s="131">
        <f>SUM(S236:V236)</f>
        <v>2589390.1612499999</v>
      </c>
      <c r="S236" s="75">
        <v>66957.299999999988</v>
      </c>
      <c r="T236" s="75">
        <v>229408.19999999998</v>
      </c>
      <c r="U236" s="75">
        <v>367508.46124999999</v>
      </c>
      <c r="V236" s="75">
        <v>1925516.2000000002</v>
      </c>
      <c r="W236" s="269"/>
      <c r="X236" s="208"/>
      <c r="Y236" s="208"/>
      <c r="Z236" s="208"/>
      <c r="AA236" s="208"/>
      <c r="AB236" s="254"/>
    </row>
    <row r="237" spans="1:28" ht="15.75" customHeight="1" x14ac:dyDescent="0.25">
      <c r="A237" s="130"/>
      <c r="B237" s="82" t="s">
        <v>621</v>
      </c>
      <c r="C237" s="82"/>
      <c r="D237" s="82"/>
      <c r="E237" s="82"/>
      <c r="F237" s="82"/>
      <c r="G237" s="82"/>
      <c r="H237" s="131" t="e">
        <f>H232+#REF!</f>
        <v>#REF!</v>
      </c>
      <c r="I237" s="123" t="e">
        <f>I232+#REF!</f>
        <v>#REF!</v>
      </c>
      <c r="J237" s="123" t="e">
        <f>J232+#REF!</f>
        <v>#REF!</v>
      </c>
      <c r="K237" s="123" t="e">
        <f>K232+#REF!</f>
        <v>#REF!</v>
      </c>
      <c r="L237" s="123" t="e">
        <f>L232+#REF!</f>
        <v>#REF!</v>
      </c>
      <c r="M237" s="131" t="e">
        <f>M232+#REF!</f>
        <v>#REF!</v>
      </c>
      <c r="N237" s="123" t="e">
        <f>N232+#REF!</f>
        <v>#REF!</v>
      </c>
      <c r="O237" s="123" t="e">
        <f>O232+#REF!</f>
        <v>#REF!</v>
      </c>
      <c r="P237" s="123" t="e">
        <f>P232+#REF!</f>
        <v>#REF!</v>
      </c>
      <c r="Q237" s="123" t="e">
        <f>Q232+#REF!</f>
        <v>#REF!</v>
      </c>
      <c r="R237" s="271">
        <f>SUM(S237:V237)</f>
        <v>41880546.026489995</v>
      </c>
      <c r="S237" s="271">
        <f>SUM(S232:S236)</f>
        <v>573363.96927</v>
      </c>
      <c r="T237" s="271">
        <f>SUM(T232:T236)</f>
        <v>1135820.6607899999</v>
      </c>
      <c r="U237" s="271">
        <f>SUM(U232:U236)</f>
        <v>1352559.98936</v>
      </c>
      <c r="V237" s="271">
        <f>SUM(V232:V236)</f>
        <v>38818801.407069996</v>
      </c>
      <c r="W237" s="131" t="e">
        <f>W232+#REF!</f>
        <v>#REF!</v>
      </c>
      <c r="X237" s="123" t="e">
        <f>X232+#REF!</f>
        <v>#REF!</v>
      </c>
      <c r="Y237" s="123" t="e">
        <f>Y232+#REF!</f>
        <v>#REF!</v>
      </c>
      <c r="Z237" s="123" t="e">
        <f>Z232+#REF!</f>
        <v>#REF!</v>
      </c>
      <c r="AA237" s="123" t="e">
        <f>AA232+#REF!</f>
        <v>#REF!</v>
      </c>
      <c r="AB237" s="132"/>
    </row>
    <row r="238" spans="1:28" x14ac:dyDescent="0.25">
      <c r="A238" s="185"/>
      <c r="B238" s="185"/>
      <c r="C238" s="185"/>
      <c r="D238" s="185"/>
      <c r="E238" s="185"/>
      <c r="F238" s="185"/>
      <c r="G238" s="185"/>
      <c r="H238" s="186"/>
      <c r="I238" s="186"/>
      <c r="J238" s="186"/>
      <c r="K238" s="186"/>
      <c r="L238" s="186"/>
      <c r="M238" s="186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7"/>
    </row>
    <row r="239" spans="1:28" x14ac:dyDescent="0.25">
      <c r="A239" s="185"/>
      <c r="B239" s="185"/>
      <c r="C239" s="185"/>
      <c r="D239" s="185"/>
      <c r="E239" s="185"/>
      <c r="F239" s="185"/>
      <c r="G239" s="185"/>
      <c r="H239" s="186"/>
      <c r="I239" s="186"/>
      <c r="J239" s="186"/>
      <c r="K239" s="186"/>
      <c r="L239" s="186"/>
      <c r="M239" s="186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7"/>
    </row>
    <row r="240" spans="1:28" ht="15.75" x14ac:dyDescent="0.25">
      <c r="A240" s="300" t="s">
        <v>536</v>
      </c>
      <c r="B240" s="300"/>
      <c r="C240" s="300"/>
      <c r="D240" s="300"/>
      <c r="E240" s="300"/>
      <c r="F240" s="300"/>
      <c r="G240" s="300"/>
      <c r="H240" s="300"/>
      <c r="I240" s="300"/>
      <c r="J240" s="300"/>
      <c r="K240" s="300"/>
      <c r="L240" s="300"/>
      <c r="M240" s="300"/>
      <c r="N240" s="300"/>
      <c r="O240" s="300"/>
      <c r="P240" s="300"/>
      <c r="Q240" s="300"/>
      <c r="R240" s="300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7"/>
    </row>
    <row r="241" spans="1:28" ht="15.75" x14ac:dyDescent="0.25">
      <c r="A241" s="300" t="s">
        <v>610</v>
      </c>
      <c r="B241" s="300"/>
      <c r="C241" s="300"/>
      <c r="D241" s="300"/>
      <c r="E241" s="300"/>
      <c r="F241" s="300"/>
      <c r="G241" s="300"/>
      <c r="H241" s="300"/>
      <c r="I241" s="300"/>
      <c r="J241" s="300"/>
      <c r="K241" s="300"/>
      <c r="L241" s="300"/>
      <c r="M241" s="300"/>
      <c r="N241" s="300"/>
      <c r="O241" s="300"/>
      <c r="P241" s="300"/>
      <c r="Q241" s="300"/>
      <c r="R241" s="300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7"/>
    </row>
    <row r="242" spans="1:28" ht="15.75" x14ac:dyDescent="0.25">
      <c r="A242" s="300" t="s">
        <v>537</v>
      </c>
      <c r="B242" s="300"/>
      <c r="C242" s="300"/>
      <c r="D242" s="300"/>
      <c r="E242" s="300"/>
      <c r="F242" s="300"/>
      <c r="G242" s="300"/>
      <c r="H242" s="300"/>
      <c r="I242" s="300"/>
      <c r="J242" s="300"/>
      <c r="K242" s="300"/>
      <c r="L242" s="300"/>
      <c r="M242" s="300"/>
      <c r="N242" s="300"/>
      <c r="O242" s="300"/>
      <c r="P242" s="300"/>
      <c r="Q242" s="300"/>
      <c r="R242" s="300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7"/>
    </row>
    <row r="243" spans="1:28" ht="15.75" x14ac:dyDescent="0.25">
      <c r="A243" s="305" t="s">
        <v>538</v>
      </c>
      <c r="B243" s="305"/>
      <c r="C243" s="305"/>
      <c r="D243" s="305"/>
      <c r="E243" s="305"/>
      <c r="F243" s="305"/>
      <c r="G243" s="305"/>
      <c r="H243" s="305"/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186"/>
      <c r="T243" s="186"/>
      <c r="U243" s="186"/>
      <c r="V243" s="186"/>
      <c r="W243" s="186"/>
      <c r="X243" s="186"/>
      <c r="Y243" s="186"/>
      <c r="Z243" s="186"/>
      <c r="AA243" s="186"/>
      <c r="AB243" s="255" t="s">
        <v>539</v>
      </c>
    </row>
    <row r="244" spans="1:28" ht="15.75" x14ac:dyDescent="0.25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8"/>
    </row>
    <row r="245" spans="1:28" ht="15.75" x14ac:dyDescent="0.25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8"/>
    </row>
    <row r="246" spans="1:28" ht="15.75" hidden="1" x14ac:dyDescent="0.25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8"/>
    </row>
    <row r="247" spans="1:28" ht="15.75" hidden="1" x14ac:dyDescent="0.25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8"/>
    </row>
    <row r="248" spans="1:28" ht="15.75" hidden="1" x14ac:dyDescent="0.25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186"/>
      <c r="T248" s="186"/>
      <c r="U248" s="186"/>
      <c r="V248" s="186"/>
      <c r="W248" s="186"/>
      <c r="X248" s="186"/>
      <c r="Y248" s="186"/>
      <c r="Z248" s="186"/>
      <c r="AA248" s="186"/>
      <c r="AB248" s="188"/>
    </row>
    <row r="249" spans="1:28" ht="15.75" hidden="1" x14ac:dyDescent="0.25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186"/>
      <c r="T249" s="186"/>
      <c r="U249" s="186"/>
      <c r="V249" s="186"/>
      <c r="W249" s="186"/>
      <c r="X249" s="186"/>
      <c r="Y249" s="186"/>
      <c r="Z249" s="186"/>
      <c r="AA249" s="186"/>
      <c r="AB249" s="188"/>
    </row>
    <row r="250" spans="1:28" ht="15.75" hidden="1" x14ac:dyDescent="0.25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186"/>
      <c r="T250" s="186"/>
      <c r="U250" s="186"/>
      <c r="V250" s="186"/>
      <c r="W250" s="186"/>
      <c r="X250" s="186"/>
      <c r="Y250" s="186"/>
      <c r="Z250" s="186"/>
      <c r="AA250" s="186"/>
      <c r="AB250" s="188"/>
    </row>
    <row r="251" spans="1:28" ht="15.75" hidden="1" x14ac:dyDescent="0.25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186"/>
      <c r="T251" s="186"/>
      <c r="U251" s="186"/>
      <c r="V251" s="186"/>
      <c r="W251" s="186"/>
      <c r="X251" s="186"/>
      <c r="Y251" s="186"/>
      <c r="Z251" s="186"/>
      <c r="AA251" s="186"/>
      <c r="AB251" s="188"/>
    </row>
    <row r="252" spans="1:28" ht="15.75" hidden="1" x14ac:dyDescent="0.25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186"/>
      <c r="T252" s="186"/>
      <c r="U252" s="186"/>
      <c r="V252" s="186"/>
      <c r="W252" s="186"/>
      <c r="X252" s="186"/>
      <c r="Y252" s="186"/>
      <c r="Z252" s="186"/>
      <c r="AA252" s="186"/>
      <c r="AB252" s="188"/>
    </row>
    <row r="253" spans="1:28" ht="15.75" hidden="1" x14ac:dyDescent="0.25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186"/>
      <c r="T253" s="186"/>
      <c r="U253" s="186"/>
      <c r="V253" s="186"/>
      <c r="W253" s="186"/>
      <c r="X253" s="186"/>
      <c r="Y253" s="186"/>
      <c r="Z253" s="186"/>
      <c r="AA253" s="186"/>
      <c r="AB253" s="188"/>
    </row>
    <row r="254" spans="1:28" ht="15.75" hidden="1" x14ac:dyDescent="0.25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186"/>
      <c r="T254" s="186"/>
      <c r="U254" s="186"/>
      <c r="V254" s="186"/>
      <c r="W254" s="186"/>
      <c r="X254" s="186"/>
      <c r="Y254" s="186"/>
      <c r="Z254" s="186"/>
      <c r="AA254" s="186"/>
      <c r="AB254" s="188"/>
    </row>
    <row r="255" spans="1:28" ht="15.75" hidden="1" x14ac:dyDescent="0.25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186"/>
      <c r="T255" s="186"/>
      <c r="U255" s="186"/>
      <c r="V255" s="186"/>
      <c r="W255" s="186"/>
      <c r="X255" s="186"/>
      <c r="Y255" s="186"/>
      <c r="Z255" s="186"/>
      <c r="AA255" s="186"/>
      <c r="AB255" s="188"/>
    </row>
    <row r="256" spans="1:28" ht="15.75" hidden="1" x14ac:dyDescent="0.25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186"/>
      <c r="T256" s="186"/>
      <c r="U256" s="186"/>
      <c r="V256" s="186"/>
      <c r="W256" s="186"/>
      <c r="X256" s="186"/>
      <c r="Y256" s="186"/>
      <c r="Z256" s="186"/>
      <c r="AA256" s="186"/>
      <c r="AB256" s="188"/>
    </row>
    <row r="257" spans="1:28" ht="15.75" hidden="1" x14ac:dyDescent="0.25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186"/>
      <c r="T257" s="186"/>
      <c r="U257" s="186"/>
      <c r="V257" s="186"/>
      <c r="W257" s="186"/>
      <c r="X257" s="186"/>
      <c r="Y257" s="186"/>
      <c r="Z257" s="186"/>
      <c r="AA257" s="186"/>
      <c r="AB257" s="188"/>
    </row>
    <row r="258" spans="1:28" ht="15.75" hidden="1" x14ac:dyDescent="0.25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186"/>
      <c r="T258" s="186"/>
      <c r="U258" s="186"/>
      <c r="V258" s="186"/>
      <c r="W258" s="186"/>
      <c r="X258" s="186"/>
      <c r="Y258" s="186"/>
      <c r="Z258" s="186"/>
      <c r="AA258" s="186"/>
      <c r="AB258" s="188"/>
    </row>
    <row r="259" spans="1:28" ht="15.75" hidden="1" x14ac:dyDescent="0.25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186"/>
      <c r="T259" s="186"/>
      <c r="U259" s="186"/>
      <c r="V259" s="186"/>
      <c r="W259" s="186"/>
      <c r="X259" s="186"/>
      <c r="Y259" s="186"/>
      <c r="Z259" s="186"/>
      <c r="AA259" s="186"/>
      <c r="AB259" s="188"/>
    </row>
    <row r="260" spans="1:28" ht="15.75" hidden="1" x14ac:dyDescent="0.25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186"/>
      <c r="T260" s="186"/>
      <c r="U260" s="186"/>
      <c r="V260" s="186"/>
      <c r="W260" s="186"/>
      <c r="X260" s="186"/>
      <c r="Y260" s="186"/>
      <c r="Z260" s="186"/>
      <c r="AA260" s="186"/>
      <c r="AB260" s="188"/>
    </row>
    <row r="261" spans="1:28" ht="15.75" hidden="1" x14ac:dyDescent="0.25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186"/>
      <c r="T261" s="186"/>
      <c r="U261" s="186"/>
      <c r="V261" s="186"/>
      <c r="W261" s="186"/>
      <c r="X261" s="186"/>
      <c r="Y261" s="186"/>
      <c r="Z261" s="186"/>
      <c r="AA261" s="186"/>
      <c r="AB261" s="188"/>
    </row>
    <row r="262" spans="1:28" ht="15.75" hidden="1" x14ac:dyDescent="0.25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186"/>
      <c r="T262" s="186"/>
      <c r="U262" s="186"/>
      <c r="V262" s="186"/>
      <c r="W262" s="186"/>
      <c r="X262" s="186"/>
      <c r="Y262" s="186"/>
      <c r="Z262" s="186"/>
      <c r="AA262" s="186"/>
      <c r="AB262" s="188"/>
    </row>
    <row r="263" spans="1:28" ht="15.75" hidden="1" x14ac:dyDescent="0.25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186"/>
      <c r="T263" s="186"/>
      <c r="U263" s="186"/>
      <c r="V263" s="186"/>
      <c r="W263" s="186"/>
      <c r="X263" s="186"/>
      <c r="Y263" s="186"/>
      <c r="Z263" s="186"/>
      <c r="AA263" s="186"/>
      <c r="AB263" s="188"/>
    </row>
    <row r="264" spans="1:28" ht="15.75" hidden="1" x14ac:dyDescent="0.25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186"/>
      <c r="T264" s="186"/>
      <c r="U264" s="186"/>
      <c r="V264" s="186"/>
      <c r="W264" s="186"/>
      <c r="X264" s="186"/>
      <c r="Y264" s="186"/>
      <c r="Z264" s="186"/>
      <c r="AA264" s="186"/>
      <c r="AB264" s="188"/>
    </row>
    <row r="265" spans="1:28" ht="15.75" hidden="1" x14ac:dyDescent="0.25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186"/>
      <c r="T265" s="186"/>
      <c r="U265" s="186"/>
      <c r="V265" s="186"/>
      <c r="W265" s="186"/>
      <c r="X265" s="186"/>
      <c r="Y265" s="186"/>
      <c r="Z265" s="186"/>
      <c r="AA265" s="186"/>
      <c r="AB265" s="188"/>
    </row>
    <row r="266" spans="1:28" ht="15.75" hidden="1" x14ac:dyDescent="0.25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186"/>
      <c r="T266" s="186"/>
      <c r="U266" s="186"/>
      <c r="V266" s="186"/>
      <c r="W266" s="186"/>
      <c r="X266" s="186"/>
      <c r="Y266" s="186"/>
      <c r="Z266" s="186"/>
      <c r="AA266" s="186"/>
      <c r="AB266" s="188"/>
    </row>
    <row r="267" spans="1:28" ht="15.75" hidden="1" x14ac:dyDescent="0.25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186"/>
      <c r="T267" s="186"/>
      <c r="U267" s="186"/>
      <c r="V267" s="186"/>
      <c r="W267" s="186"/>
      <c r="X267" s="186"/>
      <c r="Y267" s="186"/>
      <c r="Z267" s="186"/>
      <c r="AA267" s="186"/>
      <c r="AB267" s="188"/>
    </row>
    <row r="268" spans="1:28" ht="15.75" hidden="1" x14ac:dyDescent="0.25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186"/>
      <c r="T268" s="186"/>
      <c r="U268" s="186"/>
      <c r="V268" s="186"/>
      <c r="W268" s="186"/>
      <c r="X268" s="186"/>
      <c r="Y268" s="186"/>
      <c r="Z268" s="186"/>
      <c r="AA268" s="186"/>
      <c r="AB268" s="188"/>
    </row>
    <row r="269" spans="1:28" ht="15.75" hidden="1" x14ac:dyDescent="0.25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186"/>
      <c r="T269" s="186"/>
      <c r="U269" s="186"/>
      <c r="V269" s="186"/>
      <c r="W269" s="186"/>
      <c r="X269" s="186"/>
      <c r="Y269" s="186"/>
      <c r="Z269" s="186"/>
      <c r="AA269" s="186"/>
      <c r="AB269" s="188"/>
    </row>
    <row r="270" spans="1:28" ht="15.75" hidden="1" x14ac:dyDescent="0.25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186"/>
      <c r="T270" s="186"/>
      <c r="U270" s="186"/>
      <c r="V270" s="186"/>
      <c r="W270" s="186"/>
      <c r="X270" s="186"/>
      <c r="Y270" s="186"/>
      <c r="Z270" s="186"/>
      <c r="AA270" s="186"/>
      <c r="AB270" s="188"/>
    </row>
    <row r="271" spans="1:28" ht="15.75" hidden="1" x14ac:dyDescent="0.25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186"/>
      <c r="T271" s="186"/>
      <c r="U271" s="186"/>
      <c r="V271" s="186"/>
      <c r="W271" s="186"/>
      <c r="X271" s="186"/>
      <c r="Y271" s="186"/>
      <c r="Z271" s="186"/>
      <c r="AA271" s="186"/>
      <c r="AB271" s="188"/>
    </row>
    <row r="272" spans="1:28" ht="15.75" hidden="1" x14ac:dyDescent="0.25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186"/>
      <c r="T272" s="186"/>
      <c r="U272" s="186"/>
      <c r="V272" s="186"/>
      <c r="W272" s="186"/>
      <c r="X272" s="186"/>
      <c r="Y272" s="186"/>
      <c r="Z272" s="186"/>
      <c r="AA272" s="186"/>
      <c r="AB272" s="188"/>
    </row>
    <row r="273" spans="1:28" ht="15.75" hidden="1" x14ac:dyDescent="0.25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186"/>
      <c r="T273" s="186"/>
      <c r="U273" s="186"/>
      <c r="V273" s="186"/>
      <c r="W273" s="186"/>
      <c r="X273" s="186"/>
      <c r="Y273" s="186"/>
      <c r="Z273" s="186"/>
      <c r="AA273" s="186"/>
      <c r="AB273" s="188"/>
    </row>
    <row r="274" spans="1:28" ht="15.75" hidden="1" x14ac:dyDescent="0.25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186"/>
      <c r="T274" s="186"/>
      <c r="U274" s="186"/>
      <c r="V274" s="186"/>
      <c r="W274" s="186"/>
      <c r="X274" s="186"/>
      <c r="Y274" s="186"/>
      <c r="Z274" s="186"/>
      <c r="AA274" s="186"/>
      <c r="AB274" s="188"/>
    </row>
    <row r="275" spans="1:28" ht="15.75" hidden="1" x14ac:dyDescent="0.25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186"/>
      <c r="T275" s="186"/>
      <c r="U275" s="186"/>
      <c r="V275" s="186"/>
      <c r="W275" s="186"/>
      <c r="X275" s="186"/>
      <c r="Y275" s="186"/>
      <c r="Z275" s="186"/>
      <c r="AA275" s="186"/>
      <c r="AB275" s="188"/>
    </row>
    <row r="276" spans="1:28" ht="111.75" customHeight="1" x14ac:dyDescent="0.25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8"/>
    </row>
    <row r="277" spans="1:28" x14ac:dyDescent="0.25">
      <c r="A277" s="49" t="s">
        <v>564</v>
      </c>
      <c r="C277" s="70"/>
      <c r="D277" s="70"/>
      <c r="E277" s="70"/>
      <c r="F277" s="70"/>
      <c r="G277" s="70"/>
      <c r="H277" s="76"/>
      <c r="I277" s="76"/>
      <c r="M277" s="76"/>
      <c r="N277" s="76"/>
      <c r="R277" s="76"/>
      <c r="S277" s="76"/>
      <c r="W277" s="76"/>
      <c r="X277" s="76"/>
    </row>
    <row r="278" spans="1:28" x14ac:dyDescent="0.25">
      <c r="A278" s="304">
        <v>45076</v>
      </c>
      <c r="B278" s="304"/>
      <c r="C278" s="70"/>
      <c r="D278" s="70"/>
      <c r="E278" s="70"/>
      <c r="F278" s="70"/>
      <c r="G278" s="70"/>
      <c r="H278" s="76"/>
      <c r="I278" s="76"/>
      <c r="M278" s="76"/>
      <c r="N278" s="76"/>
      <c r="R278" s="76"/>
      <c r="S278" s="76"/>
      <c r="W278" s="76"/>
      <c r="X278" s="76"/>
    </row>
    <row r="279" spans="1:28" x14ac:dyDescent="0.25"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  <c r="AA279" s="124"/>
    </row>
    <row r="280" spans="1:28" x14ac:dyDescent="0.25">
      <c r="B280" s="70"/>
      <c r="C280" s="70"/>
      <c r="D280" s="70"/>
      <c r="E280" s="70"/>
      <c r="F280" s="70"/>
      <c r="G280" s="70"/>
      <c r="H280" s="76"/>
      <c r="I280" s="76"/>
      <c r="M280" s="76"/>
      <c r="N280" s="76"/>
      <c r="R280" s="76"/>
      <c r="S280" s="76"/>
      <c r="W280" s="76"/>
      <c r="X280" s="76"/>
    </row>
    <row r="281" spans="1:28" x14ac:dyDescent="0.25">
      <c r="B281" s="70"/>
      <c r="C281" s="70"/>
      <c r="D281" s="70"/>
      <c r="E281" s="70"/>
      <c r="F281" s="70"/>
      <c r="G281" s="70"/>
      <c r="H281" s="76"/>
      <c r="I281" s="76"/>
      <c r="M281" s="76"/>
      <c r="N281" s="76"/>
      <c r="R281" s="76"/>
      <c r="S281" s="76"/>
      <c r="W281" s="76"/>
      <c r="X281" s="76"/>
    </row>
    <row r="282" spans="1:28" x14ac:dyDescent="0.25">
      <c r="B282" s="134"/>
      <c r="C282" s="134"/>
      <c r="D282" s="134"/>
      <c r="E282" s="134"/>
      <c r="F282" s="134"/>
      <c r="G282" s="134"/>
      <c r="I282" s="76"/>
      <c r="N282" s="76"/>
      <c r="S282" s="76"/>
      <c r="X282" s="76"/>
    </row>
  </sheetData>
  <autoFilter ref="A5:AH278"/>
  <mergeCells count="32">
    <mergeCell ref="A278:B278"/>
    <mergeCell ref="A241:R241"/>
    <mergeCell ref="A242:R242"/>
    <mergeCell ref="A243:R243"/>
    <mergeCell ref="A208:AB208"/>
    <mergeCell ref="A211:AB211"/>
    <mergeCell ref="A218:AB218"/>
    <mergeCell ref="AB188:AB189"/>
    <mergeCell ref="A47:AB47"/>
    <mergeCell ref="A49:AB49"/>
    <mergeCell ref="A138:AB138"/>
    <mergeCell ref="A240:R240"/>
    <mergeCell ref="A140:AB140"/>
    <mergeCell ref="R179:AB179"/>
    <mergeCell ref="B181:AB181"/>
    <mergeCell ref="B180:AB180"/>
    <mergeCell ref="R193:AB193"/>
    <mergeCell ref="B195:AB195"/>
    <mergeCell ref="A2:AB2"/>
    <mergeCell ref="A4:A5"/>
    <mergeCell ref="B4:B5"/>
    <mergeCell ref="C4:G4"/>
    <mergeCell ref="H4:L4"/>
    <mergeCell ref="R4:V4"/>
    <mergeCell ref="W4:AA4"/>
    <mergeCell ref="AB4:AB5"/>
    <mergeCell ref="M4:Q4"/>
    <mergeCell ref="B9:AB9"/>
    <mergeCell ref="B10:AB10"/>
    <mergeCell ref="B12:AB12"/>
    <mergeCell ref="R38:AB38"/>
    <mergeCell ref="B41:AB41"/>
  </mergeCells>
  <pageMargins left="0.78740157480314965" right="0.39370078740157483" top="0.78740157480314965" bottom="0.39370078740157483" header="0.31496062992125984" footer="0.31496062992125984"/>
  <pageSetup paperSize="9" scale="75" firstPageNumber="96" fitToHeight="0" orientation="landscape" useFirstPageNumber="1" r:id="rId1"/>
  <headerFooter>
    <oddFooter>&amp;R&amp;P</oddFooter>
  </headerFooter>
  <rowBreaks count="3" manualBreakCount="3">
    <brk id="19" max="27" man="1"/>
    <brk id="89" max="27" man="1"/>
    <brk id="104" max="2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1"/>
  <sheetViews>
    <sheetView view="pageBreakPreview" zoomScale="90" zoomScaleNormal="100" zoomScaleSheetLayoutView="90" workbookViewId="0">
      <pane xSplit="3" ySplit="5" topLeftCell="G6" activePane="bottomRight" state="frozen"/>
      <selection activeCell="F204" sqref="F204:M205"/>
      <selection pane="topRight" activeCell="F204" sqref="F204:M205"/>
      <selection pane="bottomLeft" activeCell="F204" sqref="F204:M205"/>
      <selection pane="bottomRight" activeCell="M2" sqref="M1:M1048576"/>
    </sheetView>
  </sheetViews>
  <sheetFormatPr defaultRowHeight="15" x14ac:dyDescent="0.25"/>
  <cols>
    <col min="1" max="1" width="4.7109375" style="37" customWidth="1"/>
    <col min="2" max="2" width="76.28515625" style="37" customWidth="1"/>
    <col min="3" max="3" width="16.140625" style="37" customWidth="1"/>
    <col min="4" max="5" width="13.85546875" style="38" customWidth="1"/>
    <col min="6" max="9" width="14" style="38" customWidth="1"/>
    <col min="10" max="10" width="17.5703125" style="38" customWidth="1"/>
    <col min="11" max="11" width="14" style="38" customWidth="1"/>
    <col min="12" max="12" width="14.85546875" style="38" customWidth="1"/>
    <col min="13" max="13" width="25.7109375" style="37" hidden="1" customWidth="1"/>
    <col min="14" max="14" width="9.140625" style="37"/>
    <col min="15" max="15" width="15.85546875" style="173" bestFit="1" customWidth="1"/>
    <col min="16" max="16" width="12.140625" style="37" bestFit="1" customWidth="1"/>
    <col min="17" max="16384" width="9.140625" style="37"/>
  </cols>
  <sheetData>
    <row r="1" spans="1:16" ht="15.75" customHeight="1" x14ac:dyDescent="0.25">
      <c r="A1" s="309" t="s">
        <v>523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6" ht="18.75" x14ac:dyDescent="0.25">
      <c r="A2" s="3"/>
      <c r="L2" s="105" t="s">
        <v>615</v>
      </c>
    </row>
    <row r="3" spans="1:16" x14ac:dyDescent="0.25">
      <c r="A3" s="310" t="s">
        <v>15</v>
      </c>
      <c r="B3" s="310" t="s">
        <v>17</v>
      </c>
      <c r="C3" s="310" t="s">
        <v>102</v>
      </c>
      <c r="D3" s="311">
        <v>2016</v>
      </c>
      <c r="E3" s="311">
        <v>2017</v>
      </c>
      <c r="F3" s="311">
        <v>2018</v>
      </c>
      <c r="G3" s="312">
        <v>2019</v>
      </c>
      <c r="H3" s="306">
        <v>2020</v>
      </c>
      <c r="I3" s="194"/>
      <c r="J3" s="311">
        <v>2022</v>
      </c>
      <c r="K3" s="311"/>
      <c r="L3" s="311"/>
      <c r="M3" s="315" t="s">
        <v>393</v>
      </c>
    </row>
    <row r="4" spans="1:16" x14ac:dyDescent="0.25">
      <c r="A4" s="310"/>
      <c r="B4" s="310"/>
      <c r="C4" s="310"/>
      <c r="D4" s="311"/>
      <c r="E4" s="311"/>
      <c r="F4" s="311"/>
      <c r="G4" s="313"/>
      <c r="H4" s="307"/>
      <c r="I4" s="195">
        <v>2021</v>
      </c>
      <c r="J4" s="311"/>
      <c r="K4" s="311"/>
      <c r="L4" s="311"/>
      <c r="M4" s="315"/>
    </row>
    <row r="5" spans="1:16" ht="15" customHeight="1" x14ac:dyDescent="0.25">
      <c r="A5" s="310"/>
      <c r="B5" s="310"/>
      <c r="C5" s="310"/>
      <c r="D5" s="311"/>
      <c r="E5" s="311"/>
      <c r="F5" s="311" t="s">
        <v>389</v>
      </c>
      <c r="G5" s="314"/>
      <c r="H5" s="308"/>
      <c r="I5" s="196"/>
      <c r="J5" s="138" t="s">
        <v>388</v>
      </c>
      <c r="K5" s="15" t="s">
        <v>389</v>
      </c>
      <c r="L5" s="13" t="s">
        <v>387</v>
      </c>
      <c r="M5" s="315"/>
    </row>
    <row r="6" spans="1:16" s="2" customFormat="1" x14ac:dyDescent="0.25">
      <c r="A6" s="100" t="s">
        <v>420</v>
      </c>
      <c r="B6" s="113"/>
      <c r="C6" s="100"/>
      <c r="D6" s="30"/>
      <c r="E6" s="41"/>
      <c r="F6" s="41"/>
      <c r="G6" s="41"/>
      <c r="H6" s="174"/>
      <c r="I6" s="174"/>
      <c r="J6" s="45"/>
      <c r="K6" s="174"/>
      <c r="L6" s="41"/>
      <c r="M6" s="44"/>
      <c r="O6" s="142"/>
      <c r="P6" s="143"/>
    </row>
    <row r="7" spans="1:16" ht="25.5" x14ac:dyDescent="0.25">
      <c r="A7" s="135">
        <v>1</v>
      </c>
      <c r="B7" s="88" t="s">
        <v>18</v>
      </c>
      <c r="C7" s="137" t="s">
        <v>103</v>
      </c>
      <c r="D7" s="175"/>
      <c r="E7" s="36">
        <v>103.8</v>
      </c>
      <c r="F7" s="36">
        <v>102.71942015384106</v>
      </c>
      <c r="G7" s="36">
        <v>105.72162686450891</v>
      </c>
      <c r="H7" s="107">
        <v>99.360842771601781</v>
      </c>
      <c r="I7" s="107">
        <v>106.1</v>
      </c>
      <c r="J7" s="107">
        <v>197.4</v>
      </c>
      <c r="K7" s="107">
        <v>122.1</v>
      </c>
      <c r="L7" s="19"/>
      <c r="M7" s="44"/>
      <c r="P7" s="143"/>
    </row>
    <row r="8" spans="1:16" x14ac:dyDescent="0.25">
      <c r="A8" s="135">
        <f>A7+1</f>
        <v>2</v>
      </c>
      <c r="B8" s="57" t="s">
        <v>399</v>
      </c>
      <c r="C8" s="99" t="s">
        <v>103</v>
      </c>
      <c r="D8" s="41"/>
      <c r="E8" s="36">
        <v>107</v>
      </c>
      <c r="F8" s="35">
        <v>109.4</v>
      </c>
      <c r="G8" s="35">
        <v>114.2</v>
      </c>
      <c r="H8" s="107">
        <v>110.41317761309631</v>
      </c>
      <c r="I8" s="107">
        <v>117</v>
      </c>
      <c r="J8" s="45">
        <v>183.5</v>
      </c>
      <c r="K8" s="107">
        <v>140.1</v>
      </c>
      <c r="L8" s="36"/>
      <c r="M8" s="10"/>
      <c r="P8" s="143"/>
    </row>
    <row r="9" spans="1:16" x14ac:dyDescent="0.25">
      <c r="A9" s="135">
        <f>A8+1</f>
        <v>3</v>
      </c>
      <c r="B9" s="57" t="s">
        <v>436</v>
      </c>
      <c r="C9" s="137" t="s">
        <v>103</v>
      </c>
      <c r="D9" s="36">
        <v>74.900000000000006</v>
      </c>
      <c r="E9" s="36">
        <v>74.099999999999994</v>
      </c>
      <c r="F9" s="35">
        <v>72.400000000000006</v>
      </c>
      <c r="G9" s="35">
        <v>72</v>
      </c>
      <c r="H9" s="107">
        <v>69.928356542505355</v>
      </c>
      <c r="I9" s="107">
        <v>69.7</v>
      </c>
      <c r="J9" s="45">
        <v>85.1</v>
      </c>
      <c r="K9" s="107">
        <v>79.400000000000006</v>
      </c>
      <c r="L9" s="19"/>
      <c r="M9" s="93"/>
      <c r="P9" s="143"/>
    </row>
    <row r="10" spans="1:16" x14ac:dyDescent="0.25">
      <c r="A10" s="135">
        <f>A9+1</f>
        <v>4</v>
      </c>
      <c r="B10" s="88" t="s">
        <v>105</v>
      </c>
      <c r="C10" s="27" t="s">
        <v>104</v>
      </c>
      <c r="D10" s="22">
        <v>234</v>
      </c>
      <c r="E10" s="22">
        <v>230</v>
      </c>
      <c r="F10" s="25">
        <v>245</v>
      </c>
      <c r="G10" s="25">
        <v>236</v>
      </c>
      <c r="H10" s="106">
        <v>223</v>
      </c>
      <c r="I10" s="108">
        <v>227</v>
      </c>
      <c r="J10" s="267">
        <v>306</v>
      </c>
      <c r="K10" s="108">
        <v>266</v>
      </c>
      <c r="L10" s="25">
        <v>86.9</v>
      </c>
      <c r="M10" s="94"/>
      <c r="P10" s="143"/>
    </row>
    <row r="11" spans="1:16" x14ac:dyDescent="0.25">
      <c r="A11" s="135">
        <f>A10+1</f>
        <v>5</v>
      </c>
      <c r="B11" s="85" t="s">
        <v>398</v>
      </c>
      <c r="C11" s="99" t="s">
        <v>103</v>
      </c>
      <c r="D11" s="19" t="s">
        <v>129</v>
      </c>
      <c r="E11" s="9">
        <v>103.3</v>
      </c>
      <c r="F11" s="45">
        <v>109.3</v>
      </c>
      <c r="G11" s="45">
        <v>110.71361283727515</v>
      </c>
      <c r="H11" s="106">
        <v>115.88651980934918</v>
      </c>
      <c r="I11" s="106">
        <v>117.3</v>
      </c>
      <c r="J11" s="45">
        <v>108.4</v>
      </c>
      <c r="K11" s="106">
        <v>113.4</v>
      </c>
      <c r="L11" s="9"/>
      <c r="M11" s="95"/>
      <c r="P11" s="143"/>
    </row>
    <row r="12" spans="1:16" s="39" customFormat="1" x14ac:dyDescent="0.25">
      <c r="A12" s="100" t="s">
        <v>421</v>
      </c>
      <c r="B12" s="113"/>
      <c r="C12" s="100"/>
      <c r="D12" s="41"/>
      <c r="E12" s="41"/>
      <c r="F12" s="41"/>
      <c r="G12" s="41"/>
      <c r="H12" s="115"/>
      <c r="I12" s="115"/>
      <c r="J12" s="45"/>
      <c r="K12" s="115"/>
      <c r="L12" s="41"/>
      <c r="M12" s="83"/>
      <c r="O12" s="176"/>
      <c r="P12" s="143"/>
    </row>
    <row r="13" spans="1:16" ht="38.25" x14ac:dyDescent="0.25">
      <c r="A13" s="135">
        <v>1</v>
      </c>
      <c r="B13" s="88" t="s">
        <v>108</v>
      </c>
      <c r="C13" s="137" t="s">
        <v>103</v>
      </c>
      <c r="D13" s="19">
        <v>85</v>
      </c>
      <c r="E13" s="19">
        <v>85</v>
      </c>
      <c r="F13" s="19">
        <v>84.7</v>
      </c>
      <c r="G13" s="19">
        <v>82.5</v>
      </c>
      <c r="H13" s="106">
        <v>80</v>
      </c>
      <c r="I13" s="45">
        <v>80.400000000000006</v>
      </c>
      <c r="J13" s="45">
        <v>85.1</v>
      </c>
      <c r="K13" s="45">
        <v>79.7</v>
      </c>
      <c r="L13" s="22"/>
      <c r="M13" s="68"/>
      <c r="P13" s="143"/>
    </row>
    <row r="14" spans="1:16" ht="38.25" x14ac:dyDescent="0.25">
      <c r="A14" s="135">
        <f>A13+1</f>
        <v>2</v>
      </c>
      <c r="B14" s="88" t="s">
        <v>437</v>
      </c>
      <c r="C14" s="137" t="s">
        <v>103</v>
      </c>
      <c r="D14" s="19">
        <v>97.2</v>
      </c>
      <c r="E14" s="19">
        <v>95.5</v>
      </c>
      <c r="F14" s="19">
        <v>77.400000000000006</v>
      </c>
      <c r="G14" s="19">
        <v>84.8</v>
      </c>
      <c r="H14" s="106">
        <v>96.5</v>
      </c>
      <c r="I14" s="45">
        <v>81</v>
      </c>
      <c r="J14" s="45">
        <v>97</v>
      </c>
      <c r="K14" s="45">
        <v>77.400000000000006</v>
      </c>
      <c r="L14" s="19"/>
      <c r="M14" s="68"/>
      <c r="P14" s="143"/>
    </row>
    <row r="15" spans="1:16" ht="25.5" x14ac:dyDescent="0.25">
      <c r="A15" s="135">
        <f>A14+1</f>
        <v>3</v>
      </c>
      <c r="B15" s="88" t="s">
        <v>109</v>
      </c>
      <c r="C15" s="137" t="s">
        <v>103</v>
      </c>
      <c r="D15" s="19">
        <v>65.7</v>
      </c>
      <c r="E15" s="19">
        <v>66</v>
      </c>
      <c r="F15" s="19">
        <v>63.8</v>
      </c>
      <c r="G15" s="19">
        <v>65.5</v>
      </c>
      <c r="H15" s="106">
        <v>66.8</v>
      </c>
      <c r="I15" s="45">
        <v>66.599999999999994</v>
      </c>
      <c r="J15" s="45">
        <v>67.3</v>
      </c>
      <c r="K15" s="45">
        <v>62.2</v>
      </c>
      <c r="L15" s="22"/>
      <c r="M15" s="68"/>
      <c r="P15" s="143"/>
    </row>
    <row r="16" spans="1:16" x14ac:dyDescent="0.25">
      <c r="A16" s="135">
        <f>A15+1</f>
        <v>4</v>
      </c>
      <c r="B16" s="88" t="s">
        <v>438</v>
      </c>
      <c r="C16" s="137" t="s">
        <v>103</v>
      </c>
      <c r="D16" s="19">
        <v>32.4</v>
      </c>
      <c r="E16" s="19">
        <v>35.380000000000003</v>
      </c>
      <c r="F16" s="19">
        <v>38</v>
      </c>
      <c r="G16" s="19">
        <v>39.9</v>
      </c>
      <c r="H16" s="106">
        <v>42.2</v>
      </c>
      <c r="I16" s="45">
        <v>44.2</v>
      </c>
      <c r="J16" s="45">
        <v>40</v>
      </c>
      <c r="K16" s="45">
        <v>46</v>
      </c>
      <c r="L16" s="19"/>
      <c r="M16" s="96"/>
      <c r="P16" s="143"/>
    </row>
    <row r="17" spans="1:16" s="39" customFormat="1" x14ac:dyDescent="0.25">
      <c r="A17" s="135">
        <f>A16+1</f>
        <v>5</v>
      </c>
      <c r="B17" s="88" t="s">
        <v>111</v>
      </c>
      <c r="C17" s="137" t="s">
        <v>112</v>
      </c>
      <c r="D17" s="19">
        <v>70.400000000000006</v>
      </c>
      <c r="E17" s="19">
        <v>71.7</v>
      </c>
      <c r="F17" s="32">
        <v>71.7</v>
      </c>
      <c r="G17" s="32">
        <v>71.2</v>
      </c>
      <c r="H17" s="106">
        <v>69.8</v>
      </c>
      <c r="I17" s="45">
        <v>69.8</v>
      </c>
      <c r="J17" s="45">
        <v>73</v>
      </c>
      <c r="K17" s="45">
        <v>68.400000000000006</v>
      </c>
      <c r="L17" s="25">
        <v>93.6</v>
      </c>
      <c r="M17" s="21"/>
      <c r="O17" s="176"/>
      <c r="P17" s="143"/>
    </row>
    <row r="18" spans="1:16" s="39" customFormat="1" ht="25.5" x14ac:dyDescent="0.25">
      <c r="A18" s="135">
        <f t="shared" ref="A18:A22" si="0">A17+1</f>
        <v>6</v>
      </c>
      <c r="B18" s="88" t="s">
        <v>439</v>
      </c>
      <c r="C18" s="137" t="s">
        <v>419</v>
      </c>
      <c r="D18" s="19">
        <v>-1.1000000000000001</v>
      </c>
      <c r="E18" s="22">
        <v>-3.2</v>
      </c>
      <c r="F18" s="35">
        <v>-5.3</v>
      </c>
      <c r="G18" s="35">
        <v>-5.9</v>
      </c>
      <c r="H18" s="106">
        <v>-8.4</v>
      </c>
      <c r="I18" s="45">
        <v>-11.2</v>
      </c>
      <c r="J18" s="45">
        <v>-1</v>
      </c>
      <c r="K18" s="45">
        <v>-10.199999999999999</v>
      </c>
      <c r="L18" s="22"/>
      <c r="M18" s="20"/>
      <c r="O18" s="176"/>
      <c r="P18" s="143"/>
    </row>
    <row r="19" spans="1:16" s="39" customFormat="1" ht="25.5" x14ac:dyDescent="0.25">
      <c r="A19" s="135">
        <f t="shared" si="0"/>
        <v>7</v>
      </c>
      <c r="B19" s="88" t="s">
        <v>441</v>
      </c>
      <c r="C19" s="137" t="s">
        <v>424</v>
      </c>
      <c r="D19" s="19">
        <v>-22</v>
      </c>
      <c r="E19" s="22">
        <v>-22</v>
      </c>
      <c r="F19" s="35">
        <v>-7</v>
      </c>
      <c r="G19" s="35">
        <v>14.6</v>
      </c>
      <c r="H19" s="106">
        <v>115</v>
      </c>
      <c r="I19" s="45">
        <v>3.1</v>
      </c>
      <c r="J19" s="45">
        <v>56.2</v>
      </c>
      <c r="K19" s="45">
        <v>-7.3</v>
      </c>
      <c r="L19" s="22"/>
      <c r="M19" s="11"/>
      <c r="O19" s="176"/>
      <c r="P19" s="143"/>
    </row>
    <row r="20" spans="1:16" ht="25.5" x14ac:dyDescent="0.25">
      <c r="A20" s="135">
        <f t="shared" si="0"/>
        <v>8</v>
      </c>
      <c r="B20" s="88" t="s">
        <v>440</v>
      </c>
      <c r="C20" s="137" t="s">
        <v>103</v>
      </c>
      <c r="D20" s="19">
        <v>233.4</v>
      </c>
      <c r="E20" s="22">
        <v>256.7</v>
      </c>
      <c r="F20" s="22">
        <v>329.9</v>
      </c>
      <c r="G20" s="22">
        <v>329.7</v>
      </c>
      <c r="H20" s="106">
        <v>127.8</v>
      </c>
      <c r="I20" s="45">
        <v>178.7</v>
      </c>
      <c r="J20" s="45">
        <v>280.8</v>
      </c>
      <c r="K20" s="45">
        <v>523.4</v>
      </c>
      <c r="L20" s="25"/>
      <c r="M20" s="19"/>
      <c r="P20" s="143"/>
    </row>
    <row r="21" spans="1:16" x14ac:dyDescent="0.25">
      <c r="A21" s="135">
        <f>A20+1</f>
        <v>9</v>
      </c>
      <c r="B21" s="89" t="s">
        <v>470</v>
      </c>
      <c r="C21" s="27" t="s">
        <v>104</v>
      </c>
      <c r="D21" s="19">
        <v>1437</v>
      </c>
      <c r="E21" s="19">
        <v>1452</v>
      </c>
      <c r="F21" s="9">
        <v>1453</v>
      </c>
      <c r="G21" s="9">
        <v>1458</v>
      </c>
      <c r="H21" s="106">
        <v>1469</v>
      </c>
      <c r="I21" s="45">
        <v>1481</v>
      </c>
      <c r="J21" s="45">
        <v>1581</v>
      </c>
      <c r="K21" s="45">
        <v>1481</v>
      </c>
      <c r="L21" s="25">
        <v>93.7</v>
      </c>
      <c r="M21" s="97"/>
      <c r="P21" s="143"/>
    </row>
    <row r="22" spans="1:16" s="39" customFormat="1" ht="25.5" x14ac:dyDescent="0.25">
      <c r="A22" s="135">
        <f t="shared" si="0"/>
        <v>10</v>
      </c>
      <c r="B22" s="88" t="s">
        <v>115</v>
      </c>
      <c r="C22" s="27" t="s">
        <v>104</v>
      </c>
      <c r="D22" s="19">
        <v>24</v>
      </c>
      <c r="E22" s="19">
        <v>38</v>
      </c>
      <c r="F22" s="19">
        <v>74</v>
      </c>
      <c r="G22" s="19">
        <v>111</v>
      </c>
      <c r="H22" s="106">
        <v>147</v>
      </c>
      <c r="I22" s="45">
        <v>181</v>
      </c>
      <c r="J22" s="25">
        <v>98</v>
      </c>
      <c r="K22" s="25">
        <v>223</v>
      </c>
      <c r="L22" s="19">
        <v>227.6</v>
      </c>
      <c r="M22" s="99"/>
      <c r="O22" s="176"/>
      <c r="P22" s="143"/>
    </row>
    <row r="23" spans="1:16" s="39" customFormat="1" x14ac:dyDescent="0.25">
      <c r="A23" s="100" t="s">
        <v>422</v>
      </c>
      <c r="B23" s="113"/>
      <c r="C23" s="100"/>
      <c r="D23" s="100"/>
      <c r="E23" s="100"/>
      <c r="F23" s="100"/>
      <c r="G23" s="100"/>
      <c r="H23" s="115"/>
      <c r="I23" s="115"/>
      <c r="J23" s="45"/>
      <c r="K23" s="115"/>
      <c r="L23" s="41"/>
      <c r="M23" s="100"/>
      <c r="O23" s="176"/>
      <c r="P23" s="143"/>
    </row>
    <row r="24" spans="1:16" ht="25.5" x14ac:dyDescent="0.25">
      <c r="A24" s="135">
        <v>1</v>
      </c>
      <c r="B24" s="90" t="s">
        <v>423</v>
      </c>
      <c r="C24" s="137" t="s">
        <v>103</v>
      </c>
      <c r="D24" s="19">
        <v>74.5</v>
      </c>
      <c r="E24" s="19">
        <v>72.5</v>
      </c>
      <c r="F24" s="19">
        <v>69.7</v>
      </c>
      <c r="G24" s="19">
        <v>49.3</v>
      </c>
      <c r="H24" s="106">
        <v>41.6</v>
      </c>
      <c r="I24" s="45">
        <v>35.1</v>
      </c>
      <c r="J24" s="45">
        <v>40.700000000000003</v>
      </c>
      <c r="K24" s="45">
        <v>23</v>
      </c>
      <c r="L24" s="19"/>
      <c r="M24" s="26"/>
      <c r="P24" s="143"/>
    </row>
    <row r="25" spans="1:16" x14ac:dyDescent="0.25">
      <c r="A25" s="177">
        <f>A24+1</f>
        <v>2</v>
      </c>
      <c r="B25" s="57" t="s">
        <v>117</v>
      </c>
      <c r="C25" s="40"/>
      <c r="D25" s="19"/>
      <c r="E25" s="19"/>
      <c r="F25" s="19"/>
      <c r="G25" s="19"/>
      <c r="H25" s="106"/>
      <c r="I25" s="106"/>
      <c r="J25" s="45"/>
      <c r="K25" s="106"/>
      <c r="L25" s="19"/>
      <c r="M25" s="99"/>
      <c r="P25" s="143"/>
    </row>
    <row r="26" spans="1:16" x14ac:dyDescent="0.25">
      <c r="A26" s="177" t="s">
        <v>524</v>
      </c>
      <c r="B26" s="47" t="s">
        <v>118</v>
      </c>
      <c r="C26" s="137" t="s">
        <v>103</v>
      </c>
      <c r="D26" s="19">
        <v>97.7</v>
      </c>
      <c r="E26" s="19">
        <v>97.6</v>
      </c>
      <c r="F26" s="22">
        <v>97.6</v>
      </c>
      <c r="G26" s="22">
        <v>97.49839640795382</v>
      </c>
      <c r="H26" s="106">
        <v>97.467732022126611</v>
      </c>
      <c r="I26" s="106">
        <v>97.467732022126611</v>
      </c>
      <c r="J26" s="45">
        <v>96.5</v>
      </c>
      <c r="K26" s="45">
        <v>96.8</v>
      </c>
      <c r="L26" s="19"/>
      <c r="M26" s="11"/>
      <c r="P26" s="143"/>
    </row>
    <row r="27" spans="1:16" x14ac:dyDescent="0.25">
      <c r="A27" s="177" t="s">
        <v>525</v>
      </c>
      <c r="B27" s="47" t="s">
        <v>119</v>
      </c>
      <c r="C27" s="137" t="s">
        <v>103</v>
      </c>
      <c r="D27" s="19">
        <v>97.5</v>
      </c>
      <c r="E27" s="19">
        <v>97.5</v>
      </c>
      <c r="F27" s="22">
        <v>97.5</v>
      </c>
      <c r="G27" s="22">
        <v>90.519693406159078</v>
      </c>
      <c r="H27" s="106">
        <v>97.489729240125499</v>
      </c>
      <c r="I27" s="106">
        <v>97.489729240125499</v>
      </c>
      <c r="J27" s="45">
        <v>96.4</v>
      </c>
      <c r="K27" s="45">
        <v>97</v>
      </c>
      <c r="L27" s="19"/>
      <c r="M27" s="11"/>
      <c r="P27" s="143"/>
    </row>
    <row r="28" spans="1:16" x14ac:dyDescent="0.25">
      <c r="A28" s="177" t="s">
        <v>526</v>
      </c>
      <c r="B28" s="47" t="s">
        <v>120</v>
      </c>
      <c r="C28" s="137" t="s">
        <v>103</v>
      </c>
      <c r="D28" s="19">
        <v>91.3</v>
      </c>
      <c r="E28" s="19">
        <v>91.1</v>
      </c>
      <c r="F28" s="22">
        <v>90.9</v>
      </c>
      <c r="G28" s="22">
        <v>90.785338957244022</v>
      </c>
      <c r="H28" s="106">
        <v>90.737230291463135</v>
      </c>
      <c r="I28" s="106">
        <v>90.737230291463135</v>
      </c>
      <c r="J28" s="45">
        <v>91</v>
      </c>
      <c r="K28" s="45">
        <v>91.6</v>
      </c>
      <c r="L28" s="19"/>
      <c r="M28" s="11"/>
      <c r="P28" s="143"/>
    </row>
    <row r="29" spans="1:16" x14ac:dyDescent="0.25">
      <c r="A29" s="177" t="s">
        <v>527</v>
      </c>
      <c r="B29" s="47" t="s">
        <v>121</v>
      </c>
      <c r="C29" s="137" t="s">
        <v>103</v>
      </c>
      <c r="D29" s="19">
        <v>97.1</v>
      </c>
      <c r="E29" s="19">
        <v>97.1</v>
      </c>
      <c r="F29" s="22">
        <v>97.1</v>
      </c>
      <c r="G29" s="22">
        <v>90.707589039853303</v>
      </c>
      <c r="H29" s="106">
        <v>97.037492317148107</v>
      </c>
      <c r="I29" s="106">
        <v>97.037492317148107</v>
      </c>
      <c r="J29" s="45">
        <v>95.9</v>
      </c>
      <c r="K29" s="45">
        <v>96.5</v>
      </c>
      <c r="L29" s="19"/>
      <c r="M29" s="11"/>
      <c r="P29" s="143"/>
    </row>
    <row r="30" spans="1:16" x14ac:dyDescent="0.25">
      <c r="A30" s="177" t="s">
        <v>528</v>
      </c>
      <c r="B30" s="47" t="s">
        <v>122</v>
      </c>
      <c r="C30" s="137" t="s">
        <v>103</v>
      </c>
      <c r="D30" s="19">
        <v>21.6</v>
      </c>
      <c r="E30" s="19">
        <v>21.5</v>
      </c>
      <c r="F30" s="22">
        <v>21.5</v>
      </c>
      <c r="G30" s="22">
        <v>21.420102241141372</v>
      </c>
      <c r="H30" s="106">
        <v>21.385177756930741</v>
      </c>
      <c r="I30" s="106">
        <v>21.385177756930741</v>
      </c>
      <c r="J30" s="45">
        <v>21.2</v>
      </c>
      <c r="K30" s="45">
        <v>19.600000000000001</v>
      </c>
      <c r="L30" s="19"/>
      <c r="M30" s="11"/>
      <c r="P30" s="143"/>
    </row>
    <row r="31" spans="1:16" ht="25.5" x14ac:dyDescent="0.25">
      <c r="A31" s="177" t="s">
        <v>529</v>
      </c>
      <c r="B31" s="48" t="s">
        <v>402</v>
      </c>
      <c r="C31" s="137" t="s">
        <v>103</v>
      </c>
      <c r="D31" s="25">
        <v>99.8</v>
      </c>
      <c r="E31" s="25">
        <v>99.9</v>
      </c>
      <c r="F31" s="25">
        <v>100</v>
      </c>
      <c r="G31" s="25">
        <v>100</v>
      </c>
      <c r="H31" s="106">
        <v>100.00453967677501</v>
      </c>
      <c r="I31" s="106">
        <v>100.00453967677501</v>
      </c>
      <c r="J31" s="106">
        <v>100.00453967677501</v>
      </c>
      <c r="K31" s="106">
        <v>100.00453967677501</v>
      </c>
      <c r="L31" s="9"/>
      <c r="M31" s="17"/>
      <c r="P31" s="143"/>
    </row>
    <row r="32" spans="1:16" ht="25.5" x14ac:dyDescent="0.25">
      <c r="A32" s="177" t="s">
        <v>530</v>
      </c>
      <c r="B32" s="88" t="s">
        <v>130</v>
      </c>
      <c r="C32" s="137" t="s">
        <v>103</v>
      </c>
      <c r="D32" s="9">
        <v>100</v>
      </c>
      <c r="E32" s="9">
        <v>100</v>
      </c>
      <c r="F32" s="9">
        <v>100</v>
      </c>
      <c r="G32" s="9">
        <v>100</v>
      </c>
      <c r="H32" s="106">
        <v>100</v>
      </c>
      <c r="I32" s="106">
        <v>100</v>
      </c>
      <c r="J32" s="106">
        <v>100</v>
      </c>
      <c r="K32" s="106">
        <v>100</v>
      </c>
      <c r="L32" s="9"/>
      <c r="M32" s="17"/>
      <c r="P32" s="143"/>
    </row>
    <row r="33" spans="1:19" ht="38.25" x14ac:dyDescent="0.25">
      <c r="A33" s="177">
        <f t="shared" ref="A33:A35" si="1">A32+1</f>
        <v>5</v>
      </c>
      <c r="B33" s="88" t="s">
        <v>131</v>
      </c>
      <c r="C33" s="137" t="s">
        <v>103</v>
      </c>
      <c r="D33" s="19">
        <v>90</v>
      </c>
      <c r="E33" s="19">
        <v>90</v>
      </c>
      <c r="F33" s="9">
        <v>100</v>
      </c>
      <c r="G33" s="9">
        <v>100</v>
      </c>
      <c r="H33" s="106">
        <v>100</v>
      </c>
      <c r="I33" s="106">
        <v>100</v>
      </c>
      <c r="J33" s="106">
        <v>94</v>
      </c>
      <c r="K33" s="106">
        <v>100</v>
      </c>
      <c r="L33" s="9"/>
      <c r="M33" s="20"/>
      <c r="P33" s="143"/>
    </row>
    <row r="34" spans="1:19" ht="25.5" x14ac:dyDescent="0.25">
      <c r="A34" s="177">
        <f t="shared" si="1"/>
        <v>6</v>
      </c>
      <c r="B34" s="47" t="s">
        <v>416</v>
      </c>
      <c r="C34" s="77" t="s">
        <v>103</v>
      </c>
      <c r="D34" s="19">
        <v>0</v>
      </c>
      <c r="E34" s="22">
        <v>10</v>
      </c>
      <c r="F34" s="22">
        <v>33.299999999999997</v>
      </c>
      <c r="G34" s="22">
        <v>33.267326732673268</v>
      </c>
      <c r="H34" s="45">
        <v>33.267326732673268</v>
      </c>
      <c r="I34" s="45">
        <v>33.267326732673268</v>
      </c>
      <c r="J34" s="45">
        <v>24</v>
      </c>
      <c r="K34" s="45">
        <v>33.267326732673268</v>
      </c>
      <c r="L34" s="22"/>
      <c r="M34" s="178"/>
      <c r="P34" s="143"/>
    </row>
    <row r="35" spans="1:19" ht="25.5" x14ac:dyDescent="0.25">
      <c r="A35" s="177">
        <f t="shared" si="1"/>
        <v>7</v>
      </c>
      <c r="B35" s="47" t="s">
        <v>442</v>
      </c>
      <c r="C35" s="27" t="s">
        <v>104</v>
      </c>
      <c r="D35" s="19">
        <v>24</v>
      </c>
      <c r="E35" s="19">
        <v>52</v>
      </c>
      <c r="F35" s="19">
        <v>85</v>
      </c>
      <c r="G35" s="19">
        <v>92</v>
      </c>
      <c r="H35" s="106">
        <v>96</v>
      </c>
      <c r="I35" s="45">
        <v>99</v>
      </c>
      <c r="J35" s="45">
        <v>151</v>
      </c>
      <c r="K35" s="45">
        <v>105</v>
      </c>
      <c r="L35" s="19">
        <v>69.5</v>
      </c>
      <c r="M35" s="68"/>
      <c r="P35" s="143"/>
    </row>
    <row r="37" spans="1:19" ht="15.75" x14ac:dyDescent="0.25">
      <c r="A37" s="50" t="s">
        <v>557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1:19" ht="15.75" x14ac:dyDescent="0.25">
      <c r="A38" s="50" t="s">
        <v>540</v>
      </c>
      <c r="B38" s="50"/>
      <c r="C38" s="50"/>
      <c r="D38" s="50"/>
      <c r="E38" s="50"/>
      <c r="F38" s="50"/>
      <c r="G38" s="50"/>
      <c r="H38" s="50"/>
      <c r="I38" s="50"/>
      <c r="J38" s="50" t="s">
        <v>539</v>
      </c>
      <c r="K38" s="50"/>
      <c r="L38" s="50"/>
      <c r="M38" s="50"/>
      <c r="N38" s="50"/>
      <c r="O38" s="50"/>
      <c r="P38" s="50"/>
      <c r="Q38" s="50"/>
      <c r="R38" s="50"/>
      <c r="S38" s="50"/>
    </row>
    <row r="39" spans="1:19" ht="15.75" x14ac:dyDescent="0.25">
      <c r="A39" s="300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</row>
    <row r="40" spans="1:19" ht="15.75" x14ac:dyDescent="0.25">
      <c r="A40" s="49" t="s">
        <v>564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</row>
    <row r="41" spans="1:19" x14ac:dyDescent="0.25">
      <c r="A41" s="304">
        <v>45076</v>
      </c>
      <c r="B41" s="304"/>
    </row>
  </sheetData>
  <autoFilter ref="A5:M35"/>
  <mergeCells count="13">
    <mergeCell ref="A41:B41"/>
    <mergeCell ref="A39:S39"/>
    <mergeCell ref="H3:H5"/>
    <mergeCell ref="A1:M1"/>
    <mergeCell ref="A3:A5"/>
    <mergeCell ref="B3:B5"/>
    <mergeCell ref="C3:C5"/>
    <mergeCell ref="D3:D5"/>
    <mergeCell ref="E3:E5"/>
    <mergeCell ref="F3:F5"/>
    <mergeCell ref="G3:G5"/>
    <mergeCell ref="J3:L4"/>
    <mergeCell ref="M3:M5"/>
  </mergeCells>
  <pageMargins left="0.23622047244094491" right="0.23622047244094491" top="0.74803149606299213" bottom="0.39370078740157483" header="0.31496062992125984" footer="0.31496062992125984"/>
  <pageSetup paperSize="9" scale="63" firstPageNumber="106" fitToHeight="0" orientation="landscape" useFirstPageNumber="1" horizontalDpi="1200" verticalDpi="1200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2"/>
  <sheetViews>
    <sheetView view="pageBreakPreview" zoomScale="80" zoomScaleNormal="100" zoomScaleSheetLayoutView="80" zoomScalePageLayoutView="89" workbookViewId="0">
      <pane xSplit="2" ySplit="6" topLeftCell="G7" activePane="bottomRight" state="frozen"/>
      <selection activeCell="F204" sqref="F204:M205"/>
      <selection pane="topRight" activeCell="F204" sqref="F204:M205"/>
      <selection pane="bottomLeft" activeCell="F204" sqref="F204:M205"/>
      <selection pane="bottomRight" activeCell="A130" sqref="A130:B130"/>
    </sheetView>
  </sheetViews>
  <sheetFormatPr defaultRowHeight="15" x14ac:dyDescent="0.25"/>
  <cols>
    <col min="1" max="1" width="4.7109375" customWidth="1"/>
    <col min="2" max="2" width="76.28515625" customWidth="1"/>
    <col min="3" max="3" width="16.140625" customWidth="1"/>
    <col min="4" max="5" width="16.42578125" customWidth="1"/>
    <col min="6" max="6" width="16.42578125" style="31" customWidth="1"/>
    <col min="7" max="9" width="15.7109375" customWidth="1"/>
    <col min="10" max="10" width="16.7109375" style="33" customWidth="1"/>
    <col min="11" max="11" width="15.7109375" customWidth="1"/>
    <col min="12" max="12" width="14" customWidth="1"/>
    <col min="13" max="13" width="22.28515625" customWidth="1"/>
    <col min="14" max="14" width="9.140625" style="141"/>
  </cols>
  <sheetData>
    <row r="1" spans="1:17" ht="15.75" x14ac:dyDescent="0.25">
      <c r="M1" s="139"/>
    </row>
    <row r="2" spans="1:17" ht="44.25" customHeight="1" x14ac:dyDescent="0.25">
      <c r="A2" s="309" t="s">
        <v>535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7" ht="18.75" x14ac:dyDescent="0.25">
      <c r="A3" s="3"/>
      <c r="M3" s="105" t="s">
        <v>614</v>
      </c>
    </row>
    <row r="4" spans="1:17" x14ac:dyDescent="0.25">
      <c r="A4" s="310" t="s">
        <v>15</v>
      </c>
      <c r="B4" s="310" t="s">
        <v>17</v>
      </c>
      <c r="C4" s="310" t="s">
        <v>102</v>
      </c>
      <c r="D4" s="315">
        <v>2016</v>
      </c>
      <c r="E4" s="315">
        <v>2017</v>
      </c>
      <c r="F4" s="315">
        <v>2018</v>
      </c>
      <c r="G4" s="315">
        <v>2019</v>
      </c>
      <c r="H4" s="322">
        <v>2020</v>
      </c>
      <c r="I4" s="322">
        <v>2021</v>
      </c>
      <c r="J4" s="315">
        <v>2022</v>
      </c>
      <c r="K4" s="315"/>
      <c r="L4" s="315"/>
      <c r="M4" s="315" t="s">
        <v>393</v>
      </c>
    </row>
    <row r="5" spans="1:17" x14ac:dyDescent="0.25">
      <c r="A5" s="310"/>
      <c r="B5" s="310"/>
      <c r="C5" s="310"/>
      <c r="D5" s="315"/>
      <c r="E5" s="315"/>
      <c r="F5" s="315"/>
      <c r="G5" s="315"/>
      <c r="H5" s="323"/>
      <c r="I5" s="323"/>
      <c r="J5" s="315"/>
      <c r="K5" s="315"/>
      <c r="L5" s="315"/>
      <c r="M5" s="315"/>
    </row>
    <row r="6" spans="1:17" ht="15" customHeight="1" x14ac:dyDescent="0.25">
      <c r="A6" s="310"/>
      <c r="B6" s="310"/>
      <c r="C6" s="310"/>
      <c r="D6" s="315"/>
      <c r="E6" s="315"/>
      <c r="F6" s="315"/>
      <c r="G6" s="315"/>
      <c r="H6" s="324"/>
      <c r="I6" s="324"/>
      <c r="J6" s="56" t="s">
        <v>388</v>
      </c>
      <c r="K6" s="137" t="s">
        <v>389</v>
      </c>
      <c r="L6" s="137" t="s">
        <v>387</v>
      </c>
      <c r="M6" s="315"/>
    </row>
    <row r="7" spans="1:17" ht="15" customHeight="1" x14ac:dyDescent="0.25">
      <c r="A7" s="328" t="s">
        <v>520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30"/>
    </row>
    <row r="8" spans="1:17" s="2" customFormat="1" x14ac:dyDescent="0.25">
      <c r="A8" s="135">
        <v>1</v>
      </c>
      <c r="B8" s="57" t="s">
        <v>400</v>
      </c>
      <c r="C8" s="99" t="s">
        <v>396</v>
      </c>
      <c r="D8" s="19">
        <v>62.567999999999998</v>
      </c>
      <c r="E8" s="9">
        <v>62.354999999999997</v>
      </c>
      <c r="F8" s="9">
        <v>62.08</v>
      </c>
      <c r="G8" s="9">
        <v>61.774000000000001</v>
      </c>
      <c r="H8" s="106">
        <v>61.726999999999997</v>
      </c>
      <c r="I8" s="179">
        <v>61.49</v>
      </c>
      <c r="J8" s="179">
        <v>62.24</v>
      </c>
      <c r="K8" s="179">
        <v>53.69</v>
      </c>
      <c r="L8" s="91">
        <v>86.3</v>
      </c>
      <c r="M8" s="9"/>
      <c r="N8" s="43"/>
      <c r="P8" s="142"/>
      <c r="Q8" s="143"/>
    </row>
    <row r="9" spans="1:17" s="42" customFormat="1" x14ac:dyDescent="0.25">
      <c r="A9" s="135">
        <f t="shared" ref="A9:A16" si="0">A8+1</f>
        <v>2</v>
      </c>
      <c r="B9" s="85" t="s">
        <v>395</v>
      </c>
      <c r="C9" s="99" t="s">
        <v>396</v>
      </c>
      <c r="D9" s="9">
        <v>25.055</v>
      </c>
      <c r="E9" s="9">
        <v>24.300999999999998</v>
      </c>
      <c r="F9" s="9">
        <v>23.521000000000001</v>
      </c>
      <c r="G9" s="9">
        <v>23.204000000000001</v>
      </c>
      <c r="H9" s="106">
        <v>22.547000000000001</v>
      </c>
      <c r="I9" s="180">
        <v>22.736000000000001</v>
      </c>
      <c r="J9" s="180">
        <v>26.95</v>
      </c>
      <c r="K9" s="180">
        <v>21.841999999999999</v>
      </c>
      <c r="L9" s="91">
        <v>81</v>
      </c>
      <c r="M9" s="9"/>
      <c r="N9" s="43"/>
      <c r="P9" s="144"/>
      <c r="Q9" s="143"/>
    </row>
    <row r="10" spans="1:17" s="24" customFormat="1" x14ac:dyDescent="0.25">
      <c r="A10" s="135">
        <f t="shared" si="0"/>
        <v>3</v>
      </c>
      <c r="B10" s="86" t="s">
        <v>397</v>
      </c>
      <c r="C10" s="99" t="s">
        <v>394</v>
      </c>
      <c r="D10" s="19">
        <v>34494.300000000003</v>
      </c>
      <c r="E10" s="9">
        <v>36649.5</v>
      </c>
      <c r="F10" s="9">
        <v>39788.1</v>
      </c>
      <c r="G10" s="9">
        <v>42375.4</v>
      </c>
      <c r="H10" s="106">
        <v>45863.4</v>
      </c>
      <c r="I10" s="179">
        <v>49594.6</v>
      </c>
      <c r="J10" s="179">
        <v>46841.47</v>
      </c>
      <c r="K10" s="179">
        <v>54763.3</v>
      </c>
      <c r="L10" s="91">
        <v>116.9</v>
      </c>
      <c r="M10" s="9"/>
      <c r="N10" s="43"/>
      <c r="P10" s="145"/>
      <c r="Q10" s="143"/>
    </row>
    <row r="11" spans="1:17" s="24" customFormat="1" ht="25.5" x14ac:dyDescent="0.25">
      <c r="A11" s="135">
        <f t="shared" si="0"/>
        <v>4</v>
      </c>
      <c r="B11" s="87" t="s">
        <v>468</v>
      </c>
      <c r="C11" s="137" t="s">
        <v>392</v>
      </c>
      <c r="D11" s="19">
        <v>28691844.800000001</v>
      </c>
      <c r="E11" s="9">
        <v>29780218.199999999</v>
      </c>
      <c r="F11" s="35">
        <v>29472096.609999999</v>
      </c>
      <c r="G11" s="35">
        <v>30333485.100000001</v>
      </c>
      <c r="H11" s="107">
        <v>28512412.920000002</v>
      </c>
      <c r="I11" s="179">
        <v>30455717.199999999</v>
      </c>
      <c r="J11" s="179">
        <v>56637207.450000003</v>
      </c>
      <c r="K11" s="179">
        <v>35031489.899999999</v>
      </c>
      <c r="L11" s="91">
        <v>61.9</v>
      </c>
      <c r="M11" s="9"/>
      <c r="N11" s="43"/>
      <c r="P11" s="145"/>
      <c r="Q11" s="143"/>
    </row>
    <row r="12" spans="1:17" s="24" customFormat="1" ht="25.5" x14ac:dyDescent="0.25">
      <c r="A12" s="135">
        <f t="shared" si="0"/>
        <v>5</v>
      </c>
      <c r="B12" s="47" t="s">
        <v>390</v>
      </c>
      <c r="C12" s="137" t="s">
        <v>392</v>
      </c>
      <c r="D12" s="19">
        <v>24298740.699999999</v>
      </c>
      <c r="E12" s="9">
        <v>25253419.899999999</v>
      </c>
      <c r="F12" s="35">
        <v>24827677.406400003</v>
      </c>
      <c r="G12" s="35">
        <v>25743517.100000001</v>
      </c>
      <c r="H12" s="107">
        <v>24623692.300000001</v>
      </c>
      <c r="I12" s="179">
        <v>26101120.899999999</v>
      </c>
      <c r="J12" s="179">
        <v>50616126.740000002</v>
      </c>
      <c r="K12" s="179">
        <v>30737925.399999999</v>
      </c>
      <c r="L12" s="91">
        <v>60.7</v>
      </c>
      <c r="M12" s="9"/>
      <c r="N12" s="43"/>
      <c r="P12" s="145"/>
      <c r="Q12" s="143"/>
    </row>
    <row r="13" spans="1:17" s="24" customFormat="1" ht="25.5" x14ac:dyDescent="0.25">
      <c r="A13" s="135">
        <f t="shared" si="0"/>
        <v>6</v>
      </c>
      <c r="B13" s="85" t="s">
        <v>417</v>
      </c>
      <c r="C13" s="99" t="s">
        <v>419</v>
      </c>
      <c r="D13" s="19">
        <v>10.6</v>
      </c>
      <c r="E13" s="25">
        <v>9.1</v>
      </c>
      <c r="F13" s="35">
        <v>7.3</v>
      </c>
      <c r="G13" s="35">
        <v>7.2</v>
      </c>
      <c r="H13" s="107">
        <v>6.5</v>
      </c>
      <c r="I13" s="179">
        <v>6.13</v>
      </c>
      <c r="J13" s="179">
        <v>11.3</v>
      </c>
      <c r="K13" s="179">
        <v>6.16</v>
      </c>
      <c r="L13" s="98">
        <v>54.5</v>
      </c>
      <c r="M13" s="22"/>
      <c r="N13" s="43"/>
      <c r="P13" s="145"/>
      <c r="Q13" s="143"/>
    </row>
    <row r="14" spans="1:17" s="24" customFormat="1" ht="25.5" x14ac:dyDescent="0.25">
      <c r="A14" s="135">
        <f t="shared" si="0"/>
        <v>7</v>
      </c>
      <c r="B14" s="85" t="s">
        <v>418</v>
      </c>
      <c r="C14" s="99" t="s">
        <v>419</v>
      </c>
      <c r="D14" s="19">
        <v>11.7</v>
      </c>
      <c r="E14" s="25">
        <v>12.3</v>
      </c>
      <c r="F14" s="35">
        <v>12.6</v>
      </c>
      <c r="G14" s="35">
        <v>13.1</v>
      </c>
      <c r="H14" s="107">
        <v>14.9</v>
      </c>
      <c r="I14" s="179">
        <v>17.350000000000001</v>
      </c>
      <c r="J14" s="179">
        <v>12.4</v>
      </c>
      <c r="K14" s="179">
        <v>16.329999999999998</v>
      </c>
      <c r="L14" s="98">
        <v>131.69999999999999</v>
      </c>
      <c r="M14" s="22"/>
      <c r="N14" s="43"/>
      <c r="P14" s="145"/>
      <c r="Q14" s="143"/>
    </row>
    <row r="15" spans="1:17" s="24" customFormat="1" x14ac:dyDescent="0.25">
      <c r="A15" s="135">
        <f t="shared" si="0"/>
        <v>8</v>
      </c>
      <c r="B15" s="88" t="s">
        <v>123</v>
      </c>
      <c r="C15" s="137" t="s">
        <v>124</v>
      </c>
      <c r="D15" s="19">
        <v>24.5</v>
      </c>
      <c r="E15" s="19">
        <v>24.7</v>
      </c>
      <c r="F15" s="19">
        <v>24.9</v>
      </c>
      <c r="G15" s="19">
        <v>25.037879402365235</v>
      </c>
      <c r="H15" s="106">
        <v>25.002021966645639</v>
      </c>
      <c r="I15" s="179">
        <v>25.38</v>
      </c>
      <c r="J15" s="179">
        <v>25.1</v>
      </c>
      <c r="K15" s="179">
        <v>29.15</v>
      </c>
      <c r="L15" s="91">
        <v>116.1</v>
      </c>
      <c r="M15" s="19"/>
      <c r="N15" s="43"/>
      <c r="P15" s="145"/>
      <c r="Q15" s="143"/>
    </row>
    <row r="16" spans="1:17" s="24" customFormat="1" x14ac:dyDescent="0.25">
      <c r="A16" s="135">
        <f t="shared" si="0"/>
        <v>9</v>
      </c>
      <c r="B16" s="88" t="s">
        <v>125</v>
      </c>
      <c r="C16" s="137" t="s">
        <v>126</v>
      </c>
      <c r="D16" s="19">
        <v>0.12</v>
      </c>
      <c r="E16" s="19">
        <v>0.09</v>
      </c>
      <c r="F16" s="22">
        <v>0.06</v>
      </c>
      <c r="G16" s="22">
        <v>7.3155372810567554E-2</v>
      </c>
      <c r="H16" s="140">
        <v>5.1954574173376324E-2</v>
      </c>
      <c r="I16" s="179">
        <v>0.11</v>
      </c>
      <c r="J16" s="179">
        <v>0.1</v>
      </c>
      <c r="K16" s="179">
        <v>0.11</v>
      </c>
      <c r="L16" s="91">
        <v>113.8</v>
      </c>
      <c r="M16" s="19"/>
      <c r="N16" s="43"/>
      <c r="P16" s="145"/>
      <c r="Q16" s="143"/>
    </row>
    <row r="17" spans="1:17" s="24" customFormat="1" x14ac:dyDescent="0.25">
      <c r="A17" s="146"/>
      <c r="B17" s="147"/>
      <c r="C17" s="148"/>
      <c r="D17" s="149"/>
      <c r="E17" s="149"/>
      <c r="F17" s="150"/>
      <c r="G17" s="150"/>
      <c r="H17" s="151"/>
      <c r="I17" s="151"/>
      <c r="J17" s="150"/>
      <c r="K17" s="181"/>
      <c r="L17" s="182"/>
      <c r="M17" s="152"/>
      <c r="N17" s="43"/>
      <c r="P17" s="145"/>
      <c r="Q17" s="143"/>
    </row>
    <row r="18" spans="1:17" s="24" customFormat="1" x14ac:dyDescent="0.25">
      <c r="A18" s="316" t="s">
        <v>521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8"/>
      <c r="N18" s="43"/>
      <c r="P18" s="145"/>
      <c r="Q18" s="143"/>
    </row>
    <row r="19" spans="1:17" s="2" customFormat="1" x14ac:dyDescent="0.25">
      <c r="A19" s="100" t="s">
        <v>138</v>
      </c>
      <c r="B19" s="100"/>
      <c r="C19" s="100"/>
      <c r="D19" s="100"/>
      <c r="E19" s="100"/>
      <c r="F19" s="100"/>
      <c r="G19" s="100"/>
      <c r="H19" s="100"/>
      <c r="I19" s="100"/>
      <c r="J19" s="113"/>
      <c r="K19" s="100"/>
      <c r="L19" s="100"/>
      <c r="M19" s="109"/>
      <c r="N19" s="24"/>
    </row>
    <row r="20" spans="1:17" s="2" customFormat="1" x14ac:dyDescent="0.25">
      <c r="A20" s="325" t="s">
        <v>137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7"/>
      <c r="N20" s="24"/>
    </row>
    <row r="21" spans="1:17" s="1" customFormat="1" x14ac:dyDescent="0.25">
      <c r="A21" s="83" t="s">
        <v>431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112"/>
      <c r="N21" s="102"/>
    </row>
    <row r="22" spans="1:17" s="2" customFormat="1" ht="25.5" x14ac:dyDescent="0.25">
      <c r="A22" s="6">
        <v>1</v>
      </c>
      <c r="B22" s="4" t="s">
        <v>145</v>
      </c>
      <c r="C22" s="99" t="s">
        <v>391</v>
      </c>
      <c r="D22" s="135">
        <v>458.6</v>
      </c>
      <c r="E22" s="7">
        <v>477.59150348809237</v>
      </c>
      <c r="F22" s="7">
        <v>474.74382425902064</v>
      </c>
      <c r="G22" s="7">
        <v>491.03967850552016</v>
      </c>
      <c r="H22" s="46">
        <v>461.9</v>
      </c>
      <c r="I22" s="23">
        <v>495.3</v>
      </c>
      <c r="J22" s="23">
        <v>910</v>
      </c>
      <c r="K22" s="23">
        <v>652.4</v>
      </c>
      <c r="L22" s="23">
        <v>71.7</v>
      </c>
      <c r="M22" s="63"/>
      <c r="N22" s="24"/>
    </row>
    <row r="23" spans="1:17" ht="25.5" x14ac:dyDescent="0.25">
      <c r="A23" s="153">
        <v>2</v>
      </c>
      <c r="B23" s="5" t="s">
        <v>18</v>
      </c>
      <c r="C23" s="27" t="s">
        <v>103</v>
      </c>
      <c r="D23" s="154"/>
      <c r="E23" s="93">
        <v>103.8</v>
      </c>
      <c r="F23" s="22">
        <v>102.71942015384106</v>
      </c>
      <c r="G23" s="22">
        <v>105.72162686450891</v>
      </c>
      <c r="H23" s="22">
        <v>99.360842771601781</v>
      </c>
      <c r="I23" s="22">
        <v>106.1</v>
      </c>
      <c r="J23" s="22">
        <v>197.4</v>
      </c>
      <c r="K23" s="22">
        <v>122.1</v>
      </c>
      <c r="L23" s="23"/>
      <c r="M23" s="58"/>
    </row>
    <row r="24" spans="1:17" s="1" customFormat="1" x14ac:dyDescent="0.25">
      <c r="A24" s="83" t="s">
        <v>134</v>
      </c>
      <c r="B24" s="83"/>
      <c r="C24" s="83"/>
      <c r="D24" s="83"/>
      <c r="E24" s="83"/>
      <c r="F24" s="83"/>
      <c r="G24" s="84"/>
      <c r="H24" s="84"/>
      <c r="I24" s="84"/>
      <c r="J24" s="84"/>
      <c r="K24" s="84"/>
      <c r="L24" s="83"/>
      <c r="M24" s="112"/>
      <c r="N24" s="102"/>
    </row>
    <row r="25" spans="1:17" x14ac:dyDescent="0.25">
      <c r="A25" s="155">
        <v>3</v>
      </c>
      <c r="B25" s="5" t="s">
        <v>105</v>
      </c>
      <c r="C25" s="27" t="s">
        <v>110</v>
      </c>
      <c r="D25" s="18">
        <v>234</v>
      </c>
      <c r="E25" s="18">
        <v>230</v>
      </c>
      <c r="F25" s="18">
        <v>246</v>
      </c>
      <c r="G25" s="8">
        <v>237</v>
      </c>
      <c r="H25" s="8">
        <v>223</v>
      </c>
      <c r="I25" s="8">
        <v>227</v>
      </c>
      <c r="J25" s="8">
        <v>306</v>
      </c>
      <c r="K25" s="8">
        <v>266</v>
      </c>
      <c r="L25" s="28">
        <v>86.9</v>
      </c>
      <c r="M25" s="59"/>
    </row>
    <row r="26" spans="1:17" ht="25.5" x14ac:dyDescent="0.25">
      <c r="A26" s="155">
        <v>4</v>
      </c>
      <c r="B26" s="5" t="s">
        <v>522</v>
      </c>
      <c r="C26" s="27" t="s">
        <v>103</v>
      </c>
      <c r="D26" s="16">
        <v>24.6</v>
      </c>
      <c r="E26" s="16">
        <v>22.2</v>
      </c>
      <c r="F26" s="16">
        <v>21.7</v>
      </c>
      <c r="G26" s="25">
        <v>21.3</v>
      </c>
      <c r="H26" s="25">
        <v>20.9</v>
      </c>
      <c r="I26" s="25">
        <v>20.6</v>
      </c>
      <c r="J26" s="25">
        <v>26.1</v>
      </c>
      <c r="K26" s="25">
        <v>20.399999999999999</v>
      </c>
      <c r="L26" s="28"/>
      <c r="M26" s="80"/>
    </row>
    <row r="27" spans="1:17" ht="25.5" x14ac:dyDescent="0.25">
      <c r="A27" s="155">
        <f>A26+1</f>
        <v>5</v>
      </c>
      <c r="B27" s="5" t="s">
        <v>106</v>
      </c>
      <c r="C27" s="27" t="s">
        <v>103</v>
      </c>
      <c r="D27" s="93"/>
      <c r="E27" s="22">
        <v>97.7</v>
      </c>
      <c r="F27" s="22">
        <v>105.8</v>
      </c>
      <c r="G27" s="25">
        <v>109.8</v>
      </c>
      <c r="H27" s="25">
        <v>106.7</v>
      </c>
      <c r="I27" s="25">
        <v>115.2</v>
      </c>
      <c r="J27" s="25">
        <v>141.69999999999999</v>
      </c>
      <c r="K27" s="25">
        <v>134.9</v>
      </c>
      <c r="L27" s="28"/>
      <c r="M27" s="58"/>
    </row>
    <row r="28" spans="1:17" s="1" customFormat="1" x14ac:dyDescent="0.25">
      <c r="A28" s="83" t="s">
        <v>135</v>
      </c>
      <c r="B28" s="83"/>
      <c r="C28" s="83"/>
      <c r="D28" s="83"/>
      <c r="E28" s="83"/>
      <c r="F28" s="83"/>
      <c r="G28" s="84"/>
      <c r="H28" s="84"/>
      <c r="I28" s="84"/>
      <c r="J28" s="84"/>
      <c r="K28" s="84"/>
      <c r="L28" s="28"/>
      <c r="M28" s="112"/>
      <c r="N28" s="102"/>
    </row>
    <row r="29" spans="1:17" s="1" customFormat="1" x14ac:dyDescent="0.25">
      <c r="A29" s="156">
        <v>6</v>
      </c>
      <c r="B29" s="157" t="s">
        <v>436</v>
      </c>
      <c r="C29" s="27" t="s">
        <v>103</v>
      </c>
      <c r="D29" s="23">
        <v>74.900000000000006</v>
      </c>
      <c r="E29" s="23">
        <v>74.099999999999994</v>
      </c>
      <c r="F29" s="35">
        <v>72.443636811629915</v>
      </c>
      <c r="G29" s="35">
        <v>72.564655846389599</v>
      </c>
      <c r="H29" s="35">
        <v>69.928356542505355</v>
      </c>
      <c r="I29" s="35">
        <v>69.7</v>
      </c>
      <c r="J29" s="35">
        <v>85.1</v>
      </c>
      <c r="K29" s="35">
        <v>79.400000000000006</v>
      </c>
      <c r="L29" s="28"/>
      <c r="M29" s="158"/>
      <c r="N29" s="102"/>
    </row>
    <row r="30" spans="1:17" ht="25.5" x14ac:dyDescent="0.25">
      <c r="A30" s="156">
        <v>7</v>
      </c>
      <c r="B30" s="5" t="s">
        <v>52</v>
      </c>
      <c r="C30" s="27" t="s">
        <v>103</v>
      </c>
      <c r="D30" s="28">
        <v>1.2</v>
      </c>
      <c r="E30" s="28">
        <v>1.8</v>
      </c>
      <c r="F30" s="28">
        <v>2.4</v>
      </c>
      <c r="G30" s="25">
        <v>2.6</v>
      </c>
      <c r="H30" s="25">
        <v>1</v>
      </c>
      <c r="I30" s="25">
        <v>2.6</v>
      </c>
      <c r="J30" s="25">
        <v>2.1</v>
      </c>
      <c r="K30" s="25">
        <v>3.1</v>
      </c>
      <c r="L30" s="28"/>
      <c r="M30" s="66"/>
    </row>
    <row r="31" spans="1:17" ht="25.5" x14ac:dyDescent="0.25">
      <c r="A31" s="156">
        <f t="shared" ref="A31" si="1">A30+1</f>
        <v>8</v>
      </c>
      <c r="B31" s="5" t="s">
        <v>53</v>
      </c>
      <c r="C31" s="27" t="s">
        <v>103</v>
      </c>
      <c r="D31" s="28">
        <v>60</v>
      </c>
      <c r="E31" s="28">
        <v>60</v>
      </c>
      <c r="F31" s="28">
        <v>100</v>
      </c>
      <c r="G31" s="25">
        <v>100</v>
      </c>
      <c r="H31" s="25">
        <v>98.7</v>
      </c>
      <c r="I31" s="25">
        <v>97.4</v>
      </c>
      <c r="J31" s="25">
        <v>60</v>
      </c>
      <c r="K31" s="25">
        <v>97.7</v>
      </c>
      <c r="L31" s="28"/>
      <c r="M31" s="66"/>
    </row>
    <row r="32" spans="1:17" s="1" customFormat="1" x14ac:dyDescent="0.25">
      <c r="A32" s="83" t="s">
        <v>146</v>
      </c>
      <c r="B32" s="83"/>
      <c r="C32" s="83"/>
      <c r="D32" s="83"/>
      <c r="E32" s="83"/>
      <c r="F32" s="83"/>
      <c r="G32" s="84"/>
      <c r="H32" s="84"/>
      <c r="I32" s="84"/>
      <c r="J32" s="84"/>
      <c r="K32" s="84"/>
      <c r="L32" s="83"/>
      <c r="M32" s="112"/>
      <c r="N32" s="102"/>
    </row>
    <row r="33" spans="1:14" s="1" customFormat="1" x14ac:dyDescent="0.25">
      <c r="A33" s="83" t="s">
        <v>136</v>
      </c>
      <c r="B33" s="83"/>
      <c r="C33" s="83"/>
      <c r="D33" s="83"/>
      <c r="E33" s="83"/>
      <c r="F33" s="83"/>
      <c r="G33" s="84"/>
      <c r="H33" s="84"/>
      <c r="I33" s="84"/>
      <c r="J33" s="84"/>
      <c r="K33" s="84"/>
      <c r="L33" s="83"/>
      <c r="M33" s="112"/>
      <c r="N33" s="102"/>
    </row>
    <row r="34" spans="1:14" x14ac:dyDescent="0.25">
      <c r="A34" s="153">
        <v>9</v>
      </c>
      <c r="B34" s="5" t="s">
        <v>68</v>
      </c>
      <c r="C34" s="27" t="s">
        <v>103</v>
      </c>
      <c r="D34" s="20">
        <v>80</v>
      </c>
      <c r="E34" s="20">
        <v>80</v>
      </c>
      <c r="F34" s="20">
        <v>80</v>
      </c>
      <c r="G34" s="22">
        <v>80</v>
      </c>
      <c r="H34" s="22">
        <v>85.3</v>
      </c>
      <c r="I34" s="22">
        <v>85.3</v>
      </c>
      <c r="J34" s="22">
        <v>82</v>
      </c>
      <c r="K34" s="22">
        <v>85.3</v>
      </c>
      <c r="L34" s="28"/>
      <c r="M34" s="159"/>
    </row>
    <row r="35" spans="1:14" ht="38.25" x14ac:dyDescent="0.25">
      <c r="A35" s="153">
        <f>A34+1</f>
        <v>10</v>
      </c>
      <c r="B35" s="5" t="s">
        <v>108</v>
      </c>
      <c r="C35" s="27" t="s">
        <v>103</v>
      </c>
      <c r="D35" s="20">
        <v>85</v>
      </c>
      <c r="E35" s="20">
        <v>85</v>
      </c>
      <c r="F35" s="20">
        <v>84.7</v>
      </c>
      <c r="G35" s="22">
        <v>82.5</v>
      </c>
      <c r="H35" s="22">
        <v>80</v>
      </c>
      <c r="I35" s="22">
        <v>80.400000000000006</v>
      </c>
      <c r="J35" s="22">
        <v>85.1</v>
      </c>
      <c r="K35" s="22">
        <v>79.7</v>
      </c>
      <c r="L35" s="28"/>
      <c r="M35" s="59"/>
    </row>
    <row r="36" spans="1:14" ht="63.75" x14ac:dyDescent="0.25">
      <c r="A36" s="153">
        <f t="shared" ref="A36:A38" si="2">A35+1</f>
        <v>11</v>
      </c>
      <c r="B36" s="29" t="s">
        <v>69</v>
      </c>
      <c r="C36" s="27" t="s">
        <v>103</v>
      </c>
      <c r="D36" s="20">
        <v>30</v>
      </c>
      <c r="E36" s="20">
        <v>65</v>
      </c>
      <c r="F36" s="20">
        <v>82</v>
      </c>
      <c r="G36" s="22">
        <v>85.3</v>
      </c>
      <c r="H36" s="22">
        <v>100</v>
      </c>
      <c r="I36" s="22">
        <v>100</v>
      </c>
      <c r="J36" s="22">
        <v>100</v>
      </c>
      <c r="K36" s="22">
        <v>100</v>
      </c>
      <c r="L36" s="28"/>
      <c r="M36" s="59"/>
    </row>
    <row r="37" spans="1:14" ht="38.25" x14ac:dyDescent="0.25">
      <c r="A37" s="153">
        <v>12</v>
      </c>
      <c r="B37" s="5" t="s">
        <v>437</v>
      </c>
      <c r="C37" s="27" t="s">
        <v>103</v>
      </c>
      <c r="D37" s="16">
        <v>97.2</v>
      </c>
      <c r="E37" s="16">
        <v>95.5</v>
      </c>
      <c r="F37" s="16">
        <v>77.400000000000006</v>
      </c>
      <c r="G37" s="22">
        <v>84.8</v>
      </c>
      <c r="H37" s="22">
        <v>96.5</v>
      </c>
      <c r="I37" s="22">
        <v>81</v>
      </c>
      <c r="J37" s="22">
        <v>97</v>
      </c>
      <c r="K37" s="22">
        <v>77.400000000000006</v>
      </c>
      <c r="L37" s="28"/>
      <c r="M37" s="160"/>
    </row>
    <row r="38" spans="1:14" ht="38.25" x14ac:dyDescent="0.25">
      <c r="A38" s="153">
        <f t="shared" si="2"/>
        <v>13</v>
      </c>
      <c r="B38" s="5" t="s">
        <v>70</v>
      </c>
      <c r="C38" s="27" t="s">
        <v>103</v>
      </c>
      <c r="D38" s="16">
        <v>23.2</v>
      </c>
      <c r="E38" s="20">
        <v>26</v>
      </c>
      <c r="F38" s="20">
        <v>31.7</v>
      </c>
      <c r="G38" s="22">
        <v>34</v>
      </c>
      <c r="H38" s="22">
        <v>34.6</v>
      </c>
      <c r="I38" s="22">
        <v>37.200000000000003</v>
      </c>
      <c r="J38" s="22">
        <v>34</v>
      </c>
      <c r="K38" s="22">
        <v>41</v>
      </c>
      <c r="L38" s="28"/>
      <c r="M38" s="62"/>
    </row>
    <row r="39" spans="1:14" s="1" customFormat="1" x14ac:dyDescent="0.25">
      <c r="A39" s="83" t="s">
        <v>147</v>
      </c>
      <c r="B39" s="83"/>
      <c r="C39" s="83"/>
      <c r="D39" s="83"/>
      <c r="E39" s="83"/>
      <c r="F39" s="83"/>
      <c r="G39" s="84"/>
      <c r="H39" s="84"/>
      <c r="I39" s="84"/>
      <c r="J39" s="84"/>
      <c r="K39" s="84"/>
      <c r="L39" s="28"/>
      <c r="M39" s="112"/>
      <c r="N39" s="102"/>
    </row>
    <row r="40" spans="1:14" s="1" customFormat="1" x14ac:dyDescent="0.25">
      <c r="A40" s="83" t="s">
        <v>148</v>
      </c>
      <c r="B40" s="83"/>
      <c r="C40" s="83"/>
      <c r="D40" s="83"/>
      <c r="E40" s="83"/>
      <c r="F40" s="83"/>
      <c r="G40" s="84"/>
      <c r="H40" s="84"/>
      <c r="I40" s="84"/>
      <c r="J40" s="84"/>
      <c r="K40" s="84"/>
      <c r="L40" s="28"/>
      <c r="M40" s="112"/>
      <c r="N40" s="102"/>
    </row>
    <row r="41" spans="1:14" s="1" customFormat="1" x14ac:dyDescent="0.25">
      <c r="A41" s="153">
        <v>14</v>
      </c>
      <c r="B41" s="5" t="s">
        <v>111</v>
      </c>
      <c r="C41" s="27" t="s">
        <v>112</v>
      </c>
      <c r="D41" s="20">
        <v>70.400000000000006</v>
      </c>
      <c r="E41" s="20">
        <v>71.7</v>
      </c>
      <c r="F41" s="20">
        <v>71.7</v>
      </c>
      <c r="G41" s="22">
        <v>71.2</v>
      </c>
      <c r="H41" s="22">
        <v>69.8</v>
      </c>
      <c r="I41" s="22">
        <v>69.8</v>
      </c>
      <c r="J41" s="22">
        <v>73</v>
      </c>
      <c r="K41" s="22">
        <v>68.400000000000006</v>
      </c>
      <c r="L41" s="28">
        <v>93.6</v>
      </c>
      <c r="M41" s="66"/>
      <c r="N41" s="102"/>
    </row>
    <row r="42" spans="1:14" x14ac:dyDescent="0.25">
      <c r="A42" s="153">
        <v>15</v>
      </c>
      <c r="B42" s="5" t="s">
        <v>93</v>
      </c>
      <c r="C42" s="27" t="s">
        <v>103</v>
      </c>
      <c r="D42" s="16">
        <v>82.1</v>
      </c>
      <c r="E42" s="16">
        <v>90.3</v>
      </c>
      <c r="F42" s="16">
        <v>93.2</v>
      </c>
      <c r="G42" s="22">
        <v>90.5</v>
      </c>
      <c r="H42" s="22">
        <v>57.02</v>
      </c>
      <c r="I42" s="22">
        <v>38.4</v>
      </c>
      <c r="J42" s="22">
        <v>94</v>
      </c>
      <c r="K42" s="22">
        <v>101.4</v>
      </c>
      <c r="L42" s="28"/>
      <c r="M42" s="61"/>
    </row>
    <row r="43" spans="1:14" x14ac:dyDescent="0.25">
      <c r="A43" s="153">
        <v>16</v>
      </c>
      <c r="B43" s="5" t="s">
        <v>94</v>
      </c>
      <c r="C43" s="27" t="s">
        <v>103</v>
      </c>
      <c r="D43" s="16">
        <v>44.3</v>
      </c>
      <c r="E43" s="16">
        <v>42.1</v>
      </c>
      <c r="F43" s="16">
        <v>41.7</v>
      </c>
      <c r="G43" s="22">
        <v>46.48</v>
      </c>
      <c r="H43" s="22">
        <v>56.67</v>
      </c>
      <c r="I43" s="22">
        <v>48.6</v>
      </c>
      <c r="J43" s="22">
        <v>49.6</v>
      </c>
      <c r="K43" s="22">
        <v>49.7</v>
      </c>
      <c r="L43" s="28"/>
      <c r="M43" s="61"/>
    </row>
    <row r="44" spans="1:14" s="1" customFormat="1" x14ac:dyDescent="0.25">
      <c r="A44" s="83" t="s">
        <v>149</v>
      </c>
      <c r="B44" s="83"/>
      <c r="C44" s="83"/>
      <c r="D44" s="83"/>
      <c r="E44" s="83"/>
      <c r="F44" s="83"/>
      <c r="G44" s="84"/>
      <c r="H44" s="84"/>
      <c r="I44" s="84"/>
      <c r="J44" s="84"/>
      <c r="K44" s="84"/>
      <c r="L44" s="83"/>
      <c r="M44" s="112"/>
      <c r="N44" s="102"/>
    </row>
    <row r="45" spans="1:14" ht="25.5" x14ac:dyDescent="0.25">
      <c r="A45" s="153">
        <v>17</v>
      </c>
      <c r="B45" s="5" t="s">
        <v>50</v>
      </c>
      <c r="C45" s="27" t="s">
        <v>107</v>
      </c>
      <c r="D45" s="18">
        <v>104</v>
      </c>
      <c r="E45" s="18">
        <v>156</v>
      </c>
      <c r="F45" s="18">
        <v>171</v>
      </c>
      <c r="G45" s="18">
        <v>159</v>
      </c>
      <c r="H45" s="18">
        <v>180</v>
      </c>
      <c r="I45" s="18">
        <v>220</v>
      </c>
      <c r="J45" s="18">
        <v>160</v>
      </c>
      <c r="K45" s="18">
        <v>236</v>
      </c>
      <c r="L45" s="22">
        <v>14.5</v>
      </c>
      <c r="M45" s="59"/>
    </row>
    <row r="46" spans="1:14" ht="25.5" x14ac:dyDescent="0.25">
      <c r="A46" s="153">
        <v>18</v>
      </c>
      <c r="B46" s="5" t="s">
        <v>401</v>
      </c>
      <c r="C46" s="27" t="s">
        <v>103</v>
      </c>
      <c r="D46" s="20">
        <v>32.4</v>
      </c>
      <c r="E46" s="20">
        <v>35.380000000000003</v>
      </c>
      <c r="F46" s="20">
        <v>38</v>
      </c>
      <c r="G46" s="22">
        <v>39.9</v>
      </c>
      <c r="H46" s="22">
        <v>42.2</v>
      </c>
      <c r="I46" s="22">
        <v>44.2</v>
      </c>
      <c r="J46" s="22">
        <v>40</v>
      </c>
      <c r="K46" s="22">
        <v>46</v>
      </c>
      <c r="L46" s="22"/>
      <c r="M46" s="64"/>
    </row>
    <row r="47" spans="1:14" ht="25.5" x14ac:dyDescent="0.25">
      <c r="A47" s="153">
        <v>19</v>
      </c>
      <c r="B47" s="5" t="s">
        <v>51</v>
      </c>
      <c r="C47" s="27" t="s">
        <v>107</v>
      </c>
      <c r="D47" s="18">
        <v>234</v>
      </c>
      <c r="E47" s="18">
        <v>626</v>
      </c>
      <c r="F47" s="18">
        <v>519</v>
      </c>
      <c r="G47" s="18">
        <v>545</v>
      </c>
      <c r="H47" s="18">
        <v>444</v>
      </c>
      <c r="I47" s="18">
        <v>772</v>
      </c>
      <c r="J47" s="18">
        <v>676</v>
      </c>
      <c r="K47" s="18">
        <v>1215</v>
      </c>
      <c r="L47" s="22">
        <v>179.7</v>
      </c>
      <c r="M47" s="59"/>
    </row>
    <row r="48" spans="1:14" s="34" customFormat="1" x14ac:dyDescent="0.25">
      <c r="A48" s="83" t="s">
        <v>432</v>
      </c>
      <c r="B48" s="83"/>
      <c r="C48" s="83"/>
      <c r="D48" s="83"/>
      <c r="E48" s="83"/>
      <c r="F48" s="83"/>
      <c r="G48" s="84"/>
      <c r="H48" s="84"/>
      <c r="I48" s="84"/>
      <c r="J48" s="84"/>
      <c r="K48" s="84"/>
      <c r="L48" s="83"/>
      <c r="M48" s="112"/>
      <c r="N48" s="161"/>
    </row>
    <row r="49" spans="1:14" s="34" customFormat="1" x14ac:dyDescent="0.25">
      <c r="A49" s="83" t="s">
        <v>433</v>
      </c>
      <c r="B49" s="83"/>
      <c r="C49" s="83"/>
      <c r="D49" s="83"/>
      <c r="E49" s="83"/>
      <c r="F49" s="83"/>
      <c r="G49" s="84"/>
      <c r="H49" s="84"/>
      <c r="I49" s="84"/>
      <c r="J49" s="84"/>
      <c r="K49" s="84"/>
      <c r="L49" s="83"/>
      <c r="M49" s="112"/>
      <c r="N49" s="161"/>
    </row>
    <row r="50" spans="1:14" s="1" customFormat="1" ht="38.25" x14ac:dyDescent="0.25">
      <c r="A50" s="153">
        <v>20</v>
      </c>
      <c r="B50" s="5" t="s">
        <v>140</v>
      </c>
      <c r="C50" s="27" t="s">
        <v>141</v>
      </c>
      <c r="D50" s="18">
        <v>2552</v>
      </c>
      <c r="E50" s="18">
        <v>2552</v>
      </c>
      <c r="F50" s="18">
        <v>2552</v>
      </c>
      <c r="G50" s="8">
        <v>2612</v>
      </c>
      <c r="H50" s="8">
        <v>1610</v>
      </c>
      <c r="I50" s="8">
        <v>1439</v>
      </c>
      <c r="J50" s="8">
        <v>2592</v>
      </c>
      <c r="K50" s="8">
        <v>4002</v>
      </c>
      <c r="L50" s="28">
        <v>154.4</v>
      </c>
      <c r="M50" s="61"/>
      <c r="N50" s="102"/>
    </row>
    <row r="51" spans="1:14" ht="25.5" x14ac:dyDescent="0.25">
      <c r="A51" s="153">
        <v>21</v>
      </c>
      <c r="B51" s="5" t="s">
        <v>534</v>
      </c>
      <c r="C51" s="27" t="s">
        <v>103</v>
      </c>
      <c r="D51" s="22">
        <v>233.4</v>
      </c>
      <c r="E51" s="22">
        <v>256.7</v>
      </c>
      <c r="F51" s="22">
        <v>329.9</v>
      </c>
      <c r="G51" s="25">
        <v>329.7</v>
      </c>
      <c r="H51" s="25">
        <v>127.8</v>
      </c>
      <c r="I51" s="25">
        <v>178.7</v>
      </c>
      <c r="J51" s="25">
        <v>280.8</v>
      </c>
      <c r="K51" s="25">
        <v>523.4</v>
      </c>
      <c r="L51" s="28"/>
      <c r="M51" s="125"/>
    </row>
    <row r="52" spans="1:14" x14ac:dyDescent="0.25">
      <c r="A52" s="153">
        <f>A51+1</f>
        <v>22</v>
      </c>
      <c r="B52" s="5" t="s">
        <v>470</v>
      </c>
      <c r="C52" s="27" t="s">
        <v>110</v>
      </c>
      <c r="D52" s="18">
        <v>1437</v>
      </c>
      <c r="E52" s="18">
        <v>1452</v>
      </c>
      <c r="F52" s="18">
        <v>1453</v>
      </c>
      <c r="G52" s="8">
        <v>1458</v>
      </c>
      <c r="H52" s="8">
        <v>1469</v>
      </c>
      <c r="I52" s="8">
        <v>1481</v>
      </c>
      <c r="J52" s="8">
        <v>1581</v>
      </c>
      <c r="K52" s="8">
        <v>1481</v>
      </c>
      <c r="L52" s="28">
        <v>93.7</v>
      </c>
      <c r="M52" s="162"/>
    </row>
    <row r="53" spans="1:14" ht="25.5" x14ac:dyDescent="0.25">
      <c r="A53" s="153">
        <f t="shared" ref="A53" si="3">A52+1</f>
        <v>23</v>
      </c>
      <c r="B53" s="5" t="s">
        <v>113</v>
      </c>
      <c r="C53" s="27" t="s">
        <v>110</v>
      </c>
      <c r="D53" s="18">
        <v>21124</v>
      </c>
      <c r="E53" s="18">
        <v>21229</v>
      </c>
      <c r="F53" s="18">
        <v>21353</v>
      </c>
      <c r="G53" s="18">
        <v>21734</v>
      </c>
      <c r="H53" s="18">
        <v>21922</v>
      </c>
      <c r="I53" s="18">
        <v>22783</v>
      </c>
      <c r="J53" s="18">
        <v>21553</v>
      </c>
      <c r="K53" s="18">
        <v>22979</v>
      </c>
      <c r="L53" s="28">
        <v>106.6</v>
      </c>
      <c r="M53" s="65"/>
    </row>
    <row r="54" spans="1:14" x14ac:dyDescent="0.25">
      <c r="A54" s="153">
        <v>24</v>
      </c>
      <c r="B54" s="5" t="s">
        <v>114</v>
      </c>
      <c r="C54" s="27" t="s">
        <v>107</v>
      </c>
      <c r="D54" s="18">
        <v>33112</v>
      </c>
      <c r="E54" s="18">
        <v>32231</v>
      </c>
      <c r="F54" s="18">
        <v>32429</v>
      </c>
      <c r="G54" s="18">
        <v>32426</v>
      </c>
      <c r="H54" s="18">
        <v>17372</v>
      </c>
      <c r="I54" s="18">
        <v>12793</v>
      </c>
      <c r="J54" s="18">
        <v>32256</v>
      </c>
      <c r="K54" s="18">
        <v>33084</v>
      </c>
      <c r="L54" s="28">
        <v>102.6</v>
      </c>
      <c r="M54" s="65"/>
    </row>
    <row r="55" spans="1:14" ht="38.25" x14ac:dyDescent="0.25">
      <c r="A55" s="153">
        <v>25</v>
      </c>
      <c r="B55" s="5" t="s">
        <v>159</v>
      </c>
      <c r="C55" s="27" t="s">
        <v>103</v>
      </c>
      <c r="D55" s="20">
        <v>10</v>
      </c>
      <c r="E55" s="20">
        <v>10</v>
      </c>
      <c r="F55" s="20">
        <v>10</v>
      </c>
      <c r="G55" s="22">
        <v>9.26</v>
      </c>
      <c r="H55" s="22">
        <v>9.58</v>
      </c>
      <c r="I55" s="22">
        <v>8.1</v>
      </c>
      <c r="J55" s="22">
        <v>14.4</v>
      </c>
      <c r="K55" s="22">
        <v>9.1999999999999993</v>
      </c>
      <c r="L55" s="28"/>
      <c r="M55" s="66"/>
    </row>
    <row r="56" spans="1:14" s="1" customFormat="1" x14ac:dyDescent="0.25">
      <c r="A56" s="83" t="s">
        <v>139</v>
      </c>
      <c r="B56" s="83"/>
      <c r="C56" s="83"/>
      <c r="D56" s="83"/>
      <c r="E56" s="83"/>
      <c r="F56" s="83"/>
      <c r="G56" s="84"/>
      <c r="H56" s="84"/>
      <c r="I56" s="84"/>
      <c r="J56" s="84"/>
      <c r="K56" s="84"/>
      <c r="L56" s="83"/>
      <c r="M56" s="112"/>
      <c r="N56" s="102"/>
    </row>
    <row r="57" spans="1:14" s="1" customFormat="1" ht="25.5" x14ac:dyDescent="0.25">
      <c r="A57" s="163">
        <v>26</v>
      </c>
      <c r="B57" s="5" t="s">
        <v>115</v>
      </c>
      <c r="C57" s="27" t="s">
        <v>110</v>
      </c>
      <c r="D57" s="18">
        <v>24</v>
      </c>
      <c r="E57" s="18">
        <v>38</v>
      </c>
      <c r="F57" s="18">
        <v>74</v>
      </c>
      <c r="G57" s="18">
        <v>111</v>
      </c>
      <c r="H57" s="18">
        <v>147</v>
      </c>
      <c r="I57" s="18">
        <v>181</v>
      </c>
      <c r="J57" s="18">
        <v>98</v>
      </c>
      <c r="K57" s="18">
        <v>223</v>
      </c>
      <c r="L57" s="20">
        <v>227.6</v>
      </c>
      <c r="M57" s="61"/>
      <c r="N57" s="102"/>
    </row>
    <row r="58" spans="1:14" x14ac:dyDescent="0.25">
      <c r="A58" s="163">
        <v>27</v>
      </c>
      <c r="B58" s="5" t="s">
        <v>116</v>
      </c>
      <c r="C58" s="27" t="s">
        <v>103</v>
      </c>
      <c r="D58" s="20">
        <v>20</v>
      </c>
      <c r="E58" s="20">
        <v>24</v>
      </c>
      <c r="F58" s="20">
        <v>25</v>
      </c>
      <c r="G58" s="25">
        <v>25</v>
      </c>
      <c r="H58" s="25">
        <v>25</v>
      </c>
      <c r="I58" s="25">
        <v>25</v>
      </c>
      <c r="J58" s="25">
        <v>25</v>
      </c>
      <c r="K58" s="25">
        <v>25</v>
      </c>
      <c r="L58" s="20"/>
      <c r="M58" s="61"/>
    </row>
    <row r="59" spans="1:14" x14ac:dyDescent="0.25">
      <c r="A59" s="163">
        <v>28</v>
      </c>
      <c r="B59" s="5" t="s">
        <v>160</v>
      </c>
      <c r="C59" s="27"/>
      <c r="D59" s="16"/>
      <c r="E59" s="16"/>
      <c r="F59" s="16"/>
      <c r="G59" s="22"/>
      <c r="H59" s="22"/>
      <c r="I59" s="22"/>
      <c r="J59" s="25"/>
      <c r="K59" s="22"/>
      <c r="L59" s="16"/>
      <c r="M59" s="61"/>
    </row>
    <row r="60" spans="1:14" x14ac:dyDescent="0.25">
      <c r="A60" s="164"/>
      <c r="B60" s="29" t="s">
        <v>161</v>
      </c>
      <c r="C60" s="27" t="s">
        <v>103</v>
      </c>
      <c r="D60" s="20">
        <v>100</v>
      </c>
      <c r="E60" s="20">
        <v>100</v>
      </c>
      <c r="F60" s="20">
        <v>100</v>
      </c>
      <c r="G60" s="22">
        <v>100</v>
      </c>
      <c r="H60" s="22">
        <v>100</v>
      </c>
      <c r="I60" s="22">
        <v>100</v>
      </c>
      <c r="J60" s="22">
        <v>100</v>
      </c>
      <c r="K60" s="22">
        <v>100</v>
      </c>
      <c r="L60" s="20"/>
      <c r="M60" s="61"/>
    </row>
    <row r="61" spans="1:14" x14ac:dyDescent="0.25">
      <c r="A61" s="164"/>
      <c r="B61" s="29" t="s">
        <v>162</v>
      </c>
      <c r="C61" s="27" t="s">
        <v>103</v>
      </c>
      <c r="D61" s="20">
        <v>98</v>
      </c>
      <c r="E61" s="20">
        <v>98</v>
      </c>
      <c r="F61" s="20">
        <v>98</v>
      </c>
      <c r="G61" s="22">
        <v>98</v>
      </c>
      <c r="H61" s="22">
        <v>99</v>
      </c>
      <c r="I61" s="22">
        <v>100</v>
      </c>
      <c r="J61" s="22">
        <v>100</v>
      </c>
      <c r="K61" s="22">
        <v>100</v>
      </c>
      <c r="L61" s="20"/>
      <c r="M61" s="61"/>
    </row>
    <row r="62" spans="1:14" x14ac:dyDescent="0.25">
      <c r="A62" s="165"/>
      <c r="B62" s="29" t="s">
        <v>163</v>
      </c>
      <c r="C62" s="27" t="s">
        <v>103</v>
      </c>
      <c r="D62" s="21">
        <v>100</v>
      </c>
      <c r="E62" s="21">
        <v>100</v>
      </c>
      <c r="F62" s="21">
        <v>100</v>
      </c>
      <c r="G62" s="22">
        <v>100</v>
      </c>
      <c r="H62" s="22">
        <v>100</v>
      </c>
      <c r="I62" s="22">
        <v>100</v>
      </c>
      <c r="J62" s="22">
        <v>100</v>
      </c>
      <c r="K62" s="22">
        <v>100</v>
      </c>
      <c r="L62" s="20"/>
      <c r="M62" s="61"/>
    </row>
    <row r="63" spans="1:14" x14ac:dyDescent="0.25">
      <c r="A63" s="165"/>
      <c r="B63" s="29" t="s">
        <v>164</v>
      </c>
      <c r="C63" s="27" t="s">
        <v>103</v>
      </c>
      <c r="D63" s="20">
        <v>75</v>
      </c>
      <c r="E63" s="20">
        <v>75</v>
      </c>
      <c r="F63" s="20">
        <v>75</v>
      </c>
      <c r="G63" s="22">
        <v>100</v>
      </c>
      <c r="H63" s="22">
        <v>100</v>
      </c>
      <c r="I63" s="22">
        <v>100</v>
      </c>
      <c r="J63" s="22">
        <v>100</v>
      </c>
      <c r="K63" s="22">
        <v>100</v>
      </c>
      <c r="L63" s="20"/>
      <c r="M63" s="61"/>
    </row>
    <row r="64" spans="1:14" s="1" customFormat="1" x14ac:dyDescent="0.25">
      <c r="A64" s="83" t="s">
        <v>150</v>
      </c>
      <c r="B64" s="83"/>
      <c r="C64" s="83"/>
      <c r="D64" s="83"/>
      <c r="E64" s="83"/>
      <c r="F64" s="83"/>
      <c r="G64" s="84"/>
      <c r="H64" s="84"/>
      <c r="I64" s="84"/>
      <c r="J64" s="84"/>
      <c r="K64" s="84"/>
      <c r="L64" s="83"/>
      <c r="M64" s="112"/>
      <c r="N64" s="102"/>
    </row>
    <row r="65" spans="1:14" s="1" customFormat="1" x14ac:dyDescent="0.25">
      <c r="A65" s="319" t="s">
        <v>142</v>
      </c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1"/>
      <c r="N65" s="102"/>
    </row>
    <row r="66" spans="1:14" s="1" customFormat="1" x14ac:dyDescent="0.25">
      <c r="A66" s="83" t="s">
        <v>151</v>
      </c>
      <c r="B66" s="83"/>
      <c r="C66" s="83"/>
      <c r="D66" s="83"/>
      <c r="E66" s="83"/>
      <c r="F66" s="83"/>
      <c r="G66" s="84"/>
      <c r="H66" s="84"/>
      <c r="I66" s="84"/>
      <c r="J66" s="84"/>
      <c r="K66" s="84"/>
      <c r="L66" s="83"/>
      <c r="M66" s="112"/>
      <c r="N66" s="102"/>
    </row>
    <row r="67" spans="1:14" x14ac:dyDescent="0.25">
      <c r="A67" s="12">
        <f>A59+1</f>
        <v>29</v>
      </c>
      <c r="B67" s="157" t="s">
        <v>156</v>
      </c>
      <c r="C67" s="27" t="s">
        <v>110</v>
      </c>
      <c r="D67" s="18"/>
      <c r="E67" s="18">
        <v>10</v>
      </c>
      <c r="F67" s="18">
        <v>14</v>
      </c>
      <c r="G67" s="18">
        <v>103</v>
      </c>
      <c r="H67" s="18">
        <v>39</v>
      </c>
      <c r="I67" s="18">
        <v>33</v>
      </c>
      <c r="J67" s="18">
        <v>39</v>
      </c>
      <c r="K67" s="18">
        <v>61</v>
      </c>
      <c r="L67" s="20">
        <v>156.4</v>
      </c>
      <c r="M67" s="59"/>
    </row>
    <row r="68" spans="1:14" x14ac:dyDescent="0.25">
      <c r="A68" s="12">
        <v>30</v>
      </c>
      <c r="B68" s="157" t="s">
        <v>117</v>
      </c>
      <c r="C68" s="166"/>
      <c r="D68" s="16"/>
      <c r="E68" s="16"/>
      <c r="F68" s="16"/>
      <c r="G68" s="22"/>
      <c r="H68" s="22"/>
      <c r="I68" s="22"/>
      <c r="J68" s="22"/>
      <c r="K68" s="22"/>
      <c r="L68" s="20"/>
      <c r="M68" s="61"/>
    </row>
    <row r="69" spans="1:14" x14ac:dyDescent="0.25">
      <c r="A69" s="12"/>
      <c r="B69" s="167" t="s">
        <v>118</v>
      </c>
      <c r="C69" s="27" t="s">
        <v>103</v>
      </c>
      <c r="D69" s="20">
        <v>97.7</v>
      </c>
      <c r="E69" s="20">
        <v>97.6</v>
      </c>
      <c r="F69" s="20">
        <v>97.6</v>
      </c>
      <c r="G69" s="22">
        <v>97.49839640795382</v>
      </c>
      <c r="H69" s="22">
        <v>97.467732022126611</v>
      </c>
      <c r="I69" s="22">
        <v>97.5</v>
      </c>
      <c r="J69" s="20">
        <v>96.5</v>
      </c>
      <c r="K69" s="22">
        <v>96.8</v>
      </c>
      <c r="L69" s="20"/>
      <c r="M69" s="66"/>
    </row>
    <row r="70" spans="1:14" x14ac:dyDescent="0.25">
      <c r="A70" s="12"/>
      <c r="B70" s="167" t="s">
        <v>119</v>
      </c>
      <c r="C70" s="27" t="s">
        <v>103</v>
      </c>
      <c r="D70" s="20">
        <v>97.5</v>
      </c>
      <c r="E70" s="20">
        <v>97.5</v>
      </c>
      <c r="F70" s="20">
        <v>97.5</v>
      </c>
      <c r="G70" s="22">
        <v>90.519693406159078</v>
      </c>
      <c r="H70" s="22">
        <v>97.489729240125499</v>
      </c>
      <c r="I70" s="22">
        <v>97.489729240125499</v>
      </c>
      <c r="J70" s="20">
        <v>96.4</v>
      </c>
      <c r="K70" s="22">
        <v>97</v>
      </c>
      <c r="L70" s="20"/>
      <c r="M70" s="66"/>
    </row>
    <row r="71" spans="1:14" x14ac:dyDescent="0.25">
      <c r="A71" s="12"/>
      <c r="B71" s="167" t="s">
        <v>120</v>
      </c>
      <c r="C71" s="27" t="s">
        <v>103</v>
      </c>
      <c r="D71" s="20">
        <v>91.3</v>
      </c>
      <c r="E71" s="20">
        <v>91.1</v>
      </c>
      <c r="F71" s="20">
        <v>90.9</v>
      </c>
      <c r="G71" s="22">
        <v>90.785338957244022</v>
      </c>
      <c r="H71" s="22">
        <v>90.737230291463135</v>
      </c>
      <c r="I71" s="22">
        <v>90.737230291463135</v>
      </c>
      <c r="J71" s="20">
        <v>91</v>
      </c>
      <c r="K71" s="22">
        <v>91.6</v>
      </c>
      <c r="L71" s="20"/>
      <c r="M71" s="66"/>
    </row>
    <row r="72" spans="1:14" x14ac:dyDescent="0.25">
      <c r="A72" s="12"/>
      <c r="B72" s="167" t="s">
        <v>121</v>
      </c>
      <c r="C72" s="27" t="s">
        <v>103</v>
      </c>
      <c r="D72" s="20">
        <v>97.1</v>
      </c>
      <c r="E72" s="20">
        <v>97.1</v>
      </c>
      <c r="F72" s="20">
        <v>97.1</v>
      </c>
      <c r="G72" s="22">
        <v>90.707589039853303</v>
      </c>
      <c r="H72" s="22">
        <v>97.037492317148107</v>
      </c>
      <c r="I72" s="22">
        <v>97.037492317148107</v>
      </c>
      <c r="J72" s="20">
        <v>95.9</v>
      </c>
      <c r="K72" s="22">
        <v>96.5</v>
      </c>
      <c r="L72" s="20"/>
      <c r="M72" s="66"/>
    </row>
    <row r="73" spans="1:14" x14ac:dyDescent="0.25">
      <c r="A73" s="12"/>
      <c r="B73" s="167" t="s">
        <v>122</v>
      </c>
      <c r="C73" s="27" t="s">
        <v>103</v>
      </c>
      <c r="D73" s="20">
        <v>21.6</v>
      </c>
      <c r="E73" s="20">
        <v>21.5</v>
      </c>
      <c r="F73" s="20">
        <v>21.5</v>
      </c>
      <c r="G73" s="22">
        <v>21.420102241141372</v>
      </c>
      <c r="H73" s="22">
        <v>21.385177756930741</v>
      </c>
      <c r="I73" s="22">
        <v>21.385177756930741</v>
      </c>
      <c r="J73" s="20">
        <v>21.2</v>
      </c>
      <c r="K73" s="22">
        <v>19.600000000000001</v>
      </c>
      <c r="L73" s="20"/>
      <c r="M73" s="66"/>
    </row>
    <row r="74" spans="1:14" x14ac:dyDescent="0.25">
      <c r="A74" s="12">
        <v>31</v>
      </c>
      <c r="B74" s="5" t="s">
        <v>125</v>
      </c>
      <c r="C74" s="27" t="s">
        <v>126</v>
      </c>
      <c r="D74" s="168">
        <v>0.12</v>
      </c>
      <c r="E74" s="168">
        <v>0.09</v>
      </c>
      <c r="F74" s="168">
        <v>0.06</v>
      </c>
      <c r="G74" s="93">
        <v>7.0000000000000007E-2</v>
      </c>
      <c r="H74" s="93">
        <v>0.05</v>
      </c>
      <c r="I74" s="93">
        <v>0.11</v>
      </c>
      <c r="J74" s="93">
        <v>0.1</v>
      </c>
      <c r="K74" s="93">
        <v>0.11</v>
      </c>
      <c r="L74" s="20"/>
      <c r="M74" s="169"/>
    </row>
    <row r="75" spans="1:14" s="1" customFormat="1" x14ac:dyDescent="0.25">
      <c r="A75" s="83" t="s">
        <v>152</v>
      </c>
      <c r="B75" s="83"/>
      <c r="C75" s="83"/>
      <c r="D75" s="83"/>
      <c r="E75" s="83"/>
      <c r="F75" s="83"/>
      <c r="G75" s="84"/>
      <c r="H75" s="84"/>
      <c r="I75" s="84"/>
      <c r="J75" s="84"/>
      <c r="K75" s="84"/>
      <c r="L75" s="83"/>
      <c r="M75" s="112"/>
      <c r="N75" s="102"/>
    </row>
    <row r="76" spans="1:14" ht="38.25" x14ac:dyDescent="0.25">
      <c r="A76" s="12">
        <v>32</v>
      </c>
      <c r="B76" s="5" t="s">
        <v>127</v>
      </c>
      <c r="C76" s="27" t="s">
        <v>103</v>
      </c>
      <c r="D76" s="20">
        <v>84.5</v>
      </c>
      <c r="E76" s="20">
        <v>86.4</v>
      </c>
      <c r="F76" s="20">
        <v>87.3</v>
      </c>
      <c r="G76" s="22">
        <v>84.28</v>
      </c>
      <c r="H76" s="22">
        <v>85</v>
      </c>
      <c r="I76" s="22">
        <v>85</v>
      </c>
      <c r="J76" s="22">
        <v>89</v>
      </c>
      <c r="K76" s="22">
        <v>86</v>
      </c>
      <c r="L76" s="20"/>
      <c r="M76" s="64"/>
    </row>
    <row r="77" spans="1:14" s="1" customFormat="1" x14ac:dyDescent="0.25">
      <c r="A77" s="83" t="s">
        <v>153</v>
      </c>
      <c r="B77" s="83"/>
      <c r="C77" s="83"/>
      <c r="D77" s="83"/>
      <c r="E77" s="83"/>
      <c r="F77" s="83"/>
      <c r="G77" s="84"/>
      <c r="H77" s="84"/>
      <c r="I77" s="84"/>
      <c r="J77" s="84"/>
      <c r="K77" s="84"/>
      <c r="L77" s="83"/>
      <c r="M77" s="112"/>
      <c r="N77" s="102"/>
    </row>
    <row r="78" spans="1:14" ht="25.5" x14ac:dyDescent="0.25">
      <c r="A78" s="12">
        <v>33</v>
      </c>
      <c r="B78" s="170" t="s">
        <v>442</v>
      </c>
      <c r="C78" s="27" t="s">
        <v>110</v>
      </c>
      <c r="D78" s="18">
        <v>24</v>
      </c>
      <c r="E78" s="18">
        <v>52</v>
      </c>
      <c r="F78" s="18">
        <v>85</v>
      </c>
      <c r="G78" s="18">
        <v>92</v>
      </c>
      <c r="H78" s="18">
        <v>96</v>
      </c>
      <c r="I78" s="18">
        <v>99</v>
      </c>
      <c r="J78" s="18">
        <v>151</v>
      </c>
      <c r="K78" s="18">
        <v>105</v>
      </c>
      <c r="L78" s="28">
        <v>69.5</v>
      </c>
      <c r="M78" s="59"/>
    </row>
    <row r="79" spans="1:14" s="1" customFormat="1" x14ac:dyDescent="0.25">
      <c r="A79" s="83" t="s">
        <v>143</v>
      </c>
      <c r="B79" s="83"/>
      <c r="C79" s="83"/>
      <c r="D79" s="83"/>
      <c r="E79" s="83"/>
      <c r="F79" s="83"/>
      <c r="G79" s="84"/>
      <c r="H79" s="84"/>
      <c r="I79" s="84"/>
      <c r="J79" s="84"/>
      <c r="K79" s="84"/>
      <c r="L79" s="83"/>
      <c r="M79" s="112"/>
      <c r="N79" s="102"/>
    </row>
    <row r="80" spans="1:14" x14ac:dyDescent="0.25">
      <c r="A80" s="83" t="s">
        <v>154</v>
      </c>
      <c r="B80" s="83"/>
      <c r="C80" s="83"/>
      <c r="D80" s="83"/>
      <c r="E80" s="83"/>
      <c r="F80" s="83"/>
      <c r="G80" s="84"/>
      <c r="H80" s="84"/>
      <c r="I80" s="84"/>
      <c r="J80" s="84"/>
      <c r="K80" s="84"/>
      <c r="L80" s="83"/>
      <c r="M80" s="112"/>
    </row>
    <row r="81" spans="1:14" ht="25.5" x14ac:dyDescent="0.25">
      <c r="A81" s="12">
        <v>34</v>
      </c>
      <c r="B81" s="171" t="s">
        <v>133</v>
      </c>
      <c r="C81" s="27" t="s">
        <v>103</v>
      </c>
      <c r="D81" s="28">
        <v>0</v>
      </c>
      <c r="E81" s="28">
        <v>0</v>
      </c>
      <c r="F81" s="28">
        <v>25</v>
      </c>
      <c r="G81" s="25">
        <v>75</v>
      </c>
      <c r="H81" s="25">
        <v>100</v>
      </c>
      <c r="I81" s="25">
        <v>100</v>
      </c>
      <c r="J81" s="25">
        <v>100</v>
      </c>
      <c r="K81" s="25">
        <v>100</v>
      </c>
      <c r="L81" s="20"/>
      <c r="M81" s="61"/>
    </row>
    <row r="82" spans="1:14" ht="25.5" x14ac:dyDescent="0.25">
      <c r="A82" s="12">
        <f>A81+1</f>
        <v>35</v>
      </c>
      <c r="B82" s="171" t="s">
        <v>165</v>
      </c>
      <c r="C82" s="27" t="s">
        <v>103</v>
      </c>
      <c r="D82" s="27"/>
      <c r="E82" s="27"/>
      <c r="F82" s="27"/>
      <c r="G82" s="25"/>
      <c r="H82" s="25"/>
      <c r="I82" s="25"/>
      <c r="J82" s="25"/>
      <c r="K82" s="25"/>
      <c r="L82" s="27"/>
      <c r="M82" s="61"/>
    </row>
    <row r="83" spans="1:14" x14ac:dyDescent="0.25">
      <c r="A83" s="165"/>
      <c r="B83" s="29" t="s">
        <v>161</v>
      </c>
      <c r="C83" s="27" t="s">
        <v>103</v>
      </c>
      <c r="D83" s="20">
        <v>100</v>
      </c>
      <c r="E83" s="20">
        <v>100</v>
      </c>
      <c r="F83" s="20">
        <v>100</v>
      </c>
      <c r="G83" s="22">
        <v>100</v>
      </c>
      <c r="H83" s="22">
        <v>100</v>
      </c>
      <c r="I83" s="22">
        <v>100</v>
      </c>
      <c r="J83" s="22">
        <v>100</v>
      </c>
      <c r="K83" s="22">
        <v>100</v>
      </c>
      <c r="L83" s="20"/>
      <c r="M83" s="61"/>
    </row>
    <row r="84" spans="1:14" x14ac:dyDescent="0.25">
      <c r="A84" s="165"/>
      <c r="B84" s="29" t="s">
        <v>471</v>
      </c>
      <c r="C84" s="27" t="s">
        <v>103</v>
      </c>
      <c r="D84" s="28">
        <v>0</v>
      </c>
      <c r="E84" s="28">
        <v>0</v>
      </c>
      <c r="F84" s="28">
        <v>0</v>
      </c>
      <c r="G84" s="22">
        <v>0</v>
      </c>
      <c r="H84" s="22">
        <v>100</v>
      </c>
      <c r="I84" s="22">
        <v>100</v>
      </c>
      <c r="J84" s="22">
        <v>50</v>
      </c>
      <c r="K84" s="22">
        <v>100</v>
      </c>
      <c r="L84" s="20"/>
      <c r="M84" s="61"/>
    </row>
    <row r="85" spans="1:14" x14ac:dyDescent="0.25">
      <c r="A85" s="165"/>
      <c r="B85" s="29" t="s">
        <v>472</v>
      </c>
      <c r="C85" s="27" t="s">
        <v>103</v>
      </c>
      <c r="D85" s="21">
        <v>100</v>
      </c>
      <c r="E85" s="21">
        <v>100</v>
      </c>
      <c r="F85" s="21">
        <v>100</v>
      </c>
      <c r="G85" s="22">
        <v>100</v>
      </c>
      <c r="H85" s="22">
        <v>100</v>
      </c>
      <c r="I85" s="22">
        <v>100</v>
      </c>
      <c r="J85" s="22">
        <v>100</v>
      </c>
      <c r="K85" s="22">
        <v>100</v>
      </c>
      <c r="L85" s="20"/>
      <c r="M85" s="61"/>
    </row>
    <row r="86" spans="1:14" x14ac:dyDescent="0.25">
      <c r="A86" s="165"/>
      <c r="B86" s="29" t="s">
        <v>473</v>
      </c>
      <c r="C86" s="27" t="s">
        <v>103</v>
      </c>
      <c r="D86" s="20">
        <v>75</v>
      </c>
      <c r="E86" s="20">
        <v>75</v>
      </c>
      <c r="F86" s="20">
        <v>87.5</v>
      </c>
      <c r="G86" s="22">
        <v>95</v>
      </c>
      <c r="H86" s="22">
        <v>100</v>
      </c>
      <c r="I86" s="22">
        <v>100</v>
      </c>
      <c r="J86" s="22">
        <v>100</v>
      </c>
      <c r="K86" s="22">
        <v>100</v>
      </c>
      <c r="L86" s="20"/>
      <c r="M86" s="61"/>
    </row>
    <row r="87" spans="1:14" ht="25.5" x14ac:dyDescent="0.25">
      <c r="A87" s="12">
        <v>36</v>
      </c>
      <c r="B87" s="171" t="s">
        <v>132</v>
      </c>
      <c r="C87" s="27" t="s">
        <v>103</v>
      </c>
      <c r="D87" s="28">
        <v>100</v>
      </c>
      <c r="E87" s="28">
        <v>100</v>
      </c>
      <c r="F87" s="28">
        <v>100</v>
      </c>
      <c r="G87" s="22">
        <v>100</v>
      </c>
      <c r="H87" s="22">
        <v>100</v>
      </c>
      <c r="I87" s="22">
        <v>100</v>
      </c>
      <c r="J87" s="22">
        <v>100</v>
      </c>
      <c r="K87" s="22">
        <v>100</v>
      </c>
      <c r="L87" s="20"/>
      <c r="M87" s="61"/>
    </row>
    <row r="88" spans="1:14" x14ac:dyDescent="0.25">
      <c r="A88" s="83" t="s">
        <v>155</v>
      </c>
      <c r="B88" s="83"/>
      <c r="C88" s="83"/>
      <c r="D88" s="83"/>
      <c r="E88" s="83"/>
      <c r="F88" s="83"/>
      <c r="G88" s="84"/>
      <c r="H88" s="84"/>
      <c r="I88" s="84"/>
      <c r="J88" s="84"/>
      <c r="K88" s="84"/>
      <c r="L88" s="83"/>
      <c r="M88" s="112"/>
    </row>
    <row r="89" spans="1:14" ht="25.5" x14ac:dyDescent="0.25">
      <c r="A89" s="12">
        <v>37</v>
      </c>
      <c r="B89" s="5" t="s">
        <v>54</v>
      </c>
      <c r="C89" s="27" t="s">
        <v>103</v>
      </c>
      <c r="D89" s="16">
        <v>82.1</v>
      </c>
      <c r="E89" s="16">
        <v>82.3</v>
      </c>
      <c r="F89" s="16">
        <v>80.7</v>
      </c>
      <c r="G89" s="25">
        <v>79.2</v>
      </c>
      <c r="H89" s="25">
        <v>79.900000000000006</v>
      </c>
      <c r="I89" s="25">
        <v>78.5</v>
      </c>
      <c r="J89" s="25">
        <v>82.3</v>
      </c>
      <c r="K89" s="25">
        <v>82</v>
      </c>
      <c r="L89" s="20"/>
      <c r="M89" s="59"/>
    </row>
    <row r="90" spans="1:14" ht="25.5" x14ac:dyDescent="0.25">
      <c r="A90" s="12">
        <v>38</v>
      </c>
      <c r="B90" s="5" t="s">
        <v>55</v>
      </c>
      <c r="C90" s="27" t="s">
        <v>103</v>
      </c>
      <c r="D90" s="27">
        <v>1.1000000000000001</v>
      </c>
      <c r="E90" s="27">
        <v>1.8</v>
      </c>
      <c r="F90" s="27">
        <v>3.9</v>
      </c>
      <c r="G90" s="25">
        <v>14.5</v>
      </c>
      <c r="H90" s="25">
        <v>20.9</v>
      </c>
      <c r="I90" s="25">
        <v>23.4</v>
      </c>
      <c r="J90" s="25">
        <v>20</v>
      </c>
      <c r="K90" s="25">
        <v>19.100000000000001</v>
      </c>
      <c r="L90" s="20"/>
      <c r="M90" s="79"/>
    </row>
    <row r="91" spans="1:14" s="1" customFormat="1" x14ac:dyDescent="0.25">
      <c r="A91" s="100" t="s">
        <v>434</v>
      </c>
      <c r="B91" s="100"/>
      <c r="C91" s="100"/>
      <c r="D91" s="100"/>
      <c r="E91" s="100"/>
      <c r="F91" s="100"/>
      <c r="G91" s="41"/>
      <c r="H91" s="41"/>
      <c r="I91" s="41"/>
      <c r="J91" s="114"/>
      <c r="K91" s="41"/>
      <c r="L91" s="100"/>
      <c r="M91" s="110"/>
      <c r="N91" s="102"/>
    </row>
    <row r="92" spans="1:14" s="1" customFormat="1" x14ac:dyDescent="0.25">
      <c r="A92" s="100" t="s">
        <v>435</v>
      </c>
      <c r="B92" s="100"/>
      <c r="C92" s="100"/>
      <c r="D92" s="100"/>
      <c r="E92" s="100"/>
      <c r="F92" s="100"/>
      <c r="G92" s="41"/>
      <c r="H92" s="41"/>
      <c r="I92" s="41"/>
      <c r="J92" s="114"/>
      <c r="K92" s="41"/>
      <c r="L92" s="100"/>
      <c r="M92" s="110"/>
      <c r="N92" s="102"/>
    </row>
    <row r="93" spans="1:14" s="1" customFormat="1" ht="25.5" x14ac:dyDescent="0.25">
      <c r="A93" s="135">
        <v>39</v>
      </c>
      <c r="B93" s="5" t="s">
        <v>128</v>
      </c>
      <c r="C93" s="137" t="s">
        <v>103</v>
      </c>
      <c r="D93" s="137">
        <v>6.8</v>
      </c>
      <c r="E93" s="137">
        <v>6.8</v>
      </c>
      <c r="F93" s="137">
        <v>5.6</v>
      </c>
      <c r="G93" s="9">
        <v>5.5</v>
      </c>
      <c r="H93" s="9">
        <v>6.3328491011439985</v>
      </c>
      <c r="I93" s="25">
        <v>6.3</v>
      </c>
      <c r="J93" s="25">
        <v>6.8</v>
      </c>
      <c r="K93" s="25">
        <v>6.7</v>
      </c>
      <c r="L93" s="20"/>
      <c r="M93" s="136"/>
      <c r="N93" s="102"/>
    </row>
    <row r="94" spans="1:14" s="1" customFormat="1" ht="25.5" x14ac:dyDescent="0.25">
      <c r="A94" s="135">
        <v>40</v>
      </c>
      <c r="B94" s="5" t="s">
        <v>130</v>
      </c>
      <c r="C94" s="137" t="s">
        <v>103</v>
      </c>
      <c r="D94" s="14">
        <v>100</v>
      </c>
      <c r="E94" s="14">
        <v>100</v>
      </c>
      <c r="F94" s="14">
        <v>100</v>
      </c>
      <c r="G94" s="9">
        <v>100</v>
      </c>
      <c r="H94" s="9">
        <v>100</v>
      </c>
      <c r="I94" s="14">
        <v>100</v>
      </c>
      <c r="J94" s="9">
        <v>100</v>
      </c>
      <c r="K94" s="9">
        <v>100</v>
      </c>
      <c r="L94" s="20"/>
      <c r="M94" s="60"/>
      <c r="N94" s="102"/>
    </row>
    <row r="95" spans="1:14" ht="38.25" x14ac:dyDescent="0.25">
      <c r="A95" s="135">
        <v>41</v>
      </c>
      <c r="B95" s="5" t="s">
        <v>131</v>
      </c>
      <c r="C95" s="137" t="s">
        <v>103</v>
      </c>
      <c r="D95" s="11">
        <v>90</v>
      </c>
      <c r="E95" s="11">
        <v>90</v>
      </c>
      <c r="F95" s="11">
        <v>100</v>
      </c>
      <c r="G95" s="9">
        <v>100</v>
      </c>
      <c r="H95" s="9">
        <v>100</v>
      </c>
      <c r="I95" s="14">
        <v>100</v>
      </c>
      <c r="J95" s="9">
        <v>94</v>
      </c>
      <c r="K95" s="9">
        <v>100</v>
      </c>
      <c r="L95" s="20"/>
      <c r="M95" s="111"/>
    </row>
    <row r="96" spans="1:14" x14ac:dyDescent="0.25">
      <c r="A96" s="100" t="s">
        <v>144</v>
      </c>
      <c r="B96" s="100"/>
      <c r="C96" s="100"/>
      <c r="D96" s="100"/>
      <c r="E96" s="100"/>
      <c r="F96" s="100"/>
      <c r="G96" s="41"/>
      <c r="H96" s="41"/>
      <c r="I96" s="84"/>
      <c r="J96" s="84"/>
      <c r="K96" s="84"/>
      <c r="L96" s="83"/>
      <c r="M96" s="110"/>
    </row>
    <row r="97" spans="1:19" ht="25.5" x14ac:dyDescent="0.25">
      <c r="A97" s="135">
        <f>A95+1</f>
        <v>42</v>
      </c>
      <c r="B97" s="4" t="s">
        <v>166</v>
      </c>
      <c r="C97" s="137" t="s">
        <v>103</v>
      </c>
      <c r="D97" s="28">
        <v>0</v>
      </c>
      <c r="E97" s="28">
        <v>0</v>
      </c>
      <c r="F97" s="28">
        <v>15.6</v>
      </c>
      <c r="G97" s="25">
        <v>30.7</v>
      </c>
      <c r="H97" s="25">
        <v>55.1</v>
      </c>
      <c r="I97" s="25">
        <v>67</v>
      </c>
      <c r="J97" s="25">
        <v>50</v>
      </c>
      <c r="K97" s="25">
        <v>91.6</v>
      </c>
      <c r="L97" s="20"/>
      <c r="M97" s="64"/>
    </row>
    <row r="98" spans="1:19" x14ac:dyDescent="0.25">
      <c r="A98" s="135">
        <f>A97+1</f>
        <v>43</v>
      </c>
      <c r="B98" s="4" t="s">
        <v>157</v>
      </c>
      <c r="C98" s="137" t="s">
        <v>103</v>
      </c>
      <c r="D98" s="14">
        <v>0</v>
      </c>
      <c r="E98" s="14">
        <v>23</v>
      </c>
      <c r="F98" s="14">
        <v>28.6</v>
      </c>
      <c r="G98" s="9">
        <v>38.9</v>
      </c>
      <c r="H98" s="9">
        <v>51.6</v>
      </c>
      <c r="I98" s="25">
        <v>75</v>
      </c>
      <c r="J98" s="25">
        <v>68</v>
      </c>
      <c r="K98" s="25">
        <v>75</v>
      </c>
      <c r="L98" s="20"/>
      <c r="M98" s="60"/>
    </row>
    <row r="99" spans="1:19" x14ac:dyDescent="0.25">
      <c r="A99" s="135">
        <f>A98+1</f>
        <v>44</v>
      </c>
      <c r="B99" s="4" t="s">
        <v>158</v>
      </c>
      <c r="C99" s="137" t="s">
        <v>103</v>
      </c>
      <c r="D99" s="14">
        <v>0.1</v>
      </c>
      <c r="E99" s="14">
        <v>1.7</v>
      </c>
      <c r="F99" s="14">
        <v>2.2999999999999998</v>
      </c>
      <c r="G99" s="9">
        <v>4.5999999999999996</v>
      </c>
      <c r="H99" s="9">
        <v>10.7</v>
      </c>
      <c r="I99" s="25">
        <v>16.899999999999999</v>
      </c>
      <c r="J99" s="25">
        <v>42</v>
      </c>
      <c r="K99" s="25">
        <v>19.600000000000001</v>
      </c>
      <c r="L99" s="20"/>
      <c r="M99" s="60"/>
    </row>
    <row r="100" spans="1:19" x14ac:dyDescent="0.25">
      <c r="J100"/>
    </row>
    <row r="101" spans="1:19" x14ac:dyDescent="0.25">
      <c r="B101" s="78"/>
      <c r="J101"/>
    </row>
    <row r="102" spans="1:19" ht="15.75" x14ac:dyDescent="0.25">
      <c r="A102" s="50" t="s">
        <v>557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</row>
    <row r="103" spans="1:19" ht="15.75" x14ac:dyDescent="0.25">
      <c r="A103" s="50" t="s">
        <v>540</v>
      </c>
      <c r="B103" s="50"/>
      <c r="C103" s="50"/>
      <c r="D103" s="50"/>
      <c r="E103" s="50"/>
      <c r="F103" s="50"/>
      <c r="G103" s="50"/>
      <c r="H103" s="50"/>
      <c r="I103" s="50"/>
      <c r="J103" s="50" t="s">
        <v>539</v>
      </c>
      <c r="K103" s="50"/>
      <c r="L103" s="50"/>
      <c r="M103" s="50"/>
      <c r="N103" s="50"/>
      <c r="O103" s="50"/>
      <c r="P103" s="50"/>
      <c r="Q103" s="50"/>
      <c r="R103" s="50"/>
      <c r="S103" s="50"/>
    </row>
    <row r="104" spans="1:19" ht="15.75" x14ac:dyDescent="0.2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</row>
    <row r="105" spans="1:19" ht="15.75" x14ac:dyDescent="0.2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</row>
    <row r="106" spans="1:19" ht="15.75" x14ac:dyDescent="0.2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</row>
    <row r="107" spans="1:19" ht="15.75" x14ac:dyDescent="0.2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</row>
    <row r="108" spans="1:19" ht="15.75" x14ac:dyDescent="0.2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</row>
    <row r="109" spans="1:19" ht="15.75" x14ac:dyDescent="0.2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</row>
    <row r="110" spans="1:19" ht="15.75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</row>
    <row r="111" spans="1:19" ht="15.75" x14ac:dyDescent="0.25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</row>
    <row r="112" spans="1:19" ht="15.75" x14ac:dyDescent="0.25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</row>
    <row r="113" spans="1:19" ht="15.75" x14ac:dyDescent="0.2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</row>
    <row r="114" spans="1:19" ht="15.75" x14ac:dyDescent="0.2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</row>
    <row r="115" spans="1:19" ht="15.75" x14ac:dyDescent="0.25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</row>
    <row r="116" spans="1:19" ht="15.75" x14ac:dyDescent="0.2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</row>
    <row r="117" spans="1:19" ht="15.75" x14ac:dyDescent="0.25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</row>
    <row r="118" spans="1:19" ht="15.75" x14ac:dyDescent="0.25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</row>
    <row r="119" spans="1:19" ht="15.75" x14ac:dyDescent="0.2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</row>
    <row r="120" spans="1:19" ht="15.75" x14ac:dyDescent="0.25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</row>
    <row r="121" spans="1:19" ht="15.75" x14ac:dyDescent="0.2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</row>
    <row r="122" spans="1:19" ht="15.75" x14ac:dyDescent="0.25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</row>
    <row r="123" spans="1:19" ht="15.75" x14ac:dyDescent="0.25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</row>
    <row r="124" spans="1:19" ht="15.75" x14ac:dyDescent="0.2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</row>
    <row r="125" spans="1:19" ht="15.75" x14ac:dyDescent="0.2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</row>
    <row r="126" spans="1:19" ht="15.75" x14ac:dyDescent="0.25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</row>
    <row r="127" spans="1:19" ht="15.75" x14ac:dyDescent="0.25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</row>
    <row r="128" spans="1:19" ht="15.75" x14ac:dyDescent="0.25">
      <c r="A128" s="300"/>
      <c r="B128" s="300"/>
      <c r="C128" s="300"/>
      <c r="D128" s="300"/>
      <c r="E128" s="300"/>
      <c r="F128" s="300"/>
      <c r="G128" s="300"/>
      <c r="H128" s="300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</row>
    <row r="129" spans="1:19" ht="15.75" x14ac:dyDescent="0.25">
      <c r="A129" s="49" t="s">
        <v>564</v>
      </c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</row>
    <row r="130" spans="1:19" x14ac:dyDescent="0.25">
      <c r="A130" s="304">
        <v>45076</v>
      </c>
      <c r="B130" s="304"/>
      <c r="C130" s="37"/>
      <c r="D130" s="38"/>
      <c r="E130" s="38"/>
      <c r="F130" s="38"/>
      <c r="G130" s="38"/>
      <c r="H130" s="38"/>
      <c r="I130" s="38"/>
      <c r="J130" s="38"/>
      <c r="K130" s="38"/>
      <c r="L130" s="38"/>
      <c r="M130" s="37"/>
      <c r="N130" s="37"/>
      <c r="O130" s="173"/>
      <c r="P130" s="37"/>
      <c r="Q130" s="37"/>
      <c r="R130" s="37"/>
      <c r="S130" s="37"/>
    </row>
    <row r="131" spans="1:19" x14ac:dyDescent="0.25">
      <c r="B131" s="172"/>
      <c r="C131" s="51"/>
      <c r="D131" s="51"/>
      <c r="J131"/>
    </row>
    <row r="132" spans="1:19" x14ac:dyDescent="0.25">
      <c r="B132" s="51"/>
      <c r="C132" s="51"/>
      <c r="D132" s="51"/>
    </row>
  </sheetData>
  <autoFilter ref="A6:M99"/>
  <mergeCells count="18">
    <mergeCell ref="A2:M2"/>
    <mergeCell ref="A4:A6"/>
    <mergeCell ref="B4:B6"/>
    <mergeCell ref="C4:C6"/>
    <mergeCell ref="D4:D6"/>
    <mergeCell ref="E4:E6"/>
    <mergeCell ref="F4:F6"/>
    <mergeCell ref="G4:G6"/>
    <mergeCell ref="J4:L5"/>
    <mergeCell ref="M4:M6"/>
    <mergeCell ref="I4:I6"/>
    <mergeCell ref="A18:M18"/>
    <mergeCell ref="A65:M65"/>
    <mergeCell ref="H4:H6"/>
    <mergeCell ref="A20:M20"/>
    <mergeCell ref="A130:B130"/>
    <mergeCell ref="A128:S128"/>
    <mergeCell ref="A7:M7"/>
  </mergeCells>
  <pageMargins left="0.23622047244094491" right="0.23622047244094491" top="0.74803149606299213" bottom="0.74803149606299213" header="0.31496062992125984" footer="0.31496062992125984"/>
  <pageSetup paperSize="9" scale="53" firstPageNumber="107" fitToHeight="0" orientation="landscape" useFirstPageNumber="1" horizontalDpi="1200" verticalDpi="1200" r:id="rId1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Финансирование </vt:lpstr>
      <vt:lpstr>ЦО_Стратегия</vt:lpstr>
      <vt:lpstr>Динамика пок. Стратегии и Плана</vt:lpstr>
      <vt:lpstr>'Динамика пок. Стратегии и Плана'!Заголовки_для_печати</vt:lpstr>
      <vt:lpstr>'Финансирование '!Заголовки_для_печати</vt:lpstr>
      <vt:lpstr>ЦО_Стратегия!Заголовки_для_печати</vt:lpstr>
      <vt:lpstr>'Динамика пок. Стратегии и Плана'!Область_печати</vt:lpstr>
      <vt:lpstr>'Финансирование '!Область_печати</vt:lpstr>
      <vt:lpstr>ЦО_Стратегия!Область_печати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Пирогова Ирина Александровна</dc:creator>
  <cp:lastModifiedBy>Лузина Ирина Валериевна</cp:lastModifiedBy>
  <cp:lastPrinted>2023-05-12T04:44:34Z</cp:lastPrinted>
  <dcterms:created xsi:type="dcterms:W3CDTF">2018-03-29T09:00:05Z</dcterms:created>
  <dcterms:modified xsi:type="dcterms:W3CDTF">2023-06-05T04:59:56Z</dcterms:modified>
</cp:coreProperties>
</file>