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gorfo\год 2022\Отчет об исполнении МБ\4 квартал\Совет  депутатов\Проект решения об исполнении бюджета за 2022\"/>
    </mc:Choice>
  </mc:AlternateContent>
  <bookViews>
    <workbookView xWindow="360" yWindow="276" windowWidth="14940" windowHeight="9156"/>
  </bookViews>
  <sheets>
    <sheet name="Роспись доходов" sheetId="1" r:id="rId1"/>
  </sheets>
  <definedNames>
    <definedName name="LAST_CELL" localSheetId="0">'Роспись доходов'!$W$291</definedName>
    <definedName name="_xlnm.Print_Titles" localSheetId="0">'Роспись доходов'!$9:$10</definedName>
  </definedNames>
  <calcPr calcId="152511"/>
</workbook>
</file>

<file path=xl/calcChain.xml><?xml version="1.0" encoding="utf-8"?>
<calcChain xmlns="http://schemas.openxmlformats.org/spreadsheetml/2006/main">
  <c r="W165" i="1" l="1"/>
  <c r="W164" i="1"/>
  <c r="W133" i="1"/>
  <c r="W125" i="1"/>
  <c r="W124" i="1"/>
  <c r="W123" i="1"/>
  <c r="W119" i="1"/>
  <c r="W118" i="1"/>
  <c r="W117" i="1"/>
  <c r="W116" i="1"/>
  <c r="W115" i="1"/>
  <c r="W93" i="1"/>
  <c r="W92" i="1"/>
  <c r="W49" i="1"/>
  <c r="W48" i="1"/>
  <c r="W45" i="1"/>
  <c r="W44" i="1"/>
  <c r="W43" i="1"/>
  <c r="V205" i="1"/>
  <c r="V279" i="1" l="1"/>
  <c r="U279" i="1"/>
  <c r="W280" i="1"/>
  <c r="V127" i="1"/>
  <c r="W186" i="1"/>
  <c r="V186" i="1"/>
  <c r="U186" i="1"/>
  <c r="V188" i="1"/>
  <c r="U188" i="1"/>
  <c r="W191" i="1"/>
  <c r="W190" i="1"/>
  <c r="V190" i="1"/>
  <c r="U190" i="1"/>
  <c r="W175" i="1"/>
  <c r="W169" i="1"/>
  <c r="V82" i="1"/>
  <c r="U83" i="1"/>
  <c r="U82" i="1" s="1"/>
  <c r="V83" i="1"/>
  <c r="W41" i="1"/>
  <c r="V40" i="1"/>
  <c r="U40" i="1"/>
  <c r="W82" i="1" l="1"/>
  <c r="W83" i="1"/>
  <c r="W40" i="1"/>
  <c r="W287" i="1"/>
  <c r="V225" i="1"/>
  <c r="V278" i="1"/>
  <c r="W281" i="1"/>
  <c r="W246" i="1"/>
  <c r="W241" i="1"/>
  <c r="W238" i="1"/>
  <c r="W229" i="1"/>
  <c r="W122" i="1" l="1"/>
  <c r="V286" i="1"/>
  <c r="U286" i="1"/>
  <c r="U285" i="1" s="1"/>
  <c r="W282" i="1"/>
  <c r="W283" i="1"/>
  <c r="W263" i="1"/>
  <c r="W264" i="1"/>
  <c r="W259" i="1"/>
  <c r="W245" i="1"/>
  <c r="W244" i="1"/>
  <c r="W243" i="1"/>
  <c r="W240" i="1"/>
  <c r="W239" i="1"/>
  <c r="W236" i="1"/>
  <c r="W235" i="1"/>
  <c r="W232" i="1"/>
  <c r="W231" i="1"/>
  <c r="W226" i="1"/>
  <c r="W227" i="1"/>
  <c r="W223" i="1"/>
  <c r="V222" i="1"/>
  <c r="V123" i="1"/>
  <c r="U123" i="1"/>
  <c r="V92" i="1"/>
  <c r="U92" i="1"/>
  <c r="V48" i="1"/>
  <c r="U48" i="1"/>
  <c r="U222" i="1"/>
  <c r="U225" i="1"/>
  <c r="V285" i="1" l="1"/>
  <c r="W285" i="1" s="1"/>
  <c r="W286" i="1"/>
  <c r="W222" i="1"/>
  <c r="W15" i="1"/>
  <c r="W16" i="1"/>
  <c r="W18" i="1"/>
  <c r="W19" i="1"/>
  <c r="W20" i="1"/>
  <c r="W21" i="1"/>
  <c r="W25" i="1"/>
  <c r="W27" i="1"/>
  <c r="W29" i="1"/>
  <c r="W31" i="1"/>
  <c r="W35" i="1"/>
  <c r="W38" i="1"/>
  <c r="W52" i="1"/>
  <c r="W54" i="1"/>
  <c r="W57" i="1"/>
  <c r="W60" i="1"/>
  <c r="W62" i="1"/>
  <c r="W65" i="1"/>
  <c r="W69" i="1"/>
  <c r="W73" i="1"/>
  <c r="W75" i="1"/>
  <c r="W78" i="1"/>
  <c r="W79" i="1"/>
  <c r="W81" i="1"/>
  <c r="W84" i="1"/>
  <c r="W86" i="1"/>
  <c r="W91" i="1"/>
  <c r="W97" i="1"/>
  <c r="W99" i="1"/>
  <c r="W102" i="1"/>
  <c r="W104" i="1"/>
  <c r="W107" i="1"/>
  <c r="W112" i="1"/>
  <c r="W113" i="1"/>
  <c r="W114" i="1"/>
  <c r="W130" i="1"/>
  <c r="W131" i="1"/>
  <c r="W134" i="1"/>
  <c r="W137" i="1"/>
  <c r="W138" i="1"/>
  <c r="W140" i="1"/>
  <c r="W148" i="1"/>
  <c r="W150" i="1"/>
  <c r="W152" i="1"/>
  <c r="W155" i="1"/>
  <c r="W156" i="1"/>
  <c r="W159" i="1"/>
  <c r="W160" i="1"/>
  <c r="W162" i="1"/>
  <c r="W168" i="1"/>
  <c r="W170" i="1"/>
  <c r="W173" i="1"/>
  <c r="W178" i="1"/>
  <c r="W185" i="1"/>
  <c r="W196" i="1"/>
  <c r="W198" i="1"/>
  <c r="W200" i="1"/>
  <c r="W203" i="1"/>
  <c r="W204" i="1"/>
  <c r="W207" i="1"/>
  <c r="W209" i="1"/>
  <c r="W210" i="1"/>
  <c r="W211" i="1"/>
  <c r="W213" i="1"/>
  <c r="W215" i="1"/>
  <c r="W217" i="1"/>
  <c r="W219" i="1"/>
  <c r="W221" i="1"/>
  <c r="W228" i="1"/>
  <c r="W230" i="1"/>
  <c r="W233" i="1"/>
  <c r="W234" i="1"/>
  <c r="W237" i="1"/>
  <c r="W242" i="1"/>
  <c r="W247" i="1"/>
  <c r="W251" i="1"/>
  <c r="W252" i="1"/>
  <c r="W253" i="1"/>
  <c r="W254" i="1"/>
  <c r="W255" i="1"/>
  <c r="W256" i="1"/>
  <c r="W257" i="1"/>
  <c r="W258" i="1"/>
  <c r="W260" i="1"/>
  <c r="W261" i="1"/>
  <c r="W262" i="1"/>
  <c r="W265" i="1"/>
  <c r="W266" i="1"/>
  <c r="W267" i="1"/>
  <c r="W268" i="1"/>
  <c r="W270" i="1"/>
  <c r="W272" i="1"/>
  <c r="W275" i="1"/>
  <c r="W277" i="1"/>
  <c r="W284" i="1"/>
  <c r="W290" i="1"/>
  <c r="W291" i="1"/>
  <c r="V250" i="1"/>
  <c r="V249" i="1" s="1"/>
  <c r="V174" i="1"/>
  <c r="W174" i="1" s="1"/>
  <c r="U174" i="1"/>
  <c r="V177" i="1"/>
  <c r="U177" i="1"/>
  <c r="U181" i="1"/>
  <c r="V181" i="1"/>
  <c r="V172" i="1"/>
  <c r="W177" i="1" l="1"/>
  <c r="V176" i="1"/>
  <c r="V171" i="1" s="1"/>
  <c r="U176" i="1"/>
  <c r="V187" i="1"/>
  <c r="U187" i="1"/>
  <c r="V206" i="1"/>
  <c r="V202" i="1"/>
  <c r="V201" i="1" s="1"/>
  <c r="V199" i="1" s="1"/>
  <c r="V184" i="1"/>
  <c r="V183" i="1" s="1"/>
  <c r="V167" i="1"/>
  <c r="V164" i="1"/>
  <c r="U164" i="1"/>
  <c r="V161" i="1"/>
  <c r="V158" i="1"/>
  <c r="V154" i="1"/>
  <c r="V151" i="1"/>
  <c r="V149" i="1"/>
  <c r="V145" i="1"/>
  <c r="U145" i="1"/>
  <c r="V143" i="1"/>
  <c r="U143" i="1"/>
  <c r="V136" i="1"/>
  <c r="V135" i="1" s="1"/>
  <c r="V141" i="1"/>
  <c r="V139" i="1"/>
  <c r="V132" i="1"/>
  <c r="U132" i="1"/>
  <c r="V129" i="1"/>
  <c r="V115" i="1"/>
  <c r="U115" i="1"/>
  <c r="V44" i="1"/>
  <c r="U44" i="1"/>
  <c r="V37" i="1"/>
  <c r="U37" i="1"/>
  <c r="V34" i="1"/>
  <c r="U34" i="1"/>
  <c r="V289" i="1"/>
  <c r="U289" i="1"/>
  <c r="U288" i="1" s="1"/>
  <c r="V276" i="1"/>
  <c r="V274" i="1"/>
  <c r="U278" i="1"/>
  <c r="U276" i="1"/>
  <c r="U274" i="1"/>
  <c r="V269" i="1"/>
  <c r="V271" i="1"/>
  <c r="U271" i="1"/>
  <c r="U269" i="1"/>
  <c r="U250" i="1"/>
  <c r="V224" i="1"/>
  <c r="V220" i="1"/>
  <c r="U220" i="1"/>
  <c r="V218" i="1"/>
  <c r="V216" i="1"/>
  <c r="V214" i="1"/>
  <c r="V212" i="1"/>
  <c r="V208" i="1"/>
  <c r="U218" i="1"/>
  <c r="U216" i="1"/>
  <c r="U214" i="1"/>
  <c r="U212" i="1"/>
  <c r="U208" i="1"/>
  <c r="U206" i="1"/>
  <c r="U202" i="1"/>
  <c r="U199" i="1"/>
  <c r="U197" i="1"/>
  <c r="U195" i="1"/>
  <c r="U184" i="1"/>
  <c r="U183" i="1" s="1"/>
  <c r="U167" i="1"/>
  <c r="U166" i="1" s="1"/>
  <c r="U172" i="1"/>
  <c r="U161" i="1"/>
  <c r="U158" i="1"/>
  <c r="U157" i="1" s="1"/>
  <c r="U154" i="1"/>
  <c r="U153" i="1" s="1"/>
  <c r="U151" i="1"/>
  <c r="U149" i="1"/>
  <c r="V147" i="1"/>
  <c r="U147" i="1"/>
  <c r="U141" i="1"/>
  <c r="U127" i="1" s="1"/>
  <c r="U139" i="1"/>
  <c r="U136" i="1"/>
  <c r="U135" i="1" s="1"/>
  <c r="U129" i="1"/>
  <c r="V121" i="1"/>
  <c r="U121" i="1"/>
  <c r="U120" i="1" s="1"/>
  <c r="V111" i="1"/>
  <c r="U111" i="1"/>
  <c r="U110" i="1" s="1"/>
  <c r="V106" i="1"/>
  <c r="U106" i="1"/>
  <c r="U105" i="1" s="1"/>
  <c r="V103" i="1"/>
  <c r="V101" i="1"/>
  <c r="U103" i="1"/>
  <c r="U101" i="1"/>
  <c r="V98" i="1"/>
  <c r="V96" i="1"/>
  <c r="U98" i="1"/>
  <c r="U96" i="1"/>
  <c r="V89" i="1"/>
  <c r="U89" i="1"/>
  <c r="U88" i="1" s="1"/>
  <c r="U87" i="1" s="1"/>
  <c r="V85" i="1"/>
  <c r="U85" i="1"/>
  <c r="V80" i="1"/>
  <c r="U80" i="1"/>
  <c r="V77" i="1"/>
  <c r="V74" i="1"/>
  <c r="V72" i="1"/>
  <c r="U77" i="1"/>
  <c r="U76" i="1" s="1"/>
  <c r="U74" i="1"/>
  <c r="U72" i="1"/>
  <c r="V68" i="1"/>
  <c r="U68" i="1"/>
  <c r="U67" i="1" s="1"/>
  <c r="U66" i="1" s="1"/>
  <c r="V64" i="1"/>
  <c r="U64" i="1"/>
  <c r="V61" i="1"/>
  <c r="U61" i="1"/>
  <c r="V59" i="1"/>
  <c r="U59" i="1"/>
  <c r="V56" i="1"/>
  <c r="U56" i="1"/>
  <c r="V53" i="1"/>
  <c r="U53" i="1"/>
  <c r="V51" i="1"/>
  <c r="U51" i="1"/>
  <c r="V30" i="1"/>
  <c r="U30" i="1"/>
  <c r="V28" i="1"/>
  <c r="U28" i="1"/>
  <c r="V26" i="1"/>
  <c r="U26" i="1"/>
  <c r="V24" i="1"/>
  <c r="U24" i="1"/>
  <c r="V17" i="1"/>
  <c r="U17" i="1"/>
  <c r="V14" i="1"/>
  <c r="U14" i="1"/>
  <c r="U13" i="1" s="1"/>
  <c r="U33" i="1" l="1"/>
  <c r="W72" i="1"/>
  <c r="W214" i="1"/>
  <c r="W208" i="1"/>
  <c r="W220" i="1"/>
  <c r="V33" i="1"/>
  <c r="W183" i="1"/>
  <c r="W28" i="1"/>
  <c r="W56" i="1"/>
  <c r="W61" i="1"/>
  <c r="W80" i="1"/>
  <c r="W98" i="1"/>
  <c r="W103" i="1"/>
  <c r="W24" i="1"/>
  <c r="W51" i="1"/>
  <c r="U63" i="1"/>
  <c r="W74" i="1"/>
  <c r="W212" i="1"/>
  <c r="W34" i="1"/>
  <c r="W176" i="1"/>
  <c r="V67" i="1"/>
  <c r="W68" i="1"/>
  <c r="V88" i="1"/>
  <c r="V87" i="1" s="1"/>
  <c r="W89" i="1"/>
  <c r="V110" i="1"/>
  <c r="W110" i="1" s="1"/>
  <c r="W111" i="1"/>
  <c r="V153" i="1"/>
  <c r="W153" i="1" s="1"/>
  <c r="W154" i="1"/>
  <c r="V197" i="1"/>
  <c r="W197" i="1" s="1"/>
  <c r="W199" i="1"/>
  <c r="W135" i="1"/>
  <c r="W216" i="1"/>
  <c r="W271" i="1"/>
  <c r="W132" i="1"/>
  <c r="W136" i="1"/>
  <c r="V157" i="1"/>
  <c r="W157" i="1" s="1"/>
  <c r="W158" i="1"/>
  <c r="W167" i="1"/>
  <c r="W17" i="1"/>
  <c r="W26" i="1"/>
  <c r="W30" i="1"/>
  <c r="W53" i="1"/>
  <c r="W59" i="1"/>
  <c r="W64" i="1"/>
  <c r="V76" i="1"/>
  <c r="W76" i="1" s="1"/>
  <c r="W77" i="1"/>
  <c r="W85" i="1"/>
  <c r="V105" i="1"/>
  <c r="W105" i="1" s="1"/>
  <c r="W106" i="1"/>
  <c r="W121" i="1"/>
  <c r="W147" i="1"/>
  <c r="V166" i="1"/>
  <c r="W218" i="1"/>
  <c r="W269" i="1"/>
  <c r="W274" i="1"/>
  <c r="V288" i="1"/>
  <c r="W288" i="1" s="1"/>
  <c r="W289" i="1"/>
  <c r="W37" i="1"/>
  <c r="W139" i="1"/>
  <c r="W149" i="1"/>
  <c r="W161" i="1"/>
  <c r="V13" i="1"/>
  <c r="W13" i="1" s="1"/>
  <c r="W14" i="1"/>
  <c r="U171" i="1"/>
  <c r="W171" i="1" s="1"/>
  <c r="W172" i="1"/>
  <c r="W206" i="1"/>
  <c r="W278" i="1"/>
  <c r="W279" i="1"/>
  <c r="W96" i="1"/>
  <c r="W101" i="1"/>
  <c r="W276" i="1"/>
  <c r="V128" i="1"/>
  <c r="W129" i="1"/>
  <c r="W151" i="1"/>
  <c r="W184" i="1"/>
  <c r="V248" i="1"/>
  <c r="U249" i="1"/>
  <c r="W249" i="1" s="1"/>
  <c r="W250" i="1"/>
  <c r="U224" i="1"/>
  <c r="W224" i="1" s="1"/>
  <c r="W225" i="1"/>
  <c r="U201" i="1"/>
  <c r="W201" i="1" s="1"/>
  <c r="W202" i="1"/>
  <c r="U109" i="1"/>
  <c r="U108" i="1" s="1"/>
  <c r="U163" i="1"/>
  <c r="V195" i="1"/>
  <c r="V120" i="1"/>
  <c r="W120" i="1" s="1"/>
  <c r="U128" i="1"/>
  <c r="V43" i="1"/>
  <c r="U273" i="1"/>
  <c r="U43" i="1"/>
  <c r="V100" i="1"/>
  <c r="U12" i="1"/>
  <c r="U23" i="1"/>
  <c r="U22" i="1" s="1"/>
  <c r="U58" i="1"/>
  <c r="U55" i="1" s="1"/>
  <c r="V23" i="1"/>
  <c r="V58" i="1"/>
  <c r="U71" i="1"/>
  <c r="U70" i="1" s="1"/>
  <c r="U100" i="1"/>
  <c r="U95" i="1" s="1"/>
  <c r="U32" i="1" l="1"/>
  <c r="V109" i="1"/>
  <c r="U194" i="1"/>
  <c r="U126" i="1"/>
  <c r="V71" i="1"/>
  <c r="V70" i="1" s="1"/>
  <c r="W127" i="1"/>
  <c r="V12" i="1"/>
  <c r="W12" i="1" s="1"/>
  <c r="V273" i="1"/>
  <c r="W273" i="1" s="1"/>
  <c r="V55" i="1"/>
  <c r="W55" i="1" s="1"/>
  <c r="W58" i="1"/>
  <c r="W33" i="1"/>
  <c r="U205" i="1"/>
  <c r="W205" i="1" s="1"/>
  <c r="V163" i="1"/>
  <c r="W163" i="1" s="1"/>
  <c r="W166" i="1"/>
  <c r="W128" i="1"/>
  <c r="V108" i="1"/>
  <c r="W108" i="1" s="1"/>
  <c r="W109" i="1"/>
  <c r="V194" i="1"/>
  <c r="W195" i="1"/>
  <c r="V22" i="1"/>
  <c r="W22" i="1" s="1"/>
  <c r="W23" i="1"/>
  <c r="V95" i="1"/>
  <c r="W100" i="1"/>
  <c r="W87" i="1"/>
  <c r="W88" i="1"/>
  <c r="V66" i="1"/>
  <c r="V63" i="1" s="1"/>
  <c r="W67" i="1"/>
  <c r="U248" i="1"/>
  <c r="W248" i="1" s="1"/>
  <c r="V32" i="1"/>
  <c r="U94" i="1"/>
  <c r="W71" i="1" l="1"/>
  <c r="W70" i="1"/>
  <c r="V193" i="1"/>
  <c r="V192" i="1" s="1"/>
  <c r="W66" i="1"/>
  <c r="W63" i="1"/>
  <c r="W32" i="1"/>
  <c r="V94" i="1"/>
  <c r="W94" i="1" s="1"/>
  <c r="W95" i="1"/>
  <c r="W194" i="1"/>
  <c r="V126" i="1"/>
  <c r="W126" i="1" s="1"/>
  <c r="U193" i="1"/>
  <c r="U192" i="1" s="1"/>
  <c r="U11" i="1"/>
  <c r="W192" i="1" l="1"/>
  <c r="W193" i="1"/>
  <c r="V11" i="1"/>
  <c r="V292" i="1" s="1"/>
  <c r="U292" i="1"/>
  <c r="W292" i="1" l="1"/>
  <c r="W11" i="1"/>
</calcChain>
</file>

<file path=xl/sharedStrings.xml><?xml version="1.0" encoding="utf-8"?>
<sst xmlns="http://schemas.openxmlformats.org/spreadsheetml/2006/main" count="878" uniqueCount="526">
  <si>
    <t>Документ</t>
  </si>
  <si>
    <t>КВД</t>
  </si>
  <si>
    <t>Наименование кода</t>
  </si>
  <si>
    <t>000</t>
  </si>
  <si>
    <t>10000000000000000</t>
  </si>
  <si>
    <t>НАЛОГОВЫЕ И НЕНАЛОГОВЫЕ ДОХОДЫ</t>
  </si>
  <si>
    <t>182</t>
  </si>
  <si>
    <t>10100000000000000</t>
  </si>
  <si>
    <t>НАЛОГИ НА ПРИБЫЛЬ, ДОХОДЫ</t>
  </si>
  <si>
    <t>10101000000000110</t>
  </si>
  <si>
    <t>Налог на прибыль организаций</t>
  </si>
  <si>
    <t>10101010000000110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</si>
  <si>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</si>
  <si>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10101012020000110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</si>
  <si>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</si>
  <si>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10101014020000110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</si>
  <si>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</si>
  <si>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10102000010000110</t>
  </si>
  <si>
    <t>Налог на доходы физических лиц</t>
  </si>
  <si>
    <t>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</si>
  <si>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</si>
  <si>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</si>
  <si>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</si>
  <si>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</si>
  <si>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</si>
  <si>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</si>
  <si>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</si>
  <si>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100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</si>
  <si>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</si>
  <si>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</si>
  <si>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</si>
  <si>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</si>
  <si>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</si>
  <si>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</si>
  <si>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</si>
  <si>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</si>
  <si>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</si>
  <si>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</si>
  <si>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</si>
  <si>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</si>
  <si>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</si>
  <si>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</si>
  <si>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</si>
  <si>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</si>
  <si>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</si>
  <si>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</si>
  <si>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</si>
  <si>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</si>
  <si>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</si>
  <si>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</si>
  <si>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</si>
  <si>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</si>
  <si>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10501010010000110</t>
  </si>
  <si>
    <t>Налог, взимаемый с налогоплательщиков, выбравших в качестве объекта налогообложения доходы</t>
  </si>
  <si>
    <t>10501011010000110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</si>
  <si>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</si>
  <si>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</si>
  <si>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</si>
  <si>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</si>
  <si>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10503000010000110</t>
  </si>
  <si>
    <t>Единый сельскохозяйственный налог</t>
  </si>
  <si>
    <t>10503010010000110</t>
  </si>
  <si>
    <t>10504000020000110</t>
  </si>
  <si>
    <t>Налог, взимаемый в связи с применением патентной системы налогообложения</t>
  </si>
  <si>
    <t>10504010020000110</t>
  </si>
  <si>
    <t>Налог, взимаемый в связи с применением патентной системы налогообложения, зачисляемый в бюджеты городских округов</t>
  </si>
  <si>
    <t>10600000000000000</t>
  </si>
  <si>
    <t>НАЛОГИ НА ИМУЩЕСТВО</t>
  </si>
  <si>
    <t>10601000000000110</t>
  </si>
  <si>
    <t>Налог на имущество физических лиц</t>
  </si>
  <si>
    <t>10601020040000110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</si>
  <si>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</si>
  <si>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10606000000000110</t>
  </si>
  <si>
    <t>Земельный налог</t>
  </si>
  <si>
    <t>10606030000000110</t>
  </si>
  <si>
    <t>Земельный налог с организаций</t>
  </si>
  <si>
    <t>10606032040000110</t>
  </si>
  <si>
    <t>Земельный налог с организаций, обладающих земельным участком, расположенным в границах городских округов</t>
  </si>
  <si>
    <t>10606040000000110</t>
  </si>
  <si>
    <t>Земельный налог с физических лиц</t>
  </si>
  <si>
    <t>10606042040000110</t>
  </si>
  <si>
    <t>Земельный налог с физических лиц, обладающих земельным участком, расположенным в границах городских округов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</si>
  <si>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</si>
  <si>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</si>
  <si>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</si>
  <si>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</si>
  <si>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</si>
  <si>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</si>
  <si>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013</t>
  </si>
  <si>
    <t>10807000010000110</t>
  </si>
  <si>
    <t>Государственная пошлина за государственную регистрацию, а также за совершение прочих юридически значимых действий</t>
  </si>
  <si>
    <t>10807170010000110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</si>
  <si>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</si>
  <si>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10807173010000110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</si>
  <si>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</si>
  <si>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10807173011000110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</si>
  <si>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</si>
  <si>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</si>
  <si>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</si>
  <si>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</si>
  <si>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907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</si>
  <si>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</si>
  <si>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</si>
  <si>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11105012040000120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</si>
  <si>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</si>
  <si>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</si>
  <si>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</si>
  <si>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11105024040000120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</si>
  <si>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</si>
  <si>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</si>
  <si>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</si>
  <si>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11105034040000120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</si>
  <si>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</si>
  <si>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018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</si>
  <si>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</si>
  <si>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</si>
  <si>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11105074040000120</t>
  </si>
  <si>
    <t>Доходы от сдачи в аренду имущества, составляющего казну городских округов (за исключением земельных участков)</t>
  </si>
  <si>
    <t>11107000000000120</t>
  </si>
  <si>
    <t>Платежи от государственных и муниципальных унитарных предприятий</t>
  </si>
  <si>
    <t>11107010000000120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</si>
  <si>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</si>
  <si>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11107014040000120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</si>
  <si>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</si>
  <si>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11108000000000120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</si>
  <si>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</si>
  <si>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>11108040040000120</t>
  </si>
  <si>
    <t>Средства, получаемые от передачи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</si>
  <si>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</si>
  <si>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</si>
  <si>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</si>
  <si>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</si>
  <si>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</si>
  <si>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</si>
  <si>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</si>
  <si>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</si>
  <si>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048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</si>
  <si>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</si>
  <si>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</si>
  <si>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</si>
  <si>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</si>
  <si>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</si>
  <si>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</si>
  <si>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11201030010000120</t>
  </si>
  <si>
    <t>Плата за сбросы загрязняющих веществ в водные объекты</t>
  </si>
  <si>
    <t>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</si>
  <si>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</si>
  <si>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11201040010000120</t>
  </si>
  <si>
    <t>Плата за размещение отходов производства и потребления</t>
  </si>
  <si>
    <t>11201041010000120</t>
  </si>
  <si>
    <t>Плата за размещение отходов производства</t>
  </si>
  <si>
    <t>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</si>
  <si>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</si>
  <si>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11201042010000120</t>
  </si>
  <si>
    <t>Плата за размещение твердых коммунальных отходов</t>
  </si>
  <si>
    <t>11201042016000120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</si>
  <si>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</si>
  <si>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11204000000000120</t>
  </si>
  <si>
    <t>Плата за использование лесов</t>
  </si>
  <si>
    <t>11204040120000120</t>
  </si>
  <si>
    <t>Плата за использование лесов, расположенных на землях иных категорий, находящихся в собственности внутригородских районов</t>
  </si>
  <si>
    <t>11204041040000120</t>
  </si>
  <si>
    <t>Плата за использование лесов, расположенных на землях иных категорий, находящихся в собственности городских округов, в части платы по договору купли-продажи лесных насаждений</t>
  </si>
  <si>
    <t>11300000000000000</t>
  </si>
  <si>
    <t>ДОХОДЫ ОТ ОКАЗАНИЯ ПЛАТНЫХ УСЛУГ И КОМПЕНСАЦИИ ЗАТРАТ ГОСУДАРСТВА</t>
  </si>
  <si>
    <t>11302000000000130</t>
  </si>
  <si>
    <t>Доходы от компенсации затрат государства</t>
  </si>
  <si>
    <t>11302060000000130</t>
  </si>
  <si>
    <t>Доходы, поступающие в порядке возмещения расходов, понесенных в связи с эксплуатацией имущества</t>
  </si>
  <si>
    <t>11302064040000130</t>
  </si>
  <si>
    <t>Доходы, поступающие в порядке возмещения расходов, понесенных в связи с эксплуатацией имущества городских округов</t>
  </si>
  <si>
    <t>11400000000000000</t>
  </si>
  <si>
    <t>ДОХОДЫ ОТ ПРОДАЖИ МАТЕРИАЛЬНЫХ И НЕМАТЕРИАЛЬНЫХ АКТИВОВ</t>
  </si>
  <si>
    <t>11401000000000410</t>
  </si>
  <si>
    <t>Доходы от продажи квартир</t>
  </si>
  <si>
    <t>11401040040000410</t>
  </si>
  <si>
    <t>Доходы от продажи квартир, находящихся в собственности городских округов</t>
  </si>
  <si>
    <t>11600000000000000</t>
  </si>
  <si>
    <t>ШТРАФЫ, САНКЦИИ, ВОЗМЕЩЕНИЕ УЩЕРБА</t>
  </si>
  <si>
    <t>11601000010000140</t>
  </si>
  <si>
    <t>Административные штрафы, установленные Кодексом Российской Федерации об административных правонарушениях</t>
  </si>
  <si>
    <t>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</si>
  <si>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</si>
  <si>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</si>
  <si>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</si>
  <si>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</t>
  </si>
  <si>
    <t>439</t>
  </si>
  <si>
    <t>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</si>
  <si>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</si>
  <si>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</si>
  <si>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</si>
  <si>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</si>
  <si>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</si>
  <si>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</si>
  <si>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</si>
  <si>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</si>
  <si>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</si>
  <si>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</si>
  <si>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</si>
  <si>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</si>
  <si>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</si>
  <si>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</si>
  <si>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</si>
  <si>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</si>
  <si>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</si>
  <si>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</si>
  <si>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</si>
  <si>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</si>
  <si>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</si>
  <si>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</si>
  <si>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</si>
  <si>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</si>
  <si>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</si>
  <si>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</si>
  <si>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</si>
  <si>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</si>
  <si>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</si>
  <si>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</si>
  <si>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</si>
  <si>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</si>
  <si>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</si>
  <si>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</si>
  <si>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</si>
  <si>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11602000020000140</t>
  </si>
  <si>
    <t>Административные штрафы, установленные законами субъектов Российской Федерации об административных правонарушениях</t>
  </si>
  <si>
    <t>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</si>
  <si>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</si>
  <si>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</si>
  <si>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</si>
  <si>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</si>
  <si>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</si>
  <si>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11607090040000140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</si>
  <si>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</si>
  <si>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11610000000000140</t>
  </si>
  <si>
    <t>Платежи в целях возмещения причиненного ущерба (убытков)</t>
  </si>
  <si>
    <t>11610030130000140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</si>
  <si>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</si>
  <si>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11610032040000140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</si>
  <si>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</si>
  <si>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</si>
  <si>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</si>
  <si>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</si>
  <si>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</si>
  <si>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188</t>
  </si>
  <si>
    <t>11611000010000140</t>
  </si>
  <si>
    <t>Платежи, уплачиваемые в целях возмещения вреда</t>
  </si>
  <si>
    <t>11611060010000140</t>
  </si>
  <si>
    <t>Платежи, уплачиваемые в целях возмещения вреда, причиняемого автомобильным дорогам</t>
  </si>
  <si>
    <t>11611064010000140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</si>
  <si>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</si>
  <si>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005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</si>
  <si>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</si>
  <si>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</si>
  <si>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</si>
  <si>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</si>
  <si>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</si>
  <si>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</si>
  <si>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20215001000000150</t>
  </si>
  <si>
    <t>Дотации на выравнивание бюджетной обеспеченности</t>
  </si>
  <si>
    <t>20215001040000150</t>
  </si>
  <si>
    <t>Дотации бюджетам городских округов на выравнивание бюджетной обеспеченности из бюджета субъекта Российской Федерации</t>
  </si>
  <si>
    <t>20215002000000150</t>
  </si>
  <si>
    <t>Дотации бюджетам на поддержку мер по обеспечению сбалансированности бюджетов</t>
  </si>
  <si>
    <t>20215002040000150</t>
  </si>
  <si>
    <t>Дотации бюджетам городских округов на поддержку мер по обеспечению сбалансированности бюджетов</t>
  </si>
  <si>
    <t>20215010000000150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</si>
  <si>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</si>
  <si>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20215010040000150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</si>
  <si>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</si>
  <si>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20219999000000150</t>
  </si>
  <si>
    <t>Прочие дотации</t>
  </si>
  <si>
    <t>20219999040000150</t>
  </si>
  <si>
    <t>Прочие дотации бюджетам городских округов</t>
  </si>
  <si>
    <t>20219999042722150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</si>
  <si>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 в рамках подпрограммы «Создание условий для эффективного и ответственного управления муниципальными финансами, повышения устойчивости бюджетов муниципальных образований» государственной программы Красноярского края «Управление государственными финансами»</t>
  </si>
  <si>
    <t>20219999042724150</t>
  </si>
  <si>
    <t>Дотации бюджетам муниципальных образований края на частичную компенсацию расходов на повышение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</t>
  </si>
  <si>
    <t>20220000000000150</t>
  </si>
  <si>
    <t>Субсидии бюджетам бюджетной системы Российской Федерации (межбюджетные субсидии)</t>
  </si>
  <si>
    <t>20220299000000150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</si>
  <si>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</si>
  <si>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20220299040000150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</si>
  <si>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</si>
  <si>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20220302000000150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</si>
  <si>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</si>
  <si>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20220302040000150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</si>
  <si>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</si>
  <si>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20225169000000150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</si>
  <si>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</si>
  <si>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20225169040000150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</si>
  <si>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</si>
  <si>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20225173000000150</t>
  </si>
  <si>
    <t>Субсидии бюджетам на создание детских технопарков "Кванториум"</t>
  </si>
  <si>
    <t>20225173040000150</t>
  </si>
  <si>
    <t>Субсидии бюджетам городских округов на создание детских технопарков "Кванториум"</t>
  </si>
  <si>
    <t>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</si>
  <si>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</si>
  <si>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20225304040000150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</si>
  <si>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</si>
  <si>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20225497000000150</t>
  </si>
  <si>
    <t>Субсидии бюджетам на реализацию мероприятий по обеспечению жильем молодых семей</t>
  </si>
  <si>
    <t>20225497040000150</t>
  </si>
  <si>
    <t>Субсидии бюджетам городских округов на реализацию мероприятий по обеспечению жильем молодых семей</t>
  </si>
  <si>
    <t>20225519000000150</t>
  </si>
  <si>
    <t>Субсидии бюджетам на поддержку отрасли культуры</t>
  </si>
  <si>
    <t>20225519040000150</t>
  </si>
  <si>
    <t>Субсидии бюджетам городских округов на поддержку отрасли культуры</t>
  </si>
  <si>
    <t>20225555000000150</t>
  </si>
  <si>
    <t>Субсидии бюджетам на реализацию программ формирования современной городской среды</t>
  </si>
  <si>
    <t>20225555040000150</t>
  </si>
  <si>
    <t>Субсидии бюджетам городских округов на реализацию программ формирования современной городской среды</t>
  </si>
  <si>
    <t>20229999000000150</t>
  </si>
  <si>
    <t>Прочие субсидии</t>
  </si>
  <si>
    <t>20229999040000150</t>
  </si>
  <si>
    <t>Прочие субсидии бюджетам городских округов</t>
  </si>
  <si>
    <t>20229999047397150</t>
  </si>
  <si>
    <t>Субсидии бюджетам муниципальных образований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</si>
  <si>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20229999047413150</t>
  </si>
  <si>
    <t>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«Предупреждение, спасение, помощь населению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</si>
  <si>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20229999047451150</t>
  </si>
  <si>
    <t>Субсидии бюджетам муниципальных образований для поощрения муниципальных образований - победителей конкурса лучших проектов создания комфортной городской среды в рамках подпрограммы «Благоустройство дворовых и общественных территорий муниципальных образований» государственной программы Красноярского края «Содействие органам местного самоуправления в формировании современной городской среды»</t>
  </si>
  <si>
    <t>20229999047456150</t>
  </si>
  <si>
    <t>20229999047488150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</si>
  <si>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</si>
  <si>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20229999047563150</t>
  </si>
  <si>
    <t>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</si>
  <si>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20229999047607150</t>
  </si>
  <si>
    <t>Субсидии бюджетам муниципальных образований на реализацию муниципальных программ развития субъектов малого и среднего предпринимательства в рамках подпрограммы «Развитие субъектов малого и среднего предпринимательства» государственной программы Красноярского края «Развитие малого и среднего предпринимательства и инновационной деятельности»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</si>
  <si>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</si>
  <si>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</si>
  <si>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</si>
  <si>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</si>
  <si>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20230024040000150</t>
  </si>
  <si>
    <t>Субвенции бюджетам городских округов на выполнение передаваемых полномочий субъектов Российской Федерации</t>
  </si>
  <si>
    <t>20230024040289150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</si>
  <si>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подпрограммы «Повышение качества и доступности социальных услуг» государственной программы Красноярского края «Развитие системы социальной поддержки граждан»</t>
  </si>
  <si>
    <t>20230024047408150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</si>
  <si>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</si>
  <si>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20230024047409150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</si>
  <si>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</si>
  <si>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20230024047429150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</si>
  <si>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по министерству экономики и регионального развития Красноярского края в рамках непрограммных расходов отдельных органов исполнительной власти</t>
  </si>
  <si>
    <t>20230024047514150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</si>
  <si>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органов судебной власти</t>
  </si>
  <si>
    <t>20230024047518150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</si>
  <si>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«Охрана природных комплексов и объектов» государственной программы Красноярского края «Охрана окружающей среды, воспроизводство природных ресурсов»</t>
  </si>
  <si>
    <t>20230024047519150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</si>
  <si>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«Развитие архивного дела» государственной программы Красноярского края «Развитие культуры и туризма»</t>
  </si>
  <si>
    <t>20230024047552150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</si>
  <si>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 в рамках подпрограммы «Государственная поддержка детей-сирот, расширение практики применения семейных форм воспитания» государствен-ной программы Красноярского края «Развитие образования»</t>
  </si>
  <si>
    <t>20230024047554150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</si>
  <si>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</si>
  <si>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20230024047564150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</si>
  <si>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</si>
  <si>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20230024047566150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</si>
  <si>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</si>
  <si>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20230024047570150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</si>
  <si>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«Обеспечение доступности платы граждан в условиях развития жилищных отношений»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</si>
  <si>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20230024047587150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</si>
  <si>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 в рамках подпрограммы «Улучшение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</si>
  <si>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20230024047588150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</si>
  <si>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</si>
  <si>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20230024047604150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</si>
  <si>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финансов Красноярского края в рамках непрограммных расходов отдельных органов исполнительной власти</t>
  </si>
  <si>
    <t>20230024047649150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</si>
  <si>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</si>
  <si>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20230024047846150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</si>
  <si>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«Улучшение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</si>
  <si>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</si>
  <si>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</si>
  <si>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20230029040000150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</si>
  <si>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</si>
  <si>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</si>
  <si>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</si>
  <si>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20235120040000150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</si>
  <si>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</si>
  <si>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20240000000000150</t>
  </si>
  <si>
    <t>Иные межбюджетные трансферты</t>
  </si>
  <si>
    <t>20245303000000150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</si>
  <si>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</si>
  <si>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20245303040000150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</si>
  <si>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</si>
  <si>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20245453000000150</t>
  </si>
  <si>
    <t>Межбюджетные трансферты, передаваемые бюджетам на создание виртуальных концертных залов</t>
  </si>
  <si>
    <t>20245453040000150</t>
  </si>
  <si>
    <t>Межбюджетные трансферты, передаваемые бюджетам городских округов на создание виртуальных концертных залов</t>
  </si>
  <si>
    <t>20249999000000150</t>
  </si>
  <si>
    <t>Прочие межбюджетные трансферты, передаваемые бюджетам</t>
  </si>
  <si>
    <t>20249999040000150</t>
  </si>
  <si>
    <t>Прочие межбюджетные трансферты, передаваемые бюджетам городских округов</t>
  </si>
  <si>
    <t>20249999047418150</t>
  </si>
  <si>
    <t>Иные межбюджетные трансферты бюджетам муниципальных образований на поддержку физкультурно-спортивных клубов по месту жительства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</si>
  <si>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20700000000000000</t>
  </si>
  <si>
    <t>ПРОЧИЕ БЕЗВОЗМЕЗДНЫЕ ПОСТУПЛЕНИЯ</t>
  </si>
  <si>
    <t>20704000040000150</t>
  </si>
  <si>
    <t>Прочие безвозмездные поступления в бюджеты городских округов</t>
  </si>
  <si>
    <t>20704050040000150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</si>
  <si>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</si>
  <si>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</si>
  <si>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21900000040000150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</si>
  <si>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</si>
  <si>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21925304040000150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</si>
  <si>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</si>
  <si>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>21960010040000150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</si>
  <si>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</si>
  <si>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ИТОГО:</t>
  </si>
  <si>
    <t>План</t>
  </si>
  <si>
    <t>Исполнено</t>
  </si>
  <si>
    <t>% исполнения</t>
  </si>
  <si>
    <t>(рублей)</t>
  </si>
  <si>
    <t>10501012010000110</t>
  </si>
  <si>
    <t>-</t>
  </si>
  <si>
    <t>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</si>
  <si>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</si>
  <si>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10502000020000110</t>
  </si>
  <si>
    <t>Единый налог на вмененный доход для отдельных видов деятельности</t>
  </si>
  <si>
    <t>10502010021000110</t>
  </si>
  <si>
    <t>Единый налог на вмененный доход для отдельных видов деятельности (сумма платежа (перерасчеты, недоимки и задолженность по соответствующему платежу, в том числе по отмененному)</t>
  </si>
  <si>
    <t>10502010022100110</t>
  </si>
  <si>
    <t>Единый налог на вмененный доход для отдельных видов деятельности (пени по соответствующему платежу)</t>
  </si>
  <si>
    <t>10502010023000110</t>
  </si>
  <si>
    <t>10502020020000110</t>
  </si>
  <si>
    <t>Единый налог на вмененный доход для отдельных видов деятельности (за налоговые периоды, истекшие до 1 января 2011 года)</t>
  </si>
  <si>
    <t>Единый налог на вмененный доход для отдельных видов деятельност (суммы денежных взысканий (штрафов) по соответствующему платежу согласно законодательству Российской Федерации)</t>
  </si>
  <si>
    <t>105020200230000110</t>
  </si>
  <si>
    <t>Единый налог на вмененный доход для отдельных видов деятельности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</si>
  <si>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10502010020000110</t>
  </si>
  <si>
    <t>11302990000000130</t>
  </si>
  <si>
    <t>Прочие доходы от компенсации затрат бюджетов городских округов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</si>
  <si>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</si>
  <si>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</si>
  <si>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11601100010000140</t>
  </si>
  <si>
    <t>11601103010000140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</si>
  <si>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</si>
  <si>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</si>
  <si>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11601110010000140</t>
  </si>
  <si>
    <t>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</si>
  <si>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</si>
  <si>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</si>
  <si>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</si>
  <si>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</si>
  <si>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415</t>
  </si>
  <si>
    <t>11610129010000140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</si>
  <si>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</si>
  <si>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11700000000000000</t>
  </si>
  <si>
    <t>11701000000000180</t>
  </si>
  <si>
    <t>Невыясненные поступления</t>
  </si>
  <si>
    <t>ПРОЧИЕ НЕНАЛОГОВЫЕ ДОХОДЫ</t>
  </si>
  <si>
    <t>11701040040000180</t>
  </si>
  <si>
    <t>Невыясненные поступления, зачисляемые в бюджеты городских округов</t>
  </si>
  <si>
    <t>11610100000000140</t>
  </si>
  <si>
    <t>11610100040000140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</si>
  <si>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</si>
  <si>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</si>
  <si>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Главный администратор</t>
  </si>
  <si>
    <t>ЗАТО г. Зеленогорск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</si>
  <si>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</si>
  <si>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20229999042650150</t>
  </si>
  <si>
    <t>20229999042654150</t>
  </si>
  <si>
    <t>Выполнение требований федеральных стандартов спортивной подготовки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</si>
  <si>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развитие детско-юношеского спорта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</si>
  <si>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</si>
  <si>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</si>
  <si>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20229999047437150</t>
  </si>
  <si>
    <t>20229999047436150</t>
  </si>
  <si>
    <t>20229999047476150</t>
  </si>
  <si>
    <t>Субсидии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«Поддержка искусства и народного творчества» государственной программы Красноярского края «Развитие культуры и туризма»</t>
  </si>
  <si>
    <t>20229999047482150</t>
  </si>
  <si>
    <t>Субсидии бюджетам муниципальных образований для постоянно действующих коллективов самодеятельного художественного творчества Красноярского края (любительских творческих коллективов) на поддержку творческих фестивалей и конкурсов, в том числе для детей и молодежи, в рамках подпрограммы «Поддержка искусства и народного творчества» государственной программы Красноярского края «Развитие культуры и туризма»</t>
  </si>
  <si>
    <t>20229999047509150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</si>
  <si>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</si>
  <si>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20229999047553150</t>
  </si>
  <si>
    <t>Субсидии бюджетам муниципальных образований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</si>
  <si>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20229999047571150</t>
  </si>
  <si>
    <t>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«Модернизация, реконструкция и капитальный ремонт объектов коммунальной инфраструктуры муниципальных образований»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</si>
  <si>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20229999047572150</t>
  </si>
  <si>
    <t>Субсидии бюджетам муниципальных образований на строительство и (или) реконструкцию объектов коммунальной инфраструктуры, находящихся в муниципальной собственности, используемых в сфере водоснабжения, водоотведения, в рамках подпрограммы «Чистая вода»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</si>
  <si>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20229999047579150</t>
  </si>
  <si>
    <t>Субсидии бюджетам муниципальных образований края на реализацию муниципальных программ (подпрограмм) поддержки социально ориентированных некоммерческих организаций в рамках подпрограммы «Обеспечение реализации общественных и гражданских инициатив и поддержка институтов гражданского общества» государственной программы Красноярского края «Содействие развитию гражданского общества»</t>
  </si>
  <si>
    <t>20225750040000150</t>
  </si>
  <si>
    <t>Субсидии бюджетам городских округов на реализацию мероприятий по модернизации школьных систем образования</t>
  </si>
  <si>
    <t>20225750000000150</t>
  </si>
  <si>
    <t>20249999047555150</t>
  </si>
  <si>
    <t>Иные межбюджетные трансферты бюджетам муниципальных образований на реализацию мероприятий по профилактике заболеваний путем организации и проведения акарицидных обработок наиболее посещаемых населением мест в рамках подпрограммы «Профилактика заболеваний и формирование здорового образа жизни. Развитие первичной медико-санитарной помощи, паллиативной помощи и совершенствование системы лекарственного обеспечения» государственной программы Красноярского края «Развитие здравоохранения»</t>
  </si>
  <si>
    <t>20249999047744150</t>
  </si>
  <si>
    <t>Иные межбюджетные трансферты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муниципальных, городских округов и муниципальных районов в рамках подпрограммы «Стимулирование органов местного самоуправления края к эффективной реализации полномочий, закрепленных за муниципальными образованиями» государственной программы Красноярского края «Содействие развитию местного самоуправления»</t>
  </si>
  <si>
    <t>10502020021000110</t>
  </si>
  <si>
    <t xml:space="preserve"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 </t>
  </si>
  <si>
    <t>11109080000000120</t>
  </si>
  <si>
    <t>11109080040000120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</si>
  <si>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</si>
  <si>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</si>
  <si>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11402042040000410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</si>
  <si>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</si>
  <si>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</si>
  <si>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11402043040000410</t>
  </si>
  <si>
    <t>20229999047398150</t>
  </si>
  <si>
    <t>Субсидии бюджетам муниципальных образований на проведение мероприятий, направленных на обеспечение безопасного участия детей в дорожном движении, в рамках подпрограммы «Региональные проекты в области дорожного хозяйства и повышения безопасности дорожного движения, реализуемые в рамках национальных проектов» государственной программы Красноярского края «Развитие транспортной системы»</t>
  </si>
  <si>
    <t>Субсидии бюджетам муниципальных образований на поддержку деятельности муниципальных молодежных центров в рамках подпрограммы «Вовлечение молодежи в социальную практику» государственной программы Красноярского края «Молодежь Красноярского края в XXI веке»</t>
  </si>
  <si>
    <t>20229999047497150</t>
  </si>
  <si>
    <t>Субсидии бюджетам муниципальных образований на мероприятия в области обеспечения капитального ремонта, реконструкции и строительства гидротехнических сооружений в рамках подпрограммы «Использование и охрана водных ресурсов» государственной программы Красноярского края «Охрана окружающей среды, воспроизводство природных ресурсов»</t>
  </si>
  <si>
    <t>20229999047559150</t>
  </si>
  <si>
    <t>Субсидии бюджетам муниципальных образований края на проведение мероприятий по обеспечению антитеррористической защищенности объектов образования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</si>
  <si>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20229999047668150</t>
  </si>
  <si>
    <t>Субсидии бюджетам муниципальных образований края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 в рамках подпрограммы «Развитие субъектов малого и среднего предпринимательства» государственной программы Красноярского края «Развитие малого и среднего предпринимательства и инновационной деятельности»</t>
  </si>
  <si>
    <t>20249999041034150</t>
  </si>
  <si>
    <t>Иные межбюджетные трансферты бюджетам муниципальных образований на финансовое обеспечение (возмещение) расходных обязательств муниципальных образований, связанных с увеличением с 1 июня 2022 года региональных выплат, по министерству финансов Красноярского края в рамках непрограммных расходов отдельных органов исполнительной власти</t>
  </si>
  <si>
    <t>10501050010000110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</si>
  <si>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</si>
  <si>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10501050011000110</t>
  </si>
  <si>
    <t>Минимальный налог, зачисляемый в бюджеты субъектов Российской Федерации (за налоговые периоды, истекшие до 1 января 2016 года)(сумма платежа, перерасчеты, недоимка и задолженность по соответствующему платежу, в том числе по отмененным)</t>
  </si>
  <si>
    <t>014</t>
  </si>
  <si>
    <t xml:space="preserve">   Доходы местного бюджета </t>
  </si>
  <si>
    <t xml:space="preserve"> за 2022 год</t>
  </si>
  <si>
    <t>10501050012100110</t>
  </si>
  <si>
    <t>Минимальный налог, зачисляемый в бюджеты субъектов Российской Федерации (за налоговые периоды, истекшие до 1 января 2016 года)(пени по соответствующему платежу)</t>
  </si>
  <si>
    <t>017</t>
  </si>
  <si>
    <t>Прочие неналоговые доходы</t>
  </si>
  <si>
    <t>Прочие неналоговые доходы бюджетов городских округов</t>
  </si>
  <si>
    <t>11705000000000180</t>
  </si>
  <si>
    <t>11705040040000180</t>
  </si>
  <si>
    <t>20249999040853150</t>
  </si>
  <si>
    <t>к решению Совета депутатов</t>
  </si>
  <si>
    <t>Иные межбюджетные трансферты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по министерству образования Красноярского края в рамках непрограммных расходов отдельных органов исполнительной власти</t>
  </si>
  <si>
    <t xml:space="preserve">Приложение № 2  </t>
  </si>
  <si>
    <r>
      <t>от    18.05.2023  №  47-225р</t>
    </r>
    <r>
      <rPr>
        <u/>
        <sz val="11"/>
        <rFont val="Times New Roman"/>
        <family val="1"/>
        <charset val="204"/>
      </rPr>
      <t xml:space="preserve">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</si>
</sst>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2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Arial Cyr"/>
    </font>
    <font>
      <sz val="10"/>
      <name val="Arial Cyr"/>
    </font>
    <font>
      <sz val="8.5"/>
      <name val="MS Sans Serif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u/>
      <sz val="11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1" fillId="0" borderId="2" xfId="0" applyNumberFormat="1" applyFont="1" applyBorder="1" applyAlignment="1" applyProtection="1">
      <alignment wrapText="1"/>
    </xf>
    <xf numFmtId="0" fontId="3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horizontal="right"/>
    </xf>
    <xf numFmtId="49" fontId="5" fillId="0" borderId="0" xfId="0" applyNumberFormat="1" applyFont="1" applyBorder="1" applyAlignment="1" applyProtection="1">
      <alignment horizontal="left"/>
    </xf>
    <xf numFmtId="0" fontId="6" fillId="0" borderId="0" xfId="0" applyFont="1" applyBorder="1" applyAlignment="1" applyProtection="1"/>
    <xf numFmtId="0" fontId="7" fillId="0" borderId="1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/>
    <xf numFmtId="49" fontId="2" fillId="0" borderId="7" xfId="0" applyNumberFormat="1" applyFont="1" applyBorder="1" applyAlignment="1" applyProtection="1">
      <alignment horizontal="left" vertical="center" wrapText="1"/>
    </xf>
    <xf numFmtId="49" fontId="1" fillId="0" borderId="7" xfId="0" applyNumberFormat="1" applyFont="1" applyBorder="1" applyAlignment="1" applyProtection="1">
      <alignment horizontal="left" vertical="center" wrapText="1"/>
    </xf>
    <xf numFmtId="0" fontId="9" fillId="0" borderId="0" xfId="0" applyFont="1"/>
    <xf numFmtId="0" fontId="11" fillId="0" borderId="0" xfId="0" applyFont="1" applyBorder="1" applyAlignment="1" applyProtection="1">
      <alignment horizontal="center" vertical="top"/>
    </xf>
    <xf numFmtId="0" fontId="11" fillId="0" borderId="0" xfId="0" applyFont="1" applyAlignment="1">
      <alignment horizontal="center" vertical="top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164" fontId="2" fillId="0" borderId="1" xfId="0" applyNumberFormat="1" applyFont="1" applyBorder="1" applyAlignment="1" applyProtection="1">
      <alignment horizontal="left" vertical="center" wrapText="1"/>
    </xf>
    <xf numFmtId="164" fontId="1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left" vertical="top" wrapText="1"/>
    </xf>
    <xf numFmtId="4" fontId="1" fillId="0" borderId="1" xfId="0" applyNumberFormat="1" applyFont="1" applyBorder="1" applyAlignment="1" applyProtection="1">
      <alignment vertical="center" wrapText="1"/>
    </xf>
    <xf numFmtId="49" fontId="7" fillId="0" borderId="5" xfId="0" applyNumberFormat="1" applyFont="1" applyBorder="1" applyAlignment="1" applyProtection="1">
      <alignment horizontal="center" vertical="center" wrapText="1"/>
    </xf>
    <xf numFmtId="49" fontId="3" fillId="0" borderId="6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Alignment="1">
      <alignment horizontal="right" vertical="center"/>
    </xf>
    <xf numFmtId="0" fontId="7" fillId="0" borderId="1" xfId="0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93"/>
  <sheetViews>
    <sheetView showGridLines="0" tabSelected="1" view="pageBreakPreview" topLeftCell="A2" zoomScale="94" zoomScaleNormal="100" zoomScaleSheetLayoutView="94" workbookViewId="0">
      <selection activeCell="C5" sqref="C5"/>
    </sheetView>
  </sheetViews>
  <sheetFormatPr defaultRowHeight="12.75" customHeight="1" x14ac:dyDescent="0.25"/>
  <cols>
    <col min="1" max="1" width="0.109375" customWidth="1"/>
    <col min="2" max="2" width="8.88671875" hidden="1" customWidth="1"/>
    <col min="3" max="3" width="15.21875" customWidth="1"/>
    <col min="4" max="4" width="24.44140625" customWidth="1"/>
    <col min="5" max="5" width="82.5546875" customWidth="1"/>
    <col min="6" max="20" width="8.88671875" hidden="1" customWidth="1"/>
    <col min="21" max="22" width="18.6640625" customWidth="1"/>
    <col min="23" max="23" width="15.109375" customWidth="1"/>
  </cols>
  <sheetData>
    <row r="1" spans="1:23" ht="15.75" customHeight="1" x14ac:dyDescent="0.25">
      <c r="A1" s="8"/>
      <c r="B1" s="8"/>
      <c r="C1" s="34" t="s">
        <v>524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pans="1:23" ht="15.75" customHeight="1" x14ac:dyDescent="0.25">
      <c r="A2" s="8"/>
      <c r="B2" s="8"/>
      <c r="C2" s="34" t="s">
        <v>522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23" ht="15.75" customHeight="1" x14ac:dyDescent="0.25">
      <c r="A3" s="8"/>
      <c r="B3" s="8"/>
      <c r="C3" s="34" t="s">
        <v>455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5.75" customHeight="1" x14ac:dyDescent="0.25">
      <c r="A4" s="8"/>
      <c r="B4" s="8"/>
      <c r="C4" s="34" t="s">
        <v>525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</row>
    <row r="5" spans="1:23" ht="7.2" customHeight="1" x14ac:dyDescent="0.25">
      <c r="B5" s="9"/>
      <c r="C5" s="14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10"/>
      <c r="V5" s="11"/>
      <c r="W5" s="9"/>
    </row>
    <row r="6" spans="1:23" ht="19.2" customHeight="1" x14ac:dyDescent="0.25">
      <c r="B6" s="9"/>
      <c r="C6" s="9"/>
      <c r="D6" s="9"/>
      <c r="E6" s="20" t="s">
        <v>512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  <c r="V6" s="11"/>
      <c r="W6" s="9"/>
    </row>
    <row r="7" spans="1:23" ht="19.8" customHeight="1" x14ac:dyDescent="0.3">
      <c r="B7" s="12"/>
      <c r="C7" s="15"/>
      <c r="D7" s="16"/>
      <c r="E7" s="21" t="s">
        <v>513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4.4" customHeight="1" x14ac:dyDescent="0.25">
      <c r="A8" s="38" t="s">
        <v>409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 ht="17.100000000000001" customHeight="1" x14ac:dyDescent="0.25">
      <c r="A9" s="1"/>
      <c r="B9" s="39" t="s">
        <v>0</v>
      </c>
      <c r="C9" s="36" t="s">
        <v>454</v>
      </c>
      <c r="D9" s="36" t="s">
        <v>1</v>
      </c>
      <c r="E9" s="36" t="s">
        <v>2</v>
      </c>
      <c r="F9" s="36"/>
      <c r="G9" s="36"/>
      <c r="H9" s="36"/>
      <c r="I9" s="36"/>
      <c r="J9" s="36"/>
      <c r="K9" s="36"/>
      <c r="L9" s="36"/>
      <c r="M9" s="36"/>
      <c r="N9" s="36"/>
      <c r="O9" s="36"/>
      <c r="P9" s="13"/>
      <c r="Q9" s="13"/>
      <c r="R9" s="13"/>
      <c r="S9" s="13"/>
      <c r="T9" s="13"/>
      <c r="U9" s="32" t="s">
        <v>406</v>
      </c>
      <c r="V9" s="32" t="s">
        <v>407</v>
      </c>
      <c r="W9" s="32" t="s">
        <v>408</v>
      </c>
    </row>
    <row r="10" spans="1:23" ht="30.6" customHeight="1" x14ac:dyDescent="0.25">
      <c r="A10" s="1"/>
      <c r="B10" s="39"/>
      <c r="C10" s="37"/>
      <c r="D10" s="37"/>
      <c r="E10" s="40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13"/>
      <c r="Q10" s="13"/>
      <c r="R10" s="13"/>
      <c r="S10" s="13"/>
      <c r="T10" s="13"/>
      <c r="U10" s="33"/>
      <c r="V10" s="33"/>
      <c r="W10" s="33"/>
    </row>
    <row r="11" spans="1:23" ht="19.8" customHeight="1" x14ac:dyDescent="0.25">
      <c r="A11" s="2"/>
      <c r="B11" s="5"/>
      <c r="C11" s="22" t="s">
        <v>3</v>
      </c>
      <c r="D11" s="22" t="s">
        <v>4</v>
      </c>
      <c r="E11" s="23" t="s">
        <v>5</v>
      </c>
      <c r="F11" s="22"/>
      <c r="G11" s="22"/>
      <c r="H11" s="22"/>
      <c r="I11" s="22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>
        <f>SUM(U12+U22+U32+U55+U63+U70+U94+U108+U120+U126+U186)</f>
        <v>711977447.88999999</v>
      </c>
      <c r="V11" s="24">
        <f>SUM(V12+V22+V32+V55+V63+V70+V94+V108+V120+V126+V186)</f>
        <v>729354080.94000006</v>
      </c>
      <c r="W11" s="24">
        <f>ROUND(V11/U11*100,2)</f>
        <v>102.44</v>
      </c>
    </row>
    <row r="12" spans="1:23" ht="20.399999999999999" customHeight="1" x14ac:dyDescent="0.25">
      <c r="A12" s="2"/>
      <c r="B12" s="5"/>
      <c r="C12" s="22" t="s">
        <v>6</v>
      </c>
      <c r="D12" s="22" t="s">
        <v>7</v>
      </c>
      <c r="E12" s="23" t="s">
        <v>8</v>
      </c>
      <c r="F12" s="22"/>
      <c r="G12" s="22"/>
      <c r="H12" s="22"/>
      <c r="I12" s="22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>
        <f>U13+U17</f>
        <v>477939300</v>
      </c>
      <c r="V12" s="24">
        <f>V13+V17</f>
        <v>487382420.90000004</v>
      </c>
      <c r="W12" s="24">
        <f t="shared" ref="W12:W79" si="0">ROUND(V12/U12*100,2)</f>
        <v>101.98</v>
      </c>
    </row>
    <row r="13" spans="1:23" ht="19.2" customHeight="1" x14ac:dyDescent="0.25">
      <c r="A13" s="2"/>
      <c r="B13" s="5"/>
      <c r="C13" s="22" t="s">
        <v>6</v>
      </c>
      <c r="D13" s="22" t="s">
        <v>9</v>
      </c>
      <c r="E13" s="23" t="s">
        <v>10</v>
      </c>
      <c r="F13" s="22"/>
      <c r="G13" s="22"/>
      <c r="H13" s="22"/>
      <c r="I13" s="22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>
        <f>U14</f>
        <v>81725200</v>
      </c>
      <c r="V13" s="24">
        <f>V14</f>
        <v>81005268.109999999</v>
      </c>
      <c r="W13" s="24">
        <f t="shared" si="0"/>
        <v>99.12</v>
      </c>
    </row>
    <row r="14" spans="1:23" ht="42" customHeight="1" x14ac:dyDescent="0.25">
      <c r="A14" s="2"/>
      <c r="B14" s="5"/>
      <c r="C14" s="22" t="s">
        <v>6</v>
      </c>
      <c r="D14" s="22" t="s">
        <v>11</v>
      </c>
      <c r="E14" s="23" t="s">
        <v>12</v>
      </c>
      <c r="F14" s="22"/>
      <c r="G14" s="22"/>
      <c r="H14" s="22"/>
      <c r="I14" s="22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>
        <f>SUM(U15:U16)</f>
        <v>81725200</v>
      </c>
      <c r="V14" s="24">
        <f>SUM(V15:V16)</f>
        <v>81005268.109999999</v>
      </c>
      <c r="W14" s="24">
        <f t="shared" si="0"/>
        <v>99.12</v>
      </c>
    </row>
    <row r="15" spans="1:23" ht="40.799999999999997" customHeight="1" x14ac:dyDescent="0.25">
      <c r="A15" s="3"/>
      <c r="B15" s="6"/>
      <c r="C15" s="25" t="s">
        <v>6</v>
      </c>
      <c r="D15" s="25" t="s">
        <v>13</v>
      </c>
      <c r="E15" s="26" t="s">
        <v>14</v>
      </c>
      <c r="F15" s="25"/>
      <c r="G15" s="25"/>
      <c r="H15" s="25"/>
      <c r="I15" s="25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>
        <v>10323200</v>
      </c>
      <c r="V15" s="27">
        <v>9884193.5099999998</v>
      </c>
      <c r="W15" s="27">
        <f t="shared" si="0"/>
        <v>95.75</v>
      </c>
    </row>
    <row r="16" spans="1:23" ht="42.6" customHeight="1" x14ac:dyDescent="0.25">
      <c r="A16" s="3"/>
      <c r="B16" s="6"/>
      <c r="C16" s="25" t="s">
        <v>6</v>
      </c>
      <c r="D16" s="25" t="s">
        <v>15</v>
      </c>
      <c r="E16" s="26" t="s">
        <v>16</v>
      </c>
      <c r="F16" s="25"/>
      <c r="G16" s="25"/>
      <c r="H16" s="25"/>
      <c r="I16" s="25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>
        <v>71402000</v>
      </c>
      <c r="V16" s="27">
        <v>71121074.599999994</v>
      </c>
      <c r="W16" s="27">
        <f t="shared" si="0"/>
        <v>99.61</v>
      </c>
    </row>
    <row r="17" spans="1:23" ht="19.2" customHeight="1" x14ac:dyDescent="0.25">
      <c r="A17" s="2"/>
      <c r="B17" s="5"/>
      <c r="C17" s="22" t="s">
        <v>6</v>
      </c>
      <c r="D17" s="22" t="s">
        <v>17</v>
      </c>
      <c r="E17" s="23" t="s">
        <v>18</v>
      </c>
      <c r="F17" s="22"/>
      <c r="G17" s="22"/>
      <c r="H17" s="22"/>
      <c r="I17" s="22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>
        <f>SUM(U18:U21)</f>
        <v>396214100</v>
      </c>
      <c r="V17" s="24">
        <f>SUM(V18:V21)</f>
        <v>406377152.79000002</v>
      </c>
      <c r="W17" s="24">
        <f t="shared" si="0"/>
        <v>102.57</v>
      </c>
    </row>
    <row r="18" spans="1:23" ht="69" customHeight="1" x14ac:dyDescent="0.25">
      <c r="A18" s="3"/>
      <c r="B18" s="6"/>
      <c r="C18" s="25" t="s">
        <v>6</v>
      </c>
      <c r="D18" s="25" t="s">
        <v>19</v>
      </c>
      <c r="E18" s="28" t="s">
        <v>20</v>
      </c>
      <c r="F18" s="25"/>
      <c r="G18" s="25"/>
      <c r="H18" s="25"/>
      <c r="I18" s="25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>
        <v>383450100</v>
      </c>
      <c r="V18" s="27">
        <v>393308483.19</v>
      </c>
      <c r="W18" s="27">
        <f t="shared" si="0"/>
        <v>102.57</v>
      </c>
    </row>
    <row r="19" spans="1:23" ht="95.4" customHeight="1" x14ac:dyDescent="0.25">
      <c r="A19" s="3"/>
      <c r="B19" s="6"/>
      <c r="C19" s="25" t="s">
        <v>6</v>
      </c>
      <c r="D19" s="25" t="s">
        <v>21</v>
      </c>
      <c r="E19" s="28" t="s">
        <v>22</v>
      </c>
      <c r="F19" s="25"/>
      <c r="G19" s="25"/>
      <c r="H19" s="25"/>
      <c r="I19" s="25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>
        <v>1187600</v>
      </c>
      <c r="V19" s="27">
        <v>1132309</v>
      </c>
      <c r="W19" s="27">
        <f t="shared" si="0"/>
        <v>95.34</v>
      </c>
    </row>
    <row r="20" spans="1:23" ht="37.200000000000003" customHeight="1" x14ac:dyDescent="0.25">
      <c r="A20" s="3"/>
      <c r="B20" s="6"/>
      <c r="C20" s="25" t="s">
        <v>6</v>
      </c>
      <c r="D20" s="25" t="s">
        <v>23</v>
      </c>
      <c r="E20" s="26" t="s">
        <v>24</v>
      </c>
      <c r="F20" s="25"/>
      <c r="G20" s="25"/>
      <c r="H20" s="25"/>
      <c r="I20" s="25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>
        <v>3450000</v>
      </c>
      <c r="V20" s="27">
        <v>3538138.42</v>
      </c>
      <c r="W20" s="27">
        <f t="shared" si="0"/>
        <v>102.55</v>
      </c>
    </row>
    <row r="21" spans="1:23" ht="36.6" customHeight="1" x14ac:dyDescent="0.25">
      <c r="A21" s="3"/>
      <c r="B21" s="6"/>
      <c r="C21" s="25" t="s">
        <v>6</v>
      </c>
      <c r="D21" s="25" t="s">
        <v>25</v>
      </c>
      <c r="E21" s="26" t="s">
        <v>26</v>
      </c>
      <c r="F21" s="25"/>
      <c r="G21" s="25"/>
      <c r="H21" s="25"/>
      <c r="I21" s="25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>
        <v>8126400</v>
      </c>
      <c r="V21" s="27">
        <v>8398222.1799999997</v>
      </c>
      <c r="W21" s="27">
        <f t="shared" si="0"/>
        <v>103.34</v>
      </c>
    </row>
    <row r="22" spans="1:23" ht="40.200000000000003" customHeight="1" x14ac:dyDescent="0.25">
      <c r="A22" s="2"/>
      <c r="B22" s="5"/>
      <c r="C22" s="22" t="s">
        <v>27</v>
      </c>
      <c r="D22" s="22" t="s">
        <v>28</v>
      </c>
      <c r="E22" s="23" t="s">
        <v>29</v>
      </c>
      <c r="F22" s="22"/>
      <c r="G22" s="22"/>
      <c r="H22" s="22"/>
      <c r="I22" s="22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>
        <f>U23</f>
        <v>60670900</v>
      </c>
      <c r="V22" s="24">
        <f>V23</f>
        <v>60729354.929999992</v>
      </c>
      <c r="W22" s="24">
        <f t="shared" si="0"/>
        <v>100.1</v>
      </c>
    </row>
    <row r="23" spans="1:23" ht="40.799999999999997" customHeight="1" x14ac:dyDescent="0.25">
      <c r="A23" s="2"/>
      <c r="B23" s="5"/>
      <c r="C23" s="22" t="s">
        <v>27</v>
      </c>
      <c r="D23" s="22" t="s">
        <v>30</v>
      </c>
      <c r="E23" s="23" t="s">
        <v>31</v>
      </c>
      <c r="F23" s="22"/>
      <c r="G23" s="22"/>
      <c r="H23" s="22"/>
      <c r="I23" s="22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>
        <f>SUM(U24+U26+U28+U30)</f>
        <v>60670900</v>
      </c>
      <c r="V23" s="24">
        <f>SUM(V24+V26+V28+V30)</f>
        <v>60729354.929999992</v>
      </c>
      <c r="W23" s="24">
        <f t="shared" si="0"/>
        <v>100.1</v>
      </c>
    </row>
    <row r="24" spans="1:23" ht="68.400000000000006" customHeight="1" x14ac:dyDescent="0.25">
      <c r="A24" s="2"/>
      <c r="B24" s="5"/>
      <c r="C24" s="22" t="s">
        <v>27</v>
      </c>
      <c r="D24" s="22" t="s">
        <v>32</v>
      </c>
      <c r="E24" s="23" t="s">
        <v>33</v>
      </c>
      <c r="F24" s="22"/>
      <c r="G24" s="22"/>
      <c r="H24" s="22"/>
      <c r="I24" s="22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>
        <f>SUM(U25)</f>
        <v>30661100</v>
      </c>
      <c r="V24" s="24">
        <f>SUM(V25)</f>
        <v>30444053.149999999</v>
      </c>
      <c r="W24" s="24">
        <f t="shared" si="0"/>
        <v>99.29</v>
      </c>
    </row>
    <row r="25" spans="1:23" ht="97.8" customHeight="1" x14ac:dyDescent="0.25">
      <c r="A25" s="3"/>
      <c r="B25" s="6"/>
      <c r="C25" s="25" t="s">
        <v>27</v>
      </c>
      <c r="D25" s="25" t="s">
        <v>34</v>
      </c>
      <c r="E25" s="28" t="s">
        <v>35</v>
      </c>
      <c r="F25" s="25"/>
      <c r="G25" s="25"/>
      <c r="H25" s="25"/>
      <c r="I25" s="25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>
        <v>30661100</v>
      </c>
      <c r="V25" s="27">
        <v>30444053.149999999</v>
      </c>
      <c r="W25" s="27">
        <f t="shared" si="0"/>
        <v>99.29</v>
      </c>
    </row>
    <row r="26" spans="1:23" ht="84" customHeight="1" x14ac:dyDescent="0.25">
      <c r="A26" s="2"/>
      <c r="B26" s="5"/>
      <c r="C26" s="22" t="s">
        <v>27</v>
      </c>
      <c r="D26" s="22" t="s">
        <v>36</v>
      </c>
      <c r="E26" s="29" t="s">
        <v>37</v>
      </c>
      <c r="F26" s="22"/>
      <c r="G26" s="22"/>
      <c r="H26" s="22"/>
      <c r="I26" s="22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>
        <f>U27</f>
        <v>167600</v>
      </c>
      <c r="V26" s="24">
        <f>V27</f>
        <v>164445.12</v>
      </c>
      <c r="W26" s="24">
        <f t="shared" si="0"/>
        <v>98.12</v>
      </c>
    </row>
    <row r="27" spans="1:23" ht="93.6" x14ac:dyDescent="0.25">
      <c r="A27" s="3"/>
      <c r="B27" s="6"/>
      <c r="C27" s="25" t="s">
        <v>27</v>
      </c>
      <c r="D27" s="25" t="s">
        <v>38</v>
      </c>
      <c r="E27" s="28" t="s">
        <v>39</v>
      </c>
      <c r="F27" s="25"/>
      <c r="G27" s="25"/>
      <c r="H27" s="25"/>
      <c r="I27" s="25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>
        <v>167600</v>
      </c>
      <c r="V27" s="27">
        <v>164445.12</v>
      </c>
      <c r="W27" s="27">
        <f t="shared" si="0"/>
        <v>98.12</v>
      </c>
    </row>
    <row r="28" spans="1:23" ht="68.400000000000006" customHeight="1" x14ac:dyDescent="0.25">
      <c r="A28" s="2"/>
      <c r="B28" s="5"/>
      <c r="C28" s="22" t="s">
        <v>27</v>
      </c>
      <c r="D28" s="22" t="s">
        <v>40</v>
      </c>
      <c r="E28" s="23" t="s">
        <v>41</v>
      </c>
      <c r="F28" s="22"/>
      <c r="G28" s="22"/>
      <c r="H28" s="22"/>
      <c r="I28" s="22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>
        <f>U29</f>
        <v>33498300</v>
      </c>
      <c r="V28" s="24">
        <f>V29</f>
        <v>33613672.909999996</v>
      </c>
      <c r="W28" s="24">
        <f t="shared" si="0"/>
        <v>100.34</v>
      </c>
    </row>
    <row r="29" spans="1:23" ht="93.6" x14ac:dyDescent="0.25">
      <c r="A29" s="3"/>
      <c r="B29" s="6"/>
      <c r="C29" s="25" t="s">
        <v>27</v>
      </c>
      <c r="D29" s="25" t="s">
        <v>42</v>
      </c>
      <c r="E29" s="28" t="s">
        <v>43</v>
      </c>
      <c r="F29" s="25"/>
      <c r="G29" s="25"/>
      <c r="H29" s="25"/>
      <c r="I29" s="25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>
        <v>33498300</v>
      </c>
      <c r="V29" s="27">
        <v>33613672.909999996</v>
      </c>
      <c r="W29" s="27">
        <f t="shared" si="0"/>
        <v>100.34</v>
      </c>
    </row>
    <row r="30" spans="1:23" ht="68.400000000000006" customHeight="1" x14ac:dyDescent="0.25">
      <c r="A30" s="2"/>
      <c r="B30" s="5"/>
      <c r="C30" s="22" t="s">
        <v>27</v>
      </c>
      <c r="D30" s="22" t="s">
        <v>44</v>
      </c>
      <c r="E30" s="23" t="s">
        <v>45</v>
      </c>
      <c r="F30" s="22"/>
      <c r="G30" s="22"/>
      <c r="H30" s="22"/>
      <c r="I30" s="22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>
        <f>U31</f>
        <v>-3656100</v>
      </c>
      <c r="V30" s="24">
        <f>V31</f>
        <v>-3492816.25</v>
      </c>
      <c r="W30" s="24">
        <f t="shared" si="0"/>
        <v>95.53</v>
      </c>
    </row>
    <row r="31" spans="1:23" ht="93.6" x14ac:dyDescent="0.25">
      <c r="A31" s="3"/>
      <c r="B31" s="6"/>
      <c r="C31" s="25" t="s">
        <v>27</v>
      </c>
      <c r="D31" s="25" t="s">
        <v>46</v>
      </c>
      <c r="E31" s="28" t="s">
        <v>47</v>
      </c>
      <c r="F31" s="25"/>
      <c r="G31" s="25"/>
      <c r="H31" s="25"/>
      <c r="I31" s="25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>
        <v>-3656100</v>
      </c>
      <c r="V31" s="27">
        <v>-3492816.25</v>
      </c>
      <c r="W31" s="27">
        <f t="shared" si="0"/>
        <v>95.53</v>
      </c>
    </row>
    <row r="32" spans="1:23" ht="23.4" customHeight="1" x14ac:dyDescent="0.25">
      <c r="A32" s="2"/>
      <c r="B32" s="5"/>
      <c r="C32" s="22" t="s">
        <v>6</v>
      </c>
      <c r="D32" s="22" t="s">
        <v>48</v>
      </c>
      <c r="E32" s="23" t="s">
        <v>49</v>
      </c>
      <c r="F32" s="22"/>
      <c r="G32" s="22"/>
      <c r="H32" s="22"/>
      <c r="I32" s="22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>
        <f>SUM(U33+U51+U53+U43)</f>
        <v>81529200</v>
      </c>
      <c r="V32" s="24">
        <f>SUM(V33+V51+V53+V43)</f>
        <v>86125652.429999992</v>
      </c>
      <c r="W32" s="24">
        <f t="shared" si="0"/>
        <v>105.64</v>
      </c>
    </row>
    <row r="33" spans="1:23" ht="35.4" customHeight="1" x14ac:dyDescent="0.25">
      <c r="A33" s="2"/>
      <c r="B33" s="5"/>
      <c r="C33" s="22" t="s">
        <v>6</v>
      </c>
      <c r="D33" s="22" t="s">
        <v>50</v>
      </c>
      <c r="E33" s="23" t="s">
        <v>51</v>
      </c>
      <c r="F33" s="22"/>
      <c r="G33" s="22"/>
      <c r="H33" s="22"/>
      <c r="I33" s="22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>
        <f>SUM(U34+U37+U40)</f>
        <v>66941400</v>
      </c>
      <c r="V33" s="24">
        <f>SUM(V34+V37+V40)</f>
        <v>70542407.719999999</v>
      </c>
      <c r="W33" s="24">
        <f t="shared" si="0"/>
        <v>105.38</v>
      </c>
    </row>
    <row r="34" spans="1:23" ht="33" customHeight="1" x14ac:dyDescent="0.25">
      <c r="A34" s="2"/>
      <c r="B34" s="5"/>
      <c r="C34" s="22" t="s">
        <v>6</v>
      </c>
      <c r="D34" s="22" t="s">
        <v>52</v>
      </c>
      <c r="E34" s="23" t="s">
        <v>53</v>
      </c>
      <c r="F34" s="22"/>
      <c r="G34" s="22"/>
      <c r="H34" s="22"/>
      <c r="I34" s="22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>
        <f>U35+U36</f>
        <v>46375600</v>
      </c>
      <c r="V34" s="24">
        <f>V35+V36</f>
        <v>49649409.18</v>
      </c>
      <c r="W34" s="24">
        <f t="shared" si="0"/>
        <v>107.06</v>
      </c>
    </row>
    <row r="35" spans="1:23" ht="35.4" customHeight="1" x14ac:dyDescent="0.25">
      <c r="A35" s="3"/>
      <c r="B35" s="6"/>
      <c r="C35" s="25" t="s">
        <v>6</v>
      </c>
      <c r="D35" s="25" t="s">
        <v>54</v>
      </c>
      <c r="E35" s="26" t="s">
        <v>53</v>
      </c>
      <c r="F35" s="25"/>
      <c r="G35" s="25"/>
      <c r="H35" s="25"/>
      <c r="I35" s="25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>
        <v>46375600</v>
      </c>
      <c r="V35" s="27">
        <v>49649496.920000002</v>
      </c>
      <c r="W35" s="27">
        <f t="shared" si="0"/>
        <v>107.06</v>
      </c>
    </row>
    <row r="36" spans="1:23" ht="35.4" customHeight="1" x14ac:dyDescent="0.25">
      <c r="A36" s="3"/>
      <c r="B36" s="17"/>
      <c r="C36" s="25" t="s">
        <v>6</v>
      </c>
      <c r="D36" s="25" t="s">
        <v>410</v>
      </c>
      <c r="E36" s="26" t="s">
        <v>456</v>
      </c>
      <c r="F36" s="25"/>
      <c r="G36" s="25"/>
      <c r="H36" s="25"/>
      <c r="I36" s="25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>
        <v>0</v>
      </c>
      <c r="V36" s="27">
        <v>-87.74</v>
      </c>
      <c r="W36" s="24" t="s">
        <v>411</v>
      </c>
    </row>
    <row r="37" spans="1:23" ht="43.8" customHeight="1" x14ac:dyDescent="0.25">
      <c r="A37" s="2"/>
      <c r="B37" s="5"/>
      <c r="C37" s="22" t="s">
        <v>6</v>
      </c>
      <c r="D37" s="22" t="s">
        <v>55</v>
      </c>
      <c r="E37" s="23" t="s">
        <v>56</v>
      </c>
      <c r="F37" s="22"/>
      <c r="G37" s="22"/>
      <c r="H37" s="22"/>
      <c r="I37" s="22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>
        <f>U38+U39</f>
        <v>20565400</v>
      </c>
      <c r="V37" s="24">
        <f>V38+V39</f>
        <v>20892619.98</v>
      </c>
      <c r="W37" s="24">
        <f t="shared" si="0"/>
        <v>101.59</v>
      </c>
    </row>
    <row r="38" spans="1:23" ht="61.8" customHeight="1" x14ac:dyDescent="0.25">
      <c r="A38" s="3"/>
      <c r="B38" s="6"/>
      <c r="C38" s="25" t="s">
        <v>6</v>
      </c>
      <c r="D38" s="25" t="s">
        <v>57</v>
      </c>
      <c r="E38" s="26" t="s">
        <v>58</v>
      </c>
      <c r="F38" s="25"/>
      <c r="G38" s="25"/>
      <c r="H38" s="25"/>
      <c r="I38" s="25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>
        <v>20565400</v>
      </c>
      <c r="V38" s="27">
        <v>20892597.48</v>
      </c>
      <c r="W38" s="27">
        <f t="shared" si="0"/>
        <v>101.59</v>
      </c>
    </row>
    <row r="39" spans="1:23" ht="57.6" customHeight="1" x14ac:dyDescent="0.25">
      <c r="A39" s="3"/>
      <c r="B39" s="17"/>
      <c r="C39" s="25" t="s">
        <v>6</v>
      </c>
      <c r="D39" s="25" t="s">
        <v>412</v>
      </c>
      <c r="E39" s="26" t="s">
        <v>413</v>
      </c>
      <c r="F39" s="25"/>
      <c r="G39" s="25"/>
      <c r="H39" s="25"/>
      <c r="I39" s="25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>
        <v>0</v>
      </c>
      <c r="V39" s="27">
        <v>22.5</v>
      </c>
      <c r="W39" s="24" t="s">
        <v>411</v>
      </c>
    </row>
    <row r="40" spans="1:23" ht="43.2" customHeight="1" x14ac:dyDescent="0.25">
      <c r="A40" s="3"/>
      <c r="B40" s="17"/>
      <c r="C40" s="22" t="s">
        <v>6</v>
      </c>
      <c r="D40" s="22" t="s">
        <v>507</v>
      </c>
      <c r="E40" s="30" t="s">
        <v>508</v>
      </c>
      <c r="F40" s="22"/>
      <c r="G40" s="22"/>
      <c r="H40" s="22"/>
      <c r="I40" s="22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>
        <f>SUM(U41:U42)</f>
        <v>400</v>
      </c>
      <c r="V40" s="24">
        <f>SUM(V41:V42)</f>
        <v>378.56</v>
      </c>
      <c r="W40" s="24">
        <f t="shared" si="0"/>
        <v>94.64</v>
      </c>
    </row>
    <row r="41" spans="1:23" ht="69" customHeight="1" x14ac:dyDescent="0.25">
      <c r="A41" s="3"/>
      <c r="B41" s="17"/>
      <c r="C41" s="25" t="s">
        <v>6</v>
      </c>
      <c r="D41" s="25" t="s">
        <v>509</v>
      </c>
      <c r="E41" s="26" t="s">
        <v>510</v>
      </c>
      <c r="F41" s="25"/>
      <c r="G41" s="25"/>
      <c r="H41" s="25"/>
      <c r="I41" s="25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>
        <v>400</v>
      </c>
      <c r="V41" s="27">
        <v>356.5</v>
      </c>
      <c r="W41" s="27">
        <f t="shared" si="0"/>
        <v>89.13</v>
      </c>
    </row>
    <row r="42" spans="1:23" ht="45.6" customHeight="1" x14ac:dyDescent="0.25">
      <c r="A42" s="3"/>
      <c r="B42" s="17"/>
      <c r="C42" s="25" t="s">
        <v>6</v>
      </c>
      <c r="D42" s="25" t="s">
        <v>514</v>
      </c>
      <c r="E42" s="26" t="s">
        <v>515</v>
      </c>
      <c r="F42" s="25"/>
      <c r="G42" s="25"/>
      <c r="H42" s="25"/>
      <c r="I42" s="25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>
        <v>0</v>
      </c>
      <c r="V42" s="27">
        <v>22.06</v>
      </c>
      <c r="W42" s="27" t="s">
        <v>411</v>
      </c>
    </row>
    <row r="43" spans="1:23" ht="20.399999999999999" customHeight="1" x14ac:dyDescent="0.25">
      <c r="A43" s="3"/>
      <c r="B43" s="17"/>
      <c r="C43" s="22" t="s">
        <v>6</v>
      </c>
      <c r="D43" s="22" t="s">
        <v>414</v>
      </c>
      <c r="E43" s="23" t="s">
        <v>415</v>
      </c>
      <c r="F43" s="22"/>
      <c r="G43" s="22"/>
      <c r="H43" s="22"/>
      <c r="I43" s="22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>
        <f>SUM(U44+U48)</f>
        <v>96500</v>
      </c>
      <c r="V43" s="24">
        <f>SUM(V44+V48)</f>
        <v>105034.61000000002</v>
      </c>
      <c r="W43" s="24">
        <f t="shared" si="0"/>
        <v>108.84</v>
      </c>
    </row>
    <row r="44" spans="1:23" ht="22.8" customHeight="1" x14ac:dyDescent="0.25">
      <c r="A44" s="3"/>
      <c r="B44" s="17"/>
      <c r="C44" s="22" t="s">
        <v>6</v>
      </c>
      <c r="D44" s="22" t="s">
        <v>426</v>
      </c>
      <c r="E44" s="23" t="s">
        <v>415</v>
      </c>
      <c r="F44" s="22"/>
      <c r="G44" s="22"/>
      <c r="H44" s="22"/>
      <c r="I44" s="22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>
        <f>SUM(U45:U47)</f>
        <v>112100</v>
      </c>
      <c r="V44" s="24">
        <f>SUM(V45:V47)</f>
        <v>120694.54000000001</v>
      </c>
      <c r="W44" s="24">
        <f t="shared" si="0"/>
        <v>107.67</v>
      </c>
    </row>
    <row r="45" spans="1:23" ht="46.2" customHeight="1" x14ac:dyDescent="0.25">
      <c r="A45" s="3"/>
      <c r="B45" s="17"/>
      <c r="C45" s="25" t="s">
        <v>6</v>
      </c>
      <c r="D45" s="25" t="s">
        <v>416</v>
      </c>
      <c r="E45" s="26" t="s">
        <v>417</v>
      </c>
      <c r="F45" s="25"/>
      <c r="G45" s="25"/>
      <c r="H45" s="25"/>
      <c r="I45" s="25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>
        <v>112100</v>
      </c>
      <c r="V45" s="27">
        <v>70661.03</v>
      </c>
      <c r="W45" s="27">
        <f t="shared" si="0"/>
        <v>63.03</v>
      </c>
    </row>
    <row r="46" spans="1:23" ht="34.200000000000003" customHeight="1" x14ac:dyDescent="0.25">
      <c r="A46" s="3"/>
      <c r="B46" s="17"/>
      <c r="C46" s="25" t="s">
        <v>6</v>
      </c>
      <c r="D46" s="25" t="s">
        <v>418</v>
      </c>
      <c r="E46" s="26" t="s">
        <v>419</v>
      </c>
      <c r="F46" s="25"/>
      <c r="G46" s="25"/>
      <c r="H46" s="25"/>
      <c r="I46" s="25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>
        <v>0</v>
      </c>
      <c r="V46" s="27">
        <v>36708.58</v>
      </c>
      <c r="W46" s="24" t="s">
        <v>411</v>
      </c>
    </row>
    <row r="47" spans="1:23" ht="52.2" customHeight="1" x14ac:dyDescent="0.25">
      <c r="A47" s="3"/>
      <c r="B47" s="17"/>
      <c r="C47" s="25" t="s">
        <v>6</v>
      </c>
      <c r="D47" s="25" t="s">
        <v>420</v>
      </c>
      <c r="E47" s="26" t="s">
        <v>423</v>
      </c>
      <c r="F47" s="25"/>
      <c r="G47" s="25"/>
      <c r="H47" s="25"/>
      <c r="I47" s="25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>
        <v>0</v>
      </c>
      <c r="V47" s="27">
        <v>13324.93</v>
      </c>
      <c r="W47" s="24" t="s">
        <v>411</v>
      </c>
    </row>
    <row r="48" spans="1:23" ht="36" customHeight="1" x14ac:dyDescent="0.25">
      <c r="A48" s="3"/>
      <c r="B48" s="17"/>
      <c r="C48" s="22" t="s">
        <v>6</v>
      </c>
      <c r="D48" s="22" t="s">
        <v>421</v>
      </c>
      <c r="E48" s="23" t="s">
        <v>422</v>
      </c>
      <c r="F48" s="22"/>
      <c r="G48" s="22"/>
      <c r="H48" s="22"/>
      <c r="I48" s="22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>
        <f>SUM(U50+U49)</f>
        <v>-15600</v>
      </c>
      <c r="V48" s="24">
        <f>SUM(V50+V49)</f>
        <v>-15659.93</v>
      </c>
      <c r="W48" s="24">
        <f t="shared" si="0"/>
        <v>100.38</v>
      </c>
    </row>
    <row r="49" spans="1:23" ht="63" customHeight="1" x14ac:dyDescent="0.25">
      <c r="A49" s="3"/>
      <c r="B49" s="17"/>
      <c r="C49" s="25" t="s">
        <v>6</v>
      </c>
      <c r="D49" s="25" t="s">
        <v>486</v>
      </c>
      <c r="E49" s="26" t="s">
        <v>487</v>
      </c>
      <c r="F49" s="25"/>
      <c r="G49" s="25"/>
      <c r="H49" s="25"/>
      <c r="I49" s="25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>
        <v>-15600</v>
      </c>
      <c r="V49" s="27">
        <v>-15604.62</v>
      </c>
      <c r="W49" s="27">
        <f t="shared" si="0"/>
        <v>100.03</v>
      </c>
    </row>
    <row r="50" spans="1:23" ht="64.2" customHeight="1" x14ac:dyDescent="0.25">
      <c r="A50" s="3"/>
      <c r="B50" s="17"/>
      <c r="C50" s="25" t="s">
        <v>6</v>
      </c>
      <c r="D50" s="25" t="s">
        <v>424</v>
      </c>
      <c r="E50" s="26" t="s">
        <v>425</v>
      </c>
      <c r="F50" s="25"/>
      <c r="G50" s="25"/>
      <c r="H50" s="25"/>
      <c r="I50" s="25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>
        <v>0</v>
      </c>
      <c r="V50" s="27">
        <v>-55.31</v>
      </c>
      <c r="W50" s="24" t="s">
        <v>411</v>
      </c>
    </row>
    <row r="51" spans="1:23" ht="21" customHeight="1" x14ac:dyDescent="0.25">
      <c r="A51" s="2"/>
      <c r="B51" s="5"/>
      <c r="C51" s="22" t="s">
        <v>6</v>
      </c>
      <c r="D51" s="22" t="s">
        <v>59</v>
      </c>
      <c r="E51" s="23" t="s">
        <v>60</v>
      </c>
      <c r="F51" s="22"/>
      <c r="G51" s="22"/>
      <c r="H51" s="22"/>
      <c r="I51" s="22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>
        <f>U52</f>
        <v>649800</v>
      </c>
      <c r="V51" s="24">
        <f>V52</f>
        <v>659787.27</v>
      </c>
      <c r="W51" s="24">
        <f t="shared" si="0"/>
        <v>101.54</v>
      </c>
    </row>
    <row r="52" spans="1:23" ht="19.2" customHeight="1" x14ac:dyDescent="0.25">
      <c r="A52" s="3"/>
      <c r="B52" s="6"/>
      <c r="C52" s="25" t="s">
        <v>6</v>
      </c>
      <c r="D52" s="25" t="s">
        <v>61</v>
      </c>
      <c r="E52" s="26" t="s">
        <v>60</v>
      </c>
      <c r="F52" s="25"/>
      <c r="G52" s="25"/>
      <c r="H52" s="25"/>
      <c r="I52" s="25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>
        <v>649800</v>
      </c>
      <c r="V52" s="27">
        <v>659787.27</v>
      </c>
      <c r="W52" s="27">
        <f t="shared" si="0"/>
        <v>101.54</v>
      </c>
    </row>
    <row r="53" spans="1:23" ht="36.6" customHeight="1" x14ac:dyDescent="0.25">
      <c r="A53" s="2"/>
      <c r="B53" s="5"/>
      <c r="C53" s="22" t="s">
        <v>6</v>
      </c>
      <c r="D53" s="22" t="s">
        <v>62</v>
      </c>
      <c r="E53" s="23" t="s">
        <v>63</v>
      </c>
      <c r="F53" s="22"/>
      <c r="G53" s="22"/>
      <c r="H53" s="22"/>
      <c r="I53" s="22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>
        <f>U54</f>
        <v>13841500</v>
      </c>
      <c r="V53" s="24">
        <f>V54</f>
        <v>14818422.83</v>
      </c>
      <c r="W53" s="24">
        <f t="shared" si="0"/>
        <v>107.06</v>
      </c>
    </row>
    <row r="54" spans="1:23" ht="31.2" x14ac:dyDescent="0.25">
      <c r="A54" s="3"/>
      <c r="B54" s="6"/>
      <c r="C54" s="25" t="s">
        <v>6</v>
      </c>
      <c r="D54" s="25" t="s">
        <v>64</v>
      </c>
      <c r="E54" s="26" t="s">
        <v>65</v>
      </c>
      <c r="F54" s="25"/>
      <c r="G54" s="25"/>
      <c r="H54" s="25"/>
      <c r="I54" s="25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>
        <v>13841500</v>
      </c>
      <c r="V54" s="27">
        <v>14818422.83</v>
      </c>
      <c r="W54" s="27">
        <f t="shared" si="0"/>
        <v>107.06</v>
      </c>
    </row>
    <row r="55" spans="1:23" ht="23.4" customHeight="1" x14ac:dyDescent="0.25">
      <c r="A55" s="2"/>
      <c r="B55" s="5"/>
      <c r="C55" s="22" t="s">
        <v>6</v>
      </c>
      <c r="D55" s="22" t="s">
        <v>66</v>
      </c>
      <c r="E55" s="23" t="s">
        <v>67</v>
      </c>
      <c r="F55" s="22"/>
      <c r="G55" s="22"/>
      <c r="H55" s="22"/>
      <c r="I55" s="22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>
        <f>SUM(U56+U58)</f>
        <v>28309000</v>
      </c>
      <c r="V55" s="24">
        <f>SUM(V56+V58)</f>
        <v>29454576</v>
      </c>
      <c r="W55" s="24">
        <f t="shared" si="0"/>
        <v>104.05</v>
      </c>
    </row>
    <row r="56" spans="1:23" ht="19.8" customHeight="1" x14ac:dyDescent="0.25">
      <c r="A56" s="2"/>
      <c r="B56" s="5"/>
      <c r="C56" s="22" t="s">
        <v>6</v>
      </c>
      <c r="D56" s="22" t="s">
        <v>68</v>
      </c>
      <c r="E56" s="23" t="s">
        <v>69</v>
      </c>
      <c r="F56" s="22"/>
      <c r="G56" s="22"/>
      <c r="H56" s="22"/>
      <c r="I56" s="22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>
        <f>U57</f>
        <v>11527500</v>
      </c>
      <c r="V56" s="24">
        <f>V57</f>
        <v>11985629.300000001</v>
      </c>
      <c r="W56" s="24">
        <f t="shared" si="0"/>
        <v>103.97</v>
      </c>
    </row>
    <row r="57" spans="1:23" ht="39.6" customHeight="1" x14ac:dyDescent="0.25">
      <c r="A57" s="3"/>
      <c r="B57" s="6"/>
      <c r="C57" s="25" t="s">
        <v>6</v>
      </c>
      <c r="D57" s="25" t="s">
        <v>70</v>
      </c>
      <c r="E57" s="26" t="s">
        <v>71</v>
      </c>
      <c r="F57" s="25"/>
      <c r="G57" s="25"/>
      <c r="H57" s="25"/>
      <c r="I57" s="25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>
        <v>11527500</v>
      </c>
      <c r="V57" s="27">
        <v>11985629.300000001</v>
      </c>
      <c r="W57" s="27">
        <f t="shared" si="0"/>
        <v>103.97</v>
      </c>
    </row>
    <row r="58" spans="1:23" ht="19.8" customHeight="1" x14ac:dyDescent="0.25">
      <c r="A58" s="2"/>
      <c r="B58" s="5"/>
      <c r="C58" s="22" t="s">
        <v>6</v>
      </c>
      <c r="D58" s="22" t="s">
        <v>72</v>
      </c>
      <c r="E58" s="23" t="s">
        <v>73</v>
      </c>
      <c r="F58" s="22"/>
      <c r="G58" s="22"/>
      <c r="H58" s="22"/>
      <c r="I58" s="22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>
        <f>SUM(U59+U61)</f>
        <v>16781500</v>
      </c>
      <c r="V58" s="24">
        <f>SUM(V59+V61)</f>
        <v>17468946.699999999</v>
      </c>
      <c r="W58" s="24">
        <f t="shared" si="0"/>
        <v>104.1</v>
      </c>
    </row>
    <row r="59" spans="1:23" ht="21" customHeight="1" x14ac:dyDescent="0.25">
      <c r="A59" s="2"/>
      <c r="B59" s="5"/>
      <c r="C59" s="22" t="s">
        <v>6</v>
      </c>
      <c r="D59" s="22" t="s">
        <v>74</v>
      </c>
      <c r="E59" s="23" t="s">
        <v>75</v>
      </c>
      <c r="F59" s="22"/>
      <c r="G59" s="22"/>
      <c r="H59" s="22"/>
      <c r="I59" s="22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>
        <f>U60</f>
        <v>15601100</v>
      </c>
      <c r="V59" s="24">
        <f>V60</f>
        <v>16287926.02</v>
      </c>
      <c r="W59" s="24">
        <f t="shared" si="0"/>
        <v>104.4</v>
      </c>
    </row>
    <row r="60" spans="1:23" ht="31.2" x14ac:dyDescent="0.25">
      <c r="A60" s="3"/>
      <c r="B60" s="6"/>
      <c r="C60" s="25" t="s">
        <v>6</v>
      </c>
      <c r="D60" s="25" t="s">
        <v>76</v>
      </c>
      <c r="E60" s="26" t="s">
        <v>77</v>
      </c>
      <c r="F60" s="25"/>
      <c r="G60" s="25"/>
      <c r="H60" s="25"/>
      <c r="I60" s="25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>
        <v>15601100</v>
      </c>
      <c r="V60" s="27">
        <v>16287926.02</v>
      </c>
      <c r="W60" s="27">
        <f t="shared" si="0"/>
        <v>104.4</v>
      </c>
    </row>
    <row r="61" spans="1:23" ht="24" customHeight="1" x14ac:dyDescent="0.25">
      <c r="A61" s="2"/>
      <c r="B61" s="5"/>
      <c r="C61" s="22" t="s">
        <v>6</v>
      </c>
      <c r="D61" s="22" t="s">
        <v>78</v>
      </c>
      <c r="E61" s="23" t="s">
        <v>79</v>
      </c>
      <c r="F61" s="22"/>
      <c r="G61" s="22"/>
      <c r="H61" s="22"/>
      <c r="I61" s="22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>
        <f>U62</f>
        <v>1180400</v>
      </c>
      <c r="V61" s="24">
        <f>V62</f>
        <v>1181020.68</v>
      </c>
      <c r="W61" s="24">
        <f t="shared" si="0"/>
        <v>100.05</v>
      </c>
    </row>
    <row r="62" spans="1:23" ht="31.2" customHeight="1" x14ac:dyDescent="0.25">
      <c r="A62" s="3"/>
      <c r="B62" s="6"/>
      <c r="C62" s="25" t="s">
        <v>6</v>
      </c>
      <c r="D62" s="25" t="s">
        <v>80</v>
      </c>
      <c r="E62" s="26" t="s">
        <v>81</v>
      </c>
      <c r="F62" s="25"/>
      <c r="G62" s="25"/>
      <c r="H62" s="25"/>
      <c r="I62" s="25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>
        <v>1180400</v>
      </c>
      <c r="V62" s="27">
        <v>1181020.68</v>
      </c>
      <c r="W62" s="27">
        <f t="shared" si="0"/>
        <v>100.05</v>
      </c>
    </row>
    <row r="63" spans="1:23" ht="24.6" customHeight="1" x14ac:dyDescent="0.25">
      <c r="A63" s="2"/>
      <c r="B63" s="5"/>
      <c r="C63" s="22" t="s">
        <v>3</v>
      </c>
      <c r="D63" s="22" t="s">
        <v>82</v>
      </c>
      <c r="E63" s="23" t="s">
        <v>83</v>
      </c>
      <c r="F63" s="22"/>
      <c r="G63" s="22"/>
      <c r="H63" s="22"/>
      <c r="I63" s="22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>
        <f>SUM(U64+U66)</f>
        <v>10843200</v>
      </c>
      <c r="V63" s="24">
        <f>SUM(V64+V66)</f>
        <v>11099942.73</v>
      </c>
      <c r="W63" s="24">
        <f t="shared" si="0"/>
        <v>102.37</v>
      </c>
    </row>
    <row r="64" spans="1:23" ht="37.200000000000003" customHeight="1" x14ac:dyDescent="0.25">
      <c r="A64" s="2"/>
      <c r="B64" s="5"/>
      <c r="C64" s="22" t="s">
        <v>6</v>
      </c>
      <c r="D64" s="22" t="s">
        <v>84</v>
      </c>
      <c r="E64" s="23" t="s">
        <v>85</v>
      </c>
      <c r="F64" s="22"/>
      <c r="G64" s="22"/>
      <c r="H64" s="22"/>
      <c r="I64" s="22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>
        <f>U65</f>
        <v>10649700</v>
      </c>
      <c r="V64" s="24">
        <f>V65</f>
        <v>10917542.73</v>
      </c>
      <c r="W64" s="24">
        <f t="shared" si="0"/>
        <v>102.52</v>
      </c>
    </row>
    <row r="65" spans="1:23" ht="45" customHeight="1" x14ac:dyDescent="0.25">
      <c r="A65" s="3"/>
      <c r="B65" s="6"/>
      <c r="C65" s="25" t="s">
        <v>6</v>
      </c>
      <c r="D65" s="25" t="s">
        <v>86</v>
      </c>
      <c r="E65" s="26" t="s">
        <v>87</v>
      </c>
      <c r="F65" s="25"/>
      <c r="G65" s="25"/>
      <c r="H65" s="25"/>
      <c r="I65" s="25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>
        <v>10649700</v>
      </c>
      <c r="V65" s="27">
        <v>10917542.73</v>
      </c>
      <c r="W65" s="27">
        <f t="shared" si="0"/>
        <v>102.52</v>
      </c>
    </row>
    <row r="66" spans="1:23" ht="45" customHeight="1" x14ac:dyDescent="0.25">
      <c r="A66" s="2"/>
      <c r="B66" s="5"/>
      <c r="C66" s="22" t="s">
        <v>88</v>
      </c>
      <c r="D66" s="22" t="s">
        <v>89</v>
      </c>
      <c r="E66" s="23" t="s">
        <v>90</v>
      </c>
      <c r="F66" s="22"/>
      <c r="G66" s="22"/>
      <c r="H66" s="22"/>
      <c r="I66" s="22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>
        <f>U67</f>
        <v>193500</v>
      </c>
      <c r="V66" s="24">
        <f>V67</f>
        <v>182400</v>
      </c>
      <c r="W66" s="24">
        <f t="shared" si="0"/>
        <v>94.26</v>
      </c>
    </row>
    <row r="67" spans="1:23" ht="57" customHeight="1" x14ac:dyDescent="0.25">
      <c r="A67" s="2"/>
      <c r="B67" s="5"/>
      <c r="C67" s="22" t="s">
        <v>88</v>
      </c>
      <c r="D67" s="22" t="s">
        <v>91</v>
      </c>
      <c r="E67" s="23" t="s">
        <v>92</v>
      </c>
      <c r="F67" s="22"/>
      <c r="G67" s="22"/>
      <c r="H67" s="22"/>
      <c r="I67" s="22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>
        <f>U68</f>
        <v>193500</v>
      </c>
      <c r="V67" s="24">
        <f>V68</f>
        <v>182400</v>
      </c>
      <c r="W67" s="24">
        <f t="shared" si="0"/>
        <v>94.26</v>
      </c>
    </row>
    <row r="68" spans="1:23" ht="81.599999999999994" customHeight="1" x14ac:dyDescent="0.25">
      <c r="A68" s="2"/>
      <c r="B68" s="5"/>
      <c r="C68" s="22" t="s">
        <v>88</v>
      </c>
      <c r="D68" s="22" t="s">
        <v>93</v>
      </c>
      <c r="E68" s="29" t="s">
        <v>94</v>
      </c>
      <c r="F68" s="22"/>
      <c r="G68" s="22"/>
      <c r="H68" s="22"/>
      <c r="I68" s="22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>
        <f>SUM(U69)</f>
        <v>193500</v>
      </c>
      <c r="V68" s="24">
        <f>SUM(V69)</f>
        <v>182400</v>
      </c>
      <c r="W68" s="24">
        <f t="shared" si="0"/>
        <v>94.26</v>
      </c>
    </row>
    <row r="69" spans="1:23" ht="68.400000000000006" customHeight="1" x14ac:dyDescent="0.25">
      <c r="A69" s="3"/>
      <c r="B69" s="6"/>
      <c r="C69" s="25" t="s">
        <v>88</v>
      </c>
      <c r="D69" s="25" t="s">
        <v>95</v>
      </c>
      <c r="E69" s="28" t="s">
        <v>94</v>
      </c>
      <c r="F69" s="25"/>
      <c r="G69" s="25"/>
      <c r="H69" s="25"/>
      <c r="I69" s="25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>
        <v>193500</v>
      </c>
      <c r="V69" s="27">
        <v>182400</v>
      </c>
      <c r="W69" s="27">
        <f t="shared" si="0"/>
        <v>94.26</v>
      </c>
    </row>
    <row r="70" spans="1:23" ht="41.4" customHeight="1" x14ac:dyDescent="0.25">
      <c r="A70" s="2"/>
      <c r="B70" s="5"/>
      <c r="C70" s="22" t="s">
        <v>3</v>
      </c>
      <c r="D70" s="22" t="s">
        <v>96</v>
      </c>
      <c r="E70" s="23" t="s">
        <v>97</v>
      </c>
      <c r="F70" s="22"/>
      <c r="G70" s="22"/>
      <c r="H70" s="22"/>
      <c r="I70" s="22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>
        <f>SUM(U71+U82+U85+U87)</f>
        <v>25181760</v>
      </c>
      <c r="V70" s="24">
        <f>SUM(V71+V82+V85+V87)</f>
        <v>26635688.509999998</v>
      </c>
      <c r="W70" s="24">
        <f t="shared" si="0"/>
        <v>105.77</v>
      </c>
    </row>
    <row r="71" spans="1:23" ht="82.8" customHeight="1" x14ac:dyDescent="0.25">
      <c r="A71" s="2"/>
      <c r="B71" s="5"/>
      <c r="C71" s="22" t="s">
        <v>3</v>
      </c>
      <c r="D71" s="22" t="s">
        <v>98</v>
      </c>
      <c r="E71" s="29" t="s">
        <v>99</v>
      </c>
      <c r="F71" s="22"/>
      <c r="G71" s="22"/>
      <c r="H71" s="22"/>
      <c r="I71" s="22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>
        <f>SUM(U72+U74+U80+U76)</f>
        <v>20322600</v>
      </c>
      <c r="V71" s="24">
        <f>SUM(V72+V74+V80+V76)</f>
        <v>21555163.799999997</v>
      </c>
      <c r="W71" s="24">
        <f t="shared" si="0"/>
        <v>106.06</v>
      </c>
    </row>
    <row r="72" spans="1:23" ht="64.2" customHeight="1" x14ac:dyDescent="0.25">
      <c r="A72" s="2"/>
      <c r="B72" s="5"/>
      <c r="C72" s="22" t="s">
        <v>100</v>
      </c>
      <c r="D72" s="22" t="s">
        <v>101</v>
      </c>
      <c r="E72" s="23" t="s">
        <v>102</v>
      </c>
      <c r="F72" s="22"/>
      <c r="G72" s="22"/>
      <c r="H72" s="22"/>
      <c r="I72" s="22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>
        <f>U73</f>
        <v>13828100</v>
      </c>
      <c r="V72" s="24">
        <f>V73</f>
        <v>14856857.560000001</v>
      </c>
      <c r="W72" s="24">
        <f t="shared" si="0"/>
        <v>107.44</v>
      </c>
    </row>
    <row r="73" spans="1:23" ht="66" customHeight="1" x14ac:dyDescent="0.25">
      <c r="A73" s="3"/>
      <c r="B73" s="6"/>
      <c r="C73" s="25" t="s">
        <v>100</v>
      </c>
      <c r="D73" s="25" t="s">
        <v>103</v>
      </c>
      <c r="E73" s="28" t="s">
        <v>104</v>
      </c>
      <c r="F73" s="25"/>
      <c r="G73" s="25"/>
      <c r="H73" s="25"/>
      <c r="I73" s="25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>
        <v>13828100</v>
      </c>
      <c r="V73" s="27">
        <v>14856857.560000001</v>
      </c>
      <c r="W73" s="27">
        <f t="shared" si="0"/>
        <v>107.44</v>
      </c>
    </row>
    <row r="74" spans="1:23" ht="70.2" customHeight="1" x14ac:dyDescent="0.25">
      <c r="A74" s="2"/>
      <c r="B74" s="5"/>
      <c r="C74" s="22" t="s">
        <v>100</v>
      </c>
      <c r="D74" s="22" t="s">
        <v>105</v>
      </c>
      <c r="E74" s="29" t="s">
        <v>106</v>
      </c>
      <c r="F74" s="22"/>
      <c r="G74" s="22"/>
      <c r="H74" s="22"/>
      <c r="I74" s="22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>
        <f>U75</f>
        <v>1548500</v>
      </c>
      <c r="V74" s="24">
        <f>V75</f>
        <v>1628253.59</v>
      </c>
      <c r="W74" s="24">
        <f t="shared" si="0"/>
        <v>105.15</v>
      </c>
    </row>
    <row r="75" spans="1:23" ht="66" customHeight="1" x14ac:dyDescent="0.25">
      <c r="A75" s="3"/>
      <c r="B75" s="6"/>
      <c r="C75" s="25" t="s">
        <v>100</v>
      </c>
      <c r="D75" s="25" t="s">
        <v>107</v>
      </c>
      <c r="E75" s="26" t="s">
        <v>108</v>
      </c>
      <c r="F75" s="25"/>
      <c r="G75" s="25"/>
      <c r="H75" s="25"/>
      <c r="I75" s="25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>
        <v>1548500</v>
      </c>
      <c r="V75" s="27">
        <v>1628253.59</v>
      </c>
      <c r="W75" s="27">
        <f t="shared" si="0"/>
        <v>105.15</v>
      </c>
    </row>
    <row r="76" spans="1:23" ht="82.2" customHeight="1" x14ac:dyDescent="0.25">
      <c r="A76" s="2"/>
      <c r="B76" s="5"/>
      <c r="C76" s="22" t="s">
        <v>3</v>
      </c>
      <c r="D76" s="22" t="s">
        <v>109</v>
      </c>
      <c r="E76" s="29" t="s">
        <v>110</v>
      </c>
      <c r="F76" s="22"/>
      <c r="G76" s="22"/>
      <c r="H76" s="22"/>
      <c r="I76" s="22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>
        <f>U77</f>
        <v>1308000</v>
      </c>
      <c r="V76" s="24">
        <f>V77</f>
        <v>1346306.42</v>
      </c>
      <c r="W76" s="24">
        <f t="shared" si="0"/>
        <v>102.93</v>
      </c>
    </row>
    <row r="77" spans="1:23" ht="62.4" x14ac:dyDescent="0.25">
      <c r="A77" s="2"/>
      <c r="B77" s="5"/>
      <c r="C77" s="22" t="s">
        <v>3</v>
      </c>
      <c r="D77" s="22" t="s">
        <v>111</v>
      </c>
      <c r="E77" s="23" t="s">
        <v>112</v>
      </c>
      <c r="F77" s="22"/>
      <c r="G77" s="22"/>
      <c r="H77" s="22"/>
      <c r="I77" s="22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>
        <f>SUM(U78:U79)</f>
        <v>1308000</v>
      </c>
      <c r="V77" s="24">
        <f>SUM(V78:V79)</f>
        <v>1346306.42</v>
      </c>
      <c r="W77" s="24">
        <f t="shared" si="0"/>
        <v>102.93</v>
      </c>
    </row>
    <row r="78" spans="1:23" ht="50.4" customHeight="1" x14ac:dyDescent="0.25">
      <c r="A78" s="3"/>
      <c r="B78" s="6"/>
      <c r="C78" s="25" t="s">
        <v>88</v>
      </c>
      <c r="D78" s="25" t="s">
        <v>111</v>
      </c>
      <c r="E78" s="26" t="s">
        <v>112</v>
      </c>
      <c r="F78" s="25"/>
      <c r="G78" s="25"/>
      <c r="H78" s="25"/>
      <c r="I78" s="25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>
        <v>1250800</v>
      </c>
      <c r="V78" s="27">
        <v>1289094.23</v>
      </c>
      <c r="W78" s="27">
        <f t="shared" si="0"/>
        <v>103.06</v>
      </c>
    </row>
    <row r="79" spans="1:23" ht="55.2" customHeight="1" x14ac:dyDescent="0.25">
      <c r="A79" s="3"/>
      <c r="B79" s="6"/>
      <c r="C79" s="25" t="s">
        <v>113</v>
      </c>
      <c r="D79" s="25" t="s">
        <v>111</v>
      </c>
      <c r="E79" s="26" t="s">
        <v>112</v>
      </c>
      <c r="F79" s="25"/>
      <c r="G79" s="25"/>
      <c r="H79" s="25"/>
      <c r="I79" s="25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>
        <v>57200</v>
      </c>
      <c r="V79" s="27">
        <v>57212.19</v>
      </c>
      <c r="W79" s="27">
        <f t="shared" si="0"/>
        <v>100.02</v>
      </c>
    </row>
    <row r="80" spans="1:23" ht="40.799999999999997" customHeight="1" x14ac:dyDescent="0.25">
      <c r="A80" s="2"/>
      <c r="B80" s="5"/>
      <c r="C80" s="22" t="s">
        <v>100</v>
      </c>
      <c r="D80" s="22" t="s">
        <v>114</v>
      </c>
      <c r="E80" s="23" t="s">
        <v>115</v>
      </c>
      <c r="F80" s="22"/>
      <c r="G80" s="22"/>
      <c r="H80" s="22"/>
      <c r="I80" s="22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>
        <f>U81</f>
        <v>3638000</v>
      </c>
      <c r="V80" s="24">
        <f>V81</f>
        <v>3723746.23</v>
      </c>
      <c r="W80" s="24">
        <f t="shared" ref="W80:W140" si="1">ROUND(V80/U80*100,2)</f>
        <v>102.36</v>
      </c>
    </row>
    <row r="81" spans="1:23" ht="39.6" customHeight="1" x14ac:dyDescent="0.25">
      <c r="A81" s="3"/>
      <c r="B81" s="6"/>
      <c r="C81" s="25" t="s">
        <v>100</v>
      </c>
      <c r="D81" s="25" t="s">
        <v>116</v>
      </c>
      <c r="E81" s="26" t="s">
        <v>117</v>
      </c>
      <c r="F81" s="25"/>
      <c r="G81" s="25"/>
      <c r="H81" s="25"/>
      <c r="I81" s="25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>
        <v>3638000</v>
      </c>
      <c r="V81" s="27">
        <v>3723746.23</v>
      </c>
      <c r="W81" s="27">
        <f t="shared" si="1"/>
        <v>102.36</v>
      </c>
    </row>
    <row r="82" spans="1:23" ht="27" customHeight="1" x14ac:dyDescent="0.25">
      <c r="A82" s="2"/>
      <c r="B82" s="5"/>
      <c r="C82" s="22" t="s">
        <v>100</v>
      </c>
      <c r="D82" s="22" t="s">
        <v>118</v>
      </c>
      <c r="E82" s="23" t="s">
        <v>119</v>
      </c>
      <c r="F82" s="22"/>
      <c r="G82" s="22"/>
      <c r="H82" s="22"/>
      <c r="I82" s="22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>
        <f>U83</f>
        <v>44060</v>
      </c>
      <c r="V82" s="24">
        <f>V83</f>
        <v>44063.6</v>
      </c>
      <c r="W82" s="24">
        <f t="shared" si="1"/>
        <v>100.01</v>
      </c>
    </row>
    <row r="83" spans="1:23" ht="55.8" customHeight="1" x14ac:dyDescent="0.25">
      <c r="A83" s="2"/>
      <c r="B83" s="5"/>
      <c r="C83" s="22" t="s">
        <v>100</v>
      </c>
      <c r="D83" s="22" t="s">
        <v>120</v>
      </c>
      <c r="E83" s="23" t="s">
        <v>121</v>
      </c>
      <c r="F83" s="22"/>
      <c r="G83" s="22"/>
      <c r="H83" s="22"/>
      <c r="I83" s="22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>
        <f>U84</f>
        <v>44060</v>
      </c>
      <c r="V83" s="24">
        <f>V84</f>
        <v>44063.6</v>
      </c>
      <c r="W83" s="24">
        <f t="shared" si="1"/>
        <v>100.01</v>
      </c>
    </row>
    <row r="84" spans="1:23" ht="55.2" customHeight="1" x14ac:dyDescent="0.25">
      <c r="A84" s="3"/>
      <c r="B84" s="6"/>
      <c r="C84" s="25" t="s">
        <v>100</v>
      </c>
      <c r="D84" s="25" t="s">
        <v>122</v>
      </c>
      <c r="E84" s="26" t="s">
        <v>123</v>
      </c>
      <c r="F84" s="25"/>
      <c r="G84" s="25"/>
      <c r="H84" s="25"/>
      <c r="I84" s="25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>
        <v>44060</v>
      </c>
      <c r="V84" s="27">
        <v>44063.6</v>
      </c>
      <c r="W84" s="27">
        <f t="shared" si="1"/>
        <v>100.01</v>
      </c>
    </row>
    <row r="85" spans="1:23" ht="81" customHeight="1" x14ac:dyDescent="0.25">
      <c r="A85" s="2"/>
      <c r="B85" s="5"/>
      <c r="C85" s="22" t="s">
        <v>100</v>
      </c>
      <c r="D85" s="22" t="s">
        <v>124</v>
      </c>
      <c r="E85" s="29" t="s">
        <v>125</v>
      </c>
      <c r="F85" s="22"/>
      <c r="G85" s="22"/>
      <c r="H85" s="22"/>
      <c r="I85" s="22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>
        <f>U86</f>
        <v>595100</v>
      </c>
      <c r="V85" s="24">
        <f>V86</f>
        <v>595100.13</v>
      </c>
      <c r="W85" s="24">
        <f t="shared" si="1"/>
        <v>100</v>
      </c>
    </row>
    <row r="86" spans="1:23" ht="69" customHeight="1" x14ac:dyDescent="0.25">
      <c r="A86" s="3"/>
      <c r="B86" s="6"/>
      <c r="C86" s="25" t="s">
        <v>100</v>
      </c>
      <c r="D86" s="25" t="s">
        <v>126</v>
      </c>
      <c r="E86" s="28" t="s">
        <v>127</v>
      </c>
      <c r="F86" s="25"/>
      <c r="G86" s="25"/>
      <c r="H86" s="25"/>
      <c r="I86" s="25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>
        <v>595100</v>
      </c>
      <c r="V86" s="27">
        <v>595100.13</v>
      </c>
      <c r="W86" s="27">
        <f t="shared" si="1"/>
        <v>100</v>
      </c>
    </row>
    <row r="87" spans="1:23" ht="87.6" customHeight="1" x14ac:dyDescent="0.25">
      <c r="A87" s="2"/>
      <c r="B87" s="5"/>
      <c r="C87" s="22" t="s">
        <v>3</v>
      </c>
      <c r="D87" s="22" t="s">
        <v>128</v>
      </c>
      <c r="E87" s="29" t="s">
        <v>129</v>
      </c>
      <c r="F87" s="22"/>
      <c r="G87" s="22"/>
      <c r="H87" s="22"/>
      <c r="I87" s="22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>
        <f>U88+U92</f>
        <v>4220000</v>
      </c>
      <c r="V87" s="24">
        <f>V88+V92</f>
        <v>4441360.9800000004</v>
      </c>
      <c r="W87" s="24">
        <f t="shared" si="1"/>
        <v>105.25</v>
      </c>
    </row>
    <row r="88" spans="1:23" ht="81.599999999999994" customHeight="1" x14ac:dyDescent="0.25">
      <c r="A88" s="2"/>
      <c r="B88" s="5"/>
      <c r="C88" s="22" t="s">
        <v>3</v>
      </c>
      <c r="D88" s="22" t="s">
        <v>130</v>
      </c>
      <c r="E88" s="29" t="s">
        <v>131</v>
      </c>
      <c r="F88" s="22"/>
      <c r="G88" s="22"/>
      <c r="H88" s="22"/>
      <c r="I88" s="22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>
        <f>U89</f>
        <v>3230000</v>
      </c>
      <c r="V88" s="24">
        <f>V89</f>
        <v>3412953.02</v>
      </c>
      <c r="W88" s="24">
        <f t="shared" si="1"/>
        <v>105.66</v>
      </c>
    </row>
    <row r="89" spans="1:23" ht="75" customHeight="1" x14ac:dyDescent="0.25">
      <c r="A89" s="2"/>
      <c r="B89" s="5"/>
      <c r="C89" s="22" t="s">
        <v>3</v>
      </c>
      <c r="D89" s="22" t="s">
        <v>132</v>
      </c>
      <c r="E89" s="23" t="s">
        <v>133</v>
      </c>
      <c r="F89" s="22"/>
      <c r="G89" s="22"/>
      <c r="H89" s="22"/>
      <c r="I89" s="22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>
        <f>SUM(U90:U91)</f>
        <v>3230000</v>
      </c>
      <c r="V89" s="24">
        <f>SUM(V90:V91)</f>
        <v>3412953.02</v>
      </c>
      <c r="W89" s="24">
        <f t="shared" si="1"/>
        <v>105.66</v>
      </c>
    </row>
    <row r="90" spans="1:23" ht="66" customHeight="1" x14ac:dyDescent="0.25">
      <c r="A90" s="3"/>
      <c r="B90" s="6"/>
      <c r="C90" s="25" t="s">
        <v>113</v>
      </c>
      <c r="D90" s="25" t="s">
        <v>132</v>
      </c>
      <c r="E90" s="26" t="s">
        <v>133</v>
      </c>
      <c r="F90" s="25"/>
      <c r="G90" s="25"/>
      <c r="H90" s="25"/>
      <c r="I90" s="25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>
        <v>0</v>
      </c>
      <c r="V90" s="27">
        <v>480.11</v>
      </c>
      <c r="W90" s="27" t="s">
        <v>411</v>
      </c>
    </row>
    <row r="91" spans="1:23" ht="66" customHeight="1" x14ac:dyDescent="0.25">
      <c r="A91" s="3"/>
      <c r="B91" s="6"/>
      <c r="C91" s="25" t="s">
        <v>100</v>
      </c>
      <c r="D91" s="25" t="s">
        <v>132</v>
      </c>
      <c r="E91" s="26" t="s">
        <v>133</v>
      </c>
      <c r="F91" s="25"/>
      <c r="G91" s="25"/>
      <c r="H91" s="25"/>
      <c r="I91" s="25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>
        <v>3230000</v>
      </c>
      <c r="V91" s="27">
        <v>3412472.91</v>
      </c>
      <c r="W91" s="27">
        <f t="shared" si="1"/>
        <v>105.65</v>
      </c>
    </row>
    <row r="92" spans="1:23" ht="97.8" customHeight="1" x14ac:dyDescent="0.25">
      <c r="A92" s="3"/>
      <c r="B92" s="17"/>
      <c r="C92" s="22" t="s">
        <v>113</v>
      </c>
      <c r="D92" s="22" t="s">
        <v>488</v>
      </c>
      <c r="E92" s="23" t="s">
        <v>490</v>
      </c>
      <c r="F92" s="22"/>
      <c r="G92" s="22"/>
      <c r="H92" s="22"/>
      <c r="I92" s="22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>
        <f>SUM(U93)</f>
        <v>990000</v>
      </c>
      <c r="V92" s="24">
        <f>SUM(V93)</f>
        <v>1028407.96</v>
      </c>
      <c r="W92" s="24">
        <f t="shared" si="1"/>
        <v>103.88</v>
      </c>
    </row>
    <row r="93" spans="1:23" ht="82.8" customHeight="1" x14ac:dyDescent="0.25">
      <c r="A93" s="3"/>
      <c r="B93" s="17"/>
      <c r="C93" s="25" t="s">
        <v>113</v>
      </c>
      <c r="D93" s="25" t="s">
        <v>489</v>
      </c>
      <c r="E93" s="26" t="s">
        <v>491</v>
      </c>
      <c r="F93" s="25"/>
      <c r="G93" s="25"/>
      <c r="H93" s="25"/>
      <c r="I93" s="25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>
        <v>990000</v>
      </c>
      <c r="V93" s="27">
        <v>1028407.96</v>
      </c>
      <c r="W93" s="27">
        <f t="shared" si="1"/>
        <v>103.88</v>
      </c>
    </row>
    <row r="94" spans="1:23" ht="21" customHeight="1" x14ac:dyDescent="0.25">
      <c r="A94" s="2"/>
      <c r="B94" s="5"/>
      <c r="C94" s="22" t="s">
        <v>3</v>
      </c>
      <c r="D94" s="22" t="s">
        <v>134</v>
      </c>
      <c r="E94" s="23" t="s">
        <v>135</v>
      </c>
      <c r="F94" s="22"/>
      <c r="G94" s="22"/>
      <c r="H94" s="22"/>
      <c r="I94" s="22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>
        <f>SUM(U95+U105)</f>
        <v>6117300</v>
      </c>
      <c r="V94" s="24">
        <f>SUM(V95+V105)</f>
        <v>5306013.8900000006</v>
      </c>
      <c r="W94" s="24">
        <f t="shared" si="1"/>
        <v>86.74</v>
      </c>
    </row>
    <row r="95" spans="1:23" ht="26.4" customHeight="1" x14ac:dyDescent="0.25">
      <c r="A95" s="2"/>
      <c r="B95" s="5"/>
      <c r="C95" s="22" t="s">
        <v>136</v>
      </c>
      <c r="D95" s="22" t="s">
        <v>137</v>
      </c>
      <c r="E95" s="23" t="s">
        <v>138</v>
      </c>
      <c r="F95" s="22"/>
      <c r="G95" s="22"/>
      <c r="H95" s="22"/>
      <c r="I95" s="22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>
        <f>SUM(U96+U98+U100)</f>
        <v>5897200</v>
      </c>
      <c r="V95" s="24">
        <f>SUM(V96+V98+V100)</f>
        <v>5082910.1400000006</v>
      </c>
      <c r="W95" s="24">
        <f t="shared" si="1"/>
        <v>86.19</v>
      </c>
    </row>
    <row r="96" spans="1:23" ht="36.6" customHeight="1" x14ac:dyDescent="0.25">
      <c r="A96" s="2"/>
      <c r="B96" s="5"/>
      <c r="C96" s="22" t="s">
        <v>136</v>
      </c>
      <c r="D96" s="22" t="s">
        <v>139</v>
      </c>
      <c r="E96" s="23" t="s">
        <v>140</v>
      </c>
      <c r="F96" s="22"/>
      <c r="G96" s="22"/>
      <c r="H96" s="22"/>
      <c r="I96" s="22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>
        <f>U97</f>
        <v>1041500</v>
      </c>
      <c r="V96" s="24">
        <f>V97</f>
        <v>502585.02</v>
      </c>
      <c r="W96" s="24">
        <f t="shared" si="1"/>
        <v>48.26</v>
      </c>
    </row>
    <row r="97" spans="1:23" ht="48" customHeight="1" x14ac:dyDescent="0.25">
      <c r="A97" s="3"/>
      <c r="B97" s="6"/>
      <c r="C97" s="25" t="s">
        <v>136</v>
      </c>
      <c r="D97" s="25" t="s">
        <v>141</v>
      </c>
      <c r="E97" s="26" t="s">
        <v>142</v>
      </c>
      <c r="F97" s="25"/>
      <c r="G97" s="25"/>
      <c r="H97" s="25"/>
      <c r="I97" s="25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>
        <v>1041500</v>
      </c>
      <c r="V97" s="27">
        <v>502585.02</v>
      </c>
      <c r="W97" s="27">
        <f t="shared" si="1"/>
        <v>48.26</v>
      </c>
    </row>
    <row r="98" spans="1:23" ht="21" customHeight="1" x14ac:dyDescent="0.25">
      <c r="A98" s="2"/>
      <c r="B98" s="5"/>
      <c r="C98" s="22" t="s">
        <v>136</v>
      </c>
      <c r="D98" s="22" t="s">
        <v>143</v>
      </c>
      <c r="E98" s="23" t="s">
        <v>144</v>
      </c>
      <c r="F98" s="22"/>
      <c r="G98" s="22"/>
      <c r="H98" s="22"/>
      <c r="I98" s="22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>
        <f>U99</f>
        <v>1317300</v>
      </c>
      <c r="V98" s="24">
        <f>V99</f>
        <v>1317253.48</v>
      </c>
      <c r="W98" s="24">
        <f t="shared" si="1"/>
        <v>100</v>
      </c>
    </row>
    <row r="99" spans="1:23" ht="49.2" customHeight="1" x14ac:dyDescent="0.25">
      <c r="A99" s="3"/>
      <c r="B99" s="6"/>
      <c r="C99" s="25" t="s">
        <v>136</v>
      </c>
      <c r="D99" s="25" t="s">
        <v>145</v>
      </c>
      <c r="E99" s="26" t="s">
        <v>146</v>
      </c>
      <c r="F99" s="25"/>
      <c r="G99" s="25"/>
      <c r="H99" s="25"/>
      <c r="I99" s="25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>
        <v>1317300</v>
      </c>
      <c r="V99" s="27">
        <v>1317253.48</v>
      </c>
      <c r="W99" s="27">
        <f t="shared" si="1"/>
        <v>100</v>
      </c>
    </row>
    <row r="100" spans="1:23" ht="18" customHeight="1" x14ac:dyDescent="0.25">
      <c r="A100" s="2"/>
      <c r="B100" s="5"/>
      <c r="C100" s="22" t="s">
        <v>136</v>
      </c>
      <c r="D100" s="22" t="s">
        <v>147</v>
      </c>
      <c r="E100" s="23" t="s">
        <v>148</v>
      </c>
      <c r="F100" s="22"/>
      <c r="G100" s="22"/>
      <c r="H100" s="22"/>
      <c r="I100" s="22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>
        <f>SUM(U101+U103)</f>
        <v>3538400</v>
      </c>
      <c r="V100" s="24">
        <f>SUM(V101+V103)</f>
        <v>3263071.64</v>
      </c>
      <c r="W100" s="24">
        <f t="shared" si="1"/>
        <v>92.22</v>
      </c>
    </row>
    <row r="101" spans="1:23" ht="21" customHeight="1" x14ac:dyDescent="0.25">
      <c r="A101" s="2"/>
      <c r="B101" s="5"/>
      <c r="C101" s="22" t="s">
        <v>136</v>
      </c>
      <c r="D101" s="22" t="s">
        <v>149</v>
      </c>
      <c r="E101" s="23" t="s">
        <v>150</v>
      </c>
      <c r="F101" s="22"/>
      <c r="G101" s="22"/>
      <c r="H101" s="22"/>
      <c r="I101" s="22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>
        <f>U102</f>
        <v>3437900</v>
      </c>
      <c r="V101" s="24">
        <f>V102</f>
        <v>3162589.39</v>
      </c>
      <c r="W101" s="24">
        <f t="shared" si="1"/>
        <v>91.99</v>
      </c>
    </row>
    <row r="102" spans="1:23" ht="46.8" x14ac:dyDescent="0.25">
      <c r="A102" s="3"/>
      <c r="B102" s="6"/>
      <c r="C102" s="25" t="s">
        <v>136</v>
      </c>
      <c r="D102" s="25" t="s">
        <v>151</v>
      </c>
      <c r="E102" s="26" t="s">
        <v>152</v>
      </c>
      <c r="F102" s="25"/>
      <c r="G102" s="25"/>
      <c r="H102" s="25"/>
      <c r="I102" s="25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>
        <v>3437900</v>
      </c>
      <c r="V102" s="27">
        <v>3162589.39</v>
      </c>
      <c r="W102" s="27">
        <f t="shared" si="1"/>
        <v>91.99</v>
      </c>
    </row>
    <row r="103" spans="1:23" ht="21.6" customHeight="1" x14ac:dyDescent="0.25">
      <c r="A103" s="2"/>
      <c r="B103" s="5"/>
      <c r="C103" s="22" t="s">
        <v>136</v>
      </c>
      <c r="D103" s="22" t="s">
        <v>153</v>
      </c>
      <c r="E103" s="23" t="s">
        <v>154</v>
      </c>
      <c r="F103" s="22"/>
      <c r="G103" s="22"/>
      <c r="H103" s="22"/>
      <c r="I103" s="22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>
        <f>U104</f>
        <v>100500</v>
      </c>
      <c r="V103" s="24">
        <f>V104</f>
        <v>100482.25</v>
      </c>
      <c r="W103" s="24">
        <f t="shared" si="1"/>
        <v>99.98</v>
      </c>
    </row>
    <row r="104" spans="1:23" ht="46.8" x14ac:dyDescent="0.25">
      <c r="A104" s="3"/>
      <c r="B104" s="6"/>
      <c r="C104" s="25" t="s">
        <v>136</v>
      </c>
      <c r="D104" s="25" t="s">
        <v>155</v>
      </c>
      <c r="E104" s="26" t="s">
        <v>156</v>
      </c>
      <c r="F104" s="25"/>
      <c r="G104" s="25"/>
      <c r="H104" s="25"/>
      <c r="I104" s="25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>
        <v>100500</v>
      </c>
      <c r="V104" s="27">
        <v>100482.25</v>
      </c>
      <c r="W104" s="27">
        <f t="shared" si="1"/>
        <v>99.98</v>
      </c>
    </row>
    <row r="105" spans="1:23" ht="19.8" customHeight="1" x14ac:dyDescent="0.25">
      <c r="A105" s="2"/>
      <c r="B105" s="5"/>
      <c r="C105" s="22" t="s">
        <v>88</v>
      </c>
      <c r="D105" s="22" t="s">
        <v>157</v>
      </c>
      <c r="E105" s="23" t="s">
        <v>158</v>
      </c>
      <c r="F105" s="22"/>
      <c r="G105" s="22"/>
      <c r="H105" s="22"/>
      <c r="I105" s="22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>
        <f>U106</f>
        <v>220100</v>
      </c>
      <c r="V105" s="24">
        <f>V106</f>
        <v>223103.75</v>
      </c>
      <c r="W105" s="24">
        <f t="shared" si="1"/>
        <v>101.36</v>
      </c>
    </row>
    <row r="106" spans="1:23" ht="31.2" x14ac:dyDescent="0.25">
      <c r="A106" s="2"/>
      <c r="B106" s="5"/>
      <c r="C106" s="22" t="s">
        <v>88</v>
      </c>
      <c r="D106" s="22" t="s">
        <v>159</v>
      </c>
      <c r="E106" s="23" t="s">
        <v>160</v>
      </c>
      <c r="F106" s="22"/>
      <c r="G106" s="22"/>
      <c r="H106" s="22"/>
      <c r="I106" s="22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>
        <f>U107</f>
        <v>220100</v>
      </c>
      <c r="V106" s="24">
        <f>V107</f>
        <v>223103.75</v>
      </c>
      <c r="W106" s="24">
        <f t="shared" si="1"/>
        <v>101.36</v>
      </c>
    </row>
    <row r="107" spans="1:23" ht="55.8" customHeight="1" x14ac:dyDescent="0.25">
      <c r="A107" s="3"/>
      <c r="B107" s="6"/>
      <c r="C107" s="25" t="s">
        <v>88</v>
      </c>
      <c r="D107" s="25" t="s">
        <v>161</v>
      </c>
      <c r="E107" s="26" t="s">
        <v>162</v>
      </c>
      <c r="F107" s="25"/>
      <c r="G107" s="25"/>
      <c r="H107" s="25"/>
      <c r="I107" s="25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>
        <v>220100</v>
      </c>
      <c r="V107" s="27">
        <v>223103.75</v>
      </c>
      <c r="W107" s="27">
        <f t="shared" si="1"/>
        <v>101.36</v>
      </c>
    </row>
    <row r="108" spans="1:23" ht="31.2" x14ac:dyDescent="0.25">
      <c r="A108" s="2"/>
      <c r="B108" s="5"/>
      <c r="C108" s="22" t="s">
        <v>3</v>
      </c>
      <c r="D108" s="22" t="s">
        <v>163</v>
      </c>
      <c r="E108" s="23" t="s">
        <v>164</v>
      </c>
      <c r="F108" s="22"/>
      <c r="G108" s="22"/>
      <c r="H108" s="22"/>
      <c r="I108" s="22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>
        <f>SUM(U109)</f>
        <v>2474425.87</v>
      </c>
      <c r="V108" s="24">
        <f>SUM(V109)</f>
        <v>2573998.8499999996</v>
      </c>
      <c r="W108" s="24">
        <f t="shared" si="1"/>
        <v>104.02</v>
      </c>
    </row>
    <row r="109" spans="1:23" ht="21" customHeight="1" x14ac:dyDescent="0.25">
      <c r="A109" s="2"/>
      <c r="B109" s="5"/>
      <c r="C109" s="22" t="s">
        <v>3</v>
      </c>
      <c r="D109" s="22" t="s">
        <v>165</v>
      </c>
      <c r="E109" s="23" t="s">
        <v>166</v>
      </c>
      <c r="F109" s="22"/>
      <c r="G109" s="22"/>
      <c r="H109" s="22"/>
      <c r="I109" s="22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>
        <f>SUM(U110+U115)</f>
        <v>2474425.87</v>
      </c>
      <c r="V109" s="24">
        <f>SUM(V110+V115)</f>
        <v>2573998.8499999996</v>
      </c>
      <c r="W109" s="24">
        <f t="shared" si="1"/>
        <v>104.02</v>
      </c>
    </row>
    <row r="110" spans="1:23" ht="31.2" x14ac:dyDescent="0.25">
      <c r="A110" s="2"/>
      <c r="B110" s="5"/>
      <c r="C110" s="22" t="s">
        <v>3</v>
      </c>
      <c r="D110" s="22" t="s">
        <v>167</v>
      </c>
      <c r="E110" s="23" t="s">
        <v>168</v>
      </c>
      <c r="F110" s="22"/>
      <c r="G110" s="22"/>
      <c r="H110" s="22"/>
      <c r="I110" s="22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>
        <f>U111</f>
        <v>859300</v>
      </c>
      <c r="V110" s="24">
        <f>V111</f>
        <v>925518.48</v>
      </c>
      <c r="W110" s="24">
        <f t="shared" si="1"/>
        <v>107.71</v>
      </c>
    </row>
    <row r="111" spans="1:23" ht="31.2" x14ac:dyDescent="0.25">
      <c r="A111" s="2"/>
      <c r="B111" s="5"/>
      <c r="C111" s="22" t="s">
        <v>3</v>
      </c>
      <c r="D111" s="22" t="s">
        <v>169</v>
      </c>
      <c r="E111" s="23" t="s">
        <v>170</v>
      </c>
      <c r="F111" s="22"/>
      <c r="G111" s="22"/>
      <c r="H111" s="22"/>
      <c r="I111" s="22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>
        <f>SUM(U112:U114)</f>
        <v>859300</v>
      </c>
      <c r="V111" s="24">
        <f>SUM(V112:V114)</f>
        <v>925518.48</v>
      </c>
      <c r="W111" s="24">
        <f t="shared" si="1"/>
        <v>107.71</v>
      </c>
    </row>
    <row r="112" spans="1:23" ht="31.2" x14ac:dyDescent="0.25">
      <c r="A112" s="3"/>
      <c r="B112" s="6"/>
      <c r="C112" s="25" t="s">
        <v>88</v>
      </c>
      <c r="D112" s="25" t="s">
        <v>169</v>
      </c>
      <c r="E112" s="26" t="s">
        <v>170</v>
      </c>
      <c r="F112" s="25"/>
      <c r="G112" s="25"/>
      <c r="H112" s="25"/>
      <c r="I112" s="25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>
        <v>294300</v>
      </c>
      <c r="V112" s="27">
        <v>283945.81</v>
      </c>
      <c r="W112" s="27">
        <f t="shared" si="1"/>
        <v>96.48</v>
      </c>
    </row>
    <row r="113" spans="1:23" ht="31.2" x14ac:dyDescent="0.25">
      <c r="A113" s="3"/>
      <c r="B113" s="6"/>
      <c r="C113" s="25" t="s">
        <v>113</v>
      </c>
      <c r="D113" s="25" t="s">
        <v>169</v>
      </c>
      <c r="E113" s="26" t="s">
        <v>170</v>
      </c>
      <c r="F113" s="25"/>
      <c r="G113" s="25"/>
      <c r="H113" s="25"/>
      <c r="I113" s="25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>
        <v>70000</v>
      </c>
      <c r="V113" s="27">
        <v>74330.19</v>
      </c>
      <c r="W113" s="27">
        <f t="shared" si="1"/>
        <v>106.19</v>
      </c>
    </row>
    <row r="114" spans="1:23" ht="31.2" x14ac:dyDescent="0.25">
      <c r="A114" s="3"/>
      <c r="B114" s="6"/>
      <c r="C114" s="25" t="s">
        <v>100</v>
      </c>
      <c r="D114" s="25" t="s">
        <v>169</v>
      </c>
      <c r="E114" s="26" t="s">
        <v>170</v>
      </c>
      <c r="F114" s="25"/>
      <c r="G114" s="25"/>
      <c r="H114" s="25"/>
      <c r="I114" s="25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>
        <v>495000</v>
      </c>
      <c r="V114" s="27">
        <v>567242.48</v>
      </c>
      <c r="W114" s="27">
        <f t="shared" si="1"/>
        <v>114.59</v>
      </c>
    </row>
    <row r="115" spans="1:23" ht="18.600000000000001" customHeight="1" x14ac:dyDescent="0.25">
      <c r="A115" s="3"/>
      <c r="B115" s="17"/>
      <c r="C115" s="22" t="s">
        <v>3</v>
      </c>
      <c r="D115" s="22" t="s">
        <v>427</v>
      </c>
      <c r="E115" s="23" t="s">
        <v>428</v>
      </c>
      <c r="F115" s="22"/>
      <c r="G115" s="22"/>
      <c r="H115" s="22"/>
      <c r="I115" s="22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>
        <f>SUM(U116:U119)</f>
        <v>1615125.8699999999</v>
      </c>
      <c r="V115" s="24">
        <f>SUM(V116:V119)</f>
        <v>1648480.3699999999</v>
      </c>
      <c r="W115" s="24">
        <f t="shared" si="1"/>
        <v>102.07</v>
      </c>
    </row>
    <row r="116" spans="1:23" ht="15.6" x14ac:dyDescent="0.25">
      <c r="A116" s="3"/>
      <c r="B116" s="17"/>
      <c r="C116" s="25" t="s">
        <v>88</v>
      </c>
      <c r="D116" s="25" t="s">
        <v>427</v>
      </c>
      <c r="E116" s="26" t="s">
        <v>428</v>
      </c>
      <c r="F116" s="25"/>
      <c r="G116" s="25"/>
      <c r="H116" s="25"/>
      <c r="I116" s="25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>
        <v>885092.39</v>
      </c>
      <c r="V116" s="27">
        <v>885092.39</v>
      </c>
      <c r="W116" s="27">
        <f t="shared" si="1"/>
        <v>100</v>
      </c>
    </row>
    <row r="117" spans="1:23" ht="15.6" x14ac:dyDescent="0.25">
      <c r="A117" s="3"/>
      <c r="B117" s="17"/>
      <c r="C117" s="25" t="s">
        <v>516</v>
      </c>
      <c r="D117" s="25" t="s">
        <v>427</v>
      </c>
      <c r="E117" s="26" t="s">
        <v>428</v>
      </c>
      <c r="F117" s="25"/>
      <c r="G117" s="25"/>
      <c r="H117" s="25"/>
      <c r="I117" s="25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>
        <v>10200</v>
      </c>
      <c r="V117" s="27">
        <v>10200</v>
      </c>
      <c r="W117" s="27">
        <f t="shared" si="1"/>
        <v>100</v>
      </c>
    </row>
    <row r="118" spans="1:23" ht="15.6" x14ac:dyDescent="0.25">
      <c r="A118" s="3"/>
      <c r="B118" s="17"/>
      <c r="C118" s="25" t="s">
        <v>113</v>
      </c>
      <c r="D118" s="25" t="s">
        <v>427</v>
      </c>
      <c r="E118" s="26" t="s">
        <v>428</v>
      </c>
      <c r="F118" s="25"/>
      <c r="G118" s="25"/>
      <c r="H118" s="25"/>
      <c r="I118" s="25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>
        <v>715458.28</v>
      </c>
      <c r="V118" s="27">
        <v>748812.78</v>
      </c>
      <c r="W118" s="27">
        <f t="shared" si="1"/>
        <v>104.66</v>
      </c>
    </row>
    <row r="119" spans="1:23" ht="15.6" x14ac:dyDescent="0.25">
      <c r="A119" s="3"/>
      <c r="B119" s="17"/>
      <c r="C119" s="25" t="s">
        <v>100</v>
      </c>
      <c r="D119" s="25" t="s">
        <v>427</v>
      </c>
      <c r="E119" s="26" t="s">
        <v>428</v>
      </c>
      <c r="F119" s="25"/>
      <c r="G119" s="25"/>
      <c r="H119" s="25"/>
      <c r="I119" s="25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>
        <v>4375.2</v>
      </c>
      <c r="V119" s="27">
        <v>4375.2</v>
      </c>
      <c r="W119" s="27">
        <f t="shared" si="1"/>
        <v>100</v>
      </c>
    </row>
    <row r="120" spans="1:23" ht="36" customHeight="1" x14ac:dyDescent="0.25">
      <c r="A120" s="2"/>
      <c r="B120" s="5"/>
      <c r="C120" s="22" t="s">
        <v>88</v>
      </c>
      <c r="D120" s="22" t="s">
        <v>171</v>
      </c>
      <c r="E120" s="23" t="s">
        <v>172</v>
      </c>
      <c r="F120" s="22"/>
      <c r="G120" s="22"/>
      <c r="H120" s="22"/>
      <c r="I120" s="22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>
        <f>SUM(U121+U123)</f>
        <v>14683330</v>
      </c>
      <c r="V120" s="24">
        <f>SUM(V121+V123)</f>
        <v>15476159.120000001</v>
      </c>
      <c r="W120" s="24">
        <f t="shared" si="1"/>
        <v>105.4</v>
      </c>
    </row>
    <row r="121" spans="1:23" ht="19.8" customHeight="1" x14ac:dyDescent="0.25">
      <c r="A121" s="2"/>
      <c r="B121" s="5"/>
      <c r="C121" s="22" t="s">
        <v>88</v>
      </c>
      <c r="D121" s="22" t="s">
        <v>173</v>
      </c>
      <c r="E121" s="23" t="s">
        <v>174</v>
      </c>
      <c r="F121" s="22"/>
      <c r="G121" s="22"/>
      <c r="H121" s="22"/>
      <c r="I121" s="22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>
        <f>U122</f>
        <v>10984800</v>
      </c>
      <c r="V121" s="24">
        <f>SUM(V122)</f>
        <v>11777622.91</v>
      </c>
      <c r="W121" s="24">
        <f t="shared" si="1"/>
        <v>107.22</v>
      </c>
    </row>
    <row r="122" spans="1:23" ht="22.2" customHeight="1" x14ac:dyDescent="0.25">
      <c r="A122" s="3"/>
      <c r="B122" s="6"/>
      <c r="C122" s="25" t="s">
        <v>88</v>
      </c>
      <c r="D122" s="25" t="s">
        <v>175</v>
      </c>
      <c r="E122" s="26" t="s">
        <v>176</v>
      </c>
      <c r="F122" s="25"/>
      <c r="G122" s="25"/>
      <c r="H122" s="25"/>
      <c r="I122" s="25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>
        <v>10984800</v>
      </c>
      <c r="V122" s="27">
        <v>11777622.91</v>
      </c>
      <c r="W122" s="27">
        <f t="shared" si="1"/>
        <v>107.22</v>
      </c>
    </row>
    <row r="123" spans="1:23" ht="62.4" x14ac:dyDescent="0.25">
      <c r="A123" s="3"/>
      <c r="B123" s="17"/>
      <c r="C123" s="22" t="s">
        <v>3</v>
      </c>
      <c r="D123" s="22" t="s">
        <v>429</v>
      </c>
      <c r="E123" s="23" t="s">
        <v>430</v>
      </c>
      <c r="F123" s="22"/>
      <c r="G123" s="22"/>
      <c r="H123" s="22"/>
      <c r="I123" s="22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>
        <f>SUM(U125+U124)</f>
        <v>3698530</v>
      </c>
      <c r="V123" s="24">
        <f>SUM(V125+V124)</f>
        <v>3698536.21</v>
      </c>
      <c r="W123" s="24">
        <f t="shared" si="1"/>
        <v>100</v>
      </c>
    </row>
    <row r="124" spans="1:23" ht="75" customHeight="1" x14ac:dyDescent="0.25">
      <c r="A124" s="3"/>
      <c r="B124" s="17"/>
      <c r="C124" s="25" t="s">
        <v>88</v>
      </c>
      <c r="D124" s="25" t="s">
        <v>492</v>
      </c>
      <c r="E124" s="26" t="s">
        <v>493</v>
      </c>
      <c r="F124" s="25"/>
      <c r="G124" s="25"/>
      <c r="H124" s="25"/>
      <c r="I124" s="25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>
        <v>9400</v>
      </c>
      <c r="V124" s="27">
        <v>9364.3700000000008</v>
      </c>
      <c r="W124" s="27">
        <f t="shared" si="1"/>
        <v>99.62</v>
      </c>
    </row>
    <row r="125" spans="1:23" ht="76.8" customHeight="1" x14ac:dyDescent="0.25">
      <c r="A125" s="3"/>
      <c r="B125" s="17"/>
      <c r="C125" s="25" t="s">
        <v>100</v>
      </c>
      <c r="D125" s="25" t="s">
        <v>495</v>
      </c>
      <c r="E125" s="26" t="s">
        <v>494</v>
      </c>
      <c r="F125" s="25"/>
      <c r="G125" s="25"/>
      <c r="H125" s="25"/>
      <c r="I125" s="25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>
        <v>3689130</v>
      </c>
      <c r="V125" s="27">
        <v>3689171.84</v>
      </c>
      <c r="W125" s="27">
        <f t="shared" si="1"/>
        <v>100</v>
      </c>
    </row>
    <row r="126" spans="1:23" ht="19.2" customHeight="1" x14ac:dyDescent="0.25">
      <c r="A126" s="2"/>
      <c r="B126" s="5"/>
      <c r="C126" s="22" t="s">
        <v>3</v>
      </c>
      <c r="D126" s="22" t="s">
        <v>177</v>
      </c>
      <c r="E126" s="23" t="s">
        <v>178</v>
      </c>
      <c r="F126" s="22"/>
      <c r="G126" s="22"/>
      <c r="H126" s="22"/>
      <c r="I126" s="22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>
        <f>SUM(U127+U161+U163+U171+U183)</f>
        <v>4228900</v>
      </c>
      <c r="V126" s="24">
        <f>SUM(V127+V161+V163+V171+V183)</f>
        <v>4567134.0999999996</v>
      </c>
      <c r="W126" s="24">
        <f t="shared" si="1"/>
        <v>108</v>
      </c>
    </row>
    <row r="127" spans="1:23" ht="33.6" customHeight="1" x14ac:dyDescent="0.25">
      <c r="A127" s="2"/>
      <c r="B127" s="5"/>
      <c r="C127" s="22" t="s">
        <v>3</v>
      </c>
      <c r="D127" s="22" t="s">
        <v>179</v>
      </c>
      <c r="E127" s="23" t="s">
        <v>180</v>
      </c>
      <c r="F127" s="22"/>
      <c r="G127" s="22"/>
      <c r="H127" s="22"/>
      <c r="I127" s="22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>
        <f>SUM(U128+U132+U135+U139+U141+U147+U149+U151+U153+U157+U143+U145)</f>
        <v>1660000</v>
      </c>
      <c r="V127" s="24">
        <f>SUM(V128+V132+V135+V139+V141+V147+V149+V151+V153+V157+V143+V145)</f>
        <v>1675527.71</v>
      </c>
      <c r="W127" s="24">
        <f t="shared" si="1"/>
        <v>100.94</v>
      </c>
    </row>
    <row r="128" spans="1:23" ht="51" customHeight="1" x14ac:dyDescent="0.25">
      <c r="A128" s="2"/>
      <c r="B128" s="5"/>
      <c r="C128" s="22" t="s">
        <v>3</v>
      </c>
      <c r="D128" s="22" t="s">
        <v>181</v>
      </c>
      <c r="E128" s="23" t="s">
        <v>182</v>
      </c>
      <c r="F128" s="22"/>
      <c r="G128" s="22"/>
      <c r="H128" s="22"/>
      <c r="I128" s="22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>
        <f>U129</f>
        <v>11000</v>
      </c>
      <c r="V128" s="24">
        <f>V129</f>
        <v>10001.75</v>
      </c>
      <c r="W128" s="24">
        <f t="shared" si="1"/>
        <v>90.93</v>
      </c>
    </row>
    <row r="129" spans="1:23" ht="62.4" customHeight="1" x14ac:dyDescent="0.25">
      <c r="A129" s="2"/>
      <c r="B129" s="5"/>
      <c r="C129" s="22" t="s">
        <v>3</v>
      </c>
      <c r="D129" s="22" t="s">
        <v>183</v>
      </c>
      <c r="E129" s="29" t="s">
        <v>184</v>
      </c>
      <c r="F129" s="22"/>
      <c r="G129" s="22"/>
      <c r="H129" s="22"/>
      <c r="I129" s="22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>
        <f>SUM(U130:U131)</f>
        <v>11000</v>
      </c>
      <c r="V129" s="24">
        <f>SUM(V130:V131)</f>
        <v>10001.75</v>
      </c>
      <c r="W129" s="24">
        <f t="shared" si="1"/>
        <v>90.93</v>
      </c>
    </row>
    <row r="130" spans="1:23" ht="58.8" customHeight="1" x14ac:dyDescent="0.25">
      <c r="A130" s="3"/>
      <c r="B130" s="6"/>
      <c r="C130" s="25" t="s">
        <v>185</v>
      </c>
      <c r="D130" s="25" t="s">
        <v>183</v>
      </c>
      <c r="E130" s="28" t="s">
        <v>184</v>
      </c>
      <c r="F130" s="25"/>
      <c r="G130" s="25"/>
      <c r="H130" s="25"/>
      <c r="I130" s="25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>
        <v>6000</v>
      </c>
      <c r="V130" s="27">
        <v>5221.74</v>
      </c>
      <c r="W130" s="27">
        <f t="shared" si="1"/>
        <v>87.03</v>
      </c>
    </row>
    <row r="131" spans="1:23" ht="74.400000000000006" customHeight="1" x14ac:dyDescent="0.25">
      <c r="A131" s="3"/>
      <c r="B131" s="6"/>
      <c r="C131" s="25" t="s">
        <v>186</v>
      </c>
      <c r="D131" s="25" t="s">
        <v>183</v>
      </c>
      <c r="E131" s="28" t="s">
        <v>184</v>
      </c>
      <c r="F131" s="25"/>
      <c r="G131" s="25"/>
      <c r="H131" s="25"/>
      <c r="I131" s="25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>
        <v>5000</v>
      </c>
      <c r="V131" s="27">
        <v>4780.01</v>
      </c>
      <c r="W131" s="27">
        <f t="shared" si="1"/>
        <v>95.6</v>
      </c>
    </row>
    <row r="132" spans="1:23" ht="69.599999999999994" customHeight="1" x14ac:dyDescent="0.25">
      <c r="A132" s="2"/>
      <c r="B132" s="5"/>
      <c r="C132" s="22" t="s">
        <v>186</v>
      </c>
      <c r="D132" s="22" t="s">
        <v>187</v>
      </c>
      <c r="E132" s="23" t="s">
        <v>188</v>
      </c>
      <c r="F132" s="22"/>
      <c r="G132" s="22"/>
      <c r="H132" s="22"/>
      <c r="I132" s="22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>
        <f>U134+U133</f>
        <v>463000</v>
      </c>
      <c r="V132" s="24">
        <f>V134+V133</f>
        <v>447524.16</v>
      </c>
      <c r="W132" s="24">
        <f t="shared" si="1"/>
        <v>96.66</v>
      </c>
    </row>
    <row r="133" spans="1:23" ht="82.8" customHeight="1" x14ac:dyDescent="0.25">
      <c r="A133" s="2"/>
      <c r="B133" s="18"/>
      <c r="C133" s="25" t="s">
        <v>185</v>
      </c>
      <c r="D133" s="25" t="s">
        <v>189</v>
      </c>
      <c r="E133" s="26" t="s">
        <v>190</v>
      </c>
      <c r="F133" s="25"/>
      <c r="G133" s="25"/>
      <c r="H133" s="25"/>
      <c r="I133" s="25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>
        <v>13000</v>
      </c>
      <c r="V133" s="27">
        <v>13671.35</v>
      </c>
      <c r="W133" s="27">
        <f t="shared" si="1"/>
        <v>105.16</v>
      </c>
    </row>
    <row r="134" spans="1:23" ht="81.599999999999994" customHeight="1" x14ac:dyDescent="0.25">
      <c r="A134" s="3"/>
      <c r="B134" s="6"/>
      <c r="C134" s="25" t="s">
        <v>186</v>
      </c>
      <c r="D134" s="25" t="s">
        <v>189</v>
      </c>
      <c r="E134" s="28" t="s">
        <v>190</v>
      </c>
      <c r="F134" s="25"/>
      <c r="G134" s="25"/>
      <c r="H134" s="25"/>
      <c r="I134" s="25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>
        <v>450000</v>
      </c>
      <c r="V134" s="27">
        <v>433852.81</v>
      </c>
      <c r="W134" s="27">
        <f t="shared" si="1"/>
        <v>96.41</v>
      </c>
    </row>
    <row r="135" spans="1:23" ht="52.8" customHeight="1" x14ac:dyDescent="0.25">
      <c r="A135" s="2"/>
      <c r="B135" s="5"/>
      <c r="C135" s="22" t="s">
        <v>3</v>
      </c>
      <c r="D135" s="22" t="s">
        <v>191</v>
      </c>
      <c r="E135" s="23" t="s">
        <v>192</v>
      </c>
      <c r="F135" s="22"/>
      <c r="G135" s="22"/>
      <c r="H135" s="22"/>
      <c r="I135" s="22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>
        <f>U136</f>
        <v>223000</v>
      </c>
      <c r="V135" s="24">
        <f>V136</f>
        <v>221209.19</v>
      </c>
      <c r="W135" s="24">
        <f t="shared" si="1"/>
        <v>99.2</v>
      </c>
    </row>
    <row r="136" spans="1:23" ht="69.599999999999994" customHeight="1" x14ac:dyDescent="0.25">
      <c r="A136" s="2"/>
      <c r="B136" s="5"/>
      <c r="C136" s="22" t="s">
        <v>3</v>
      </c>
      <c r="D136" s="22" t="s">
        <v>193</v>
      </c>
      <c r="E136" s="29" t="s">
        <v>194</v>
      </c>
      <c r="F136" s="22"/>
      <c r="G136" s="22"/>
      <c r="H136" s="22"/>
      <c r="I136" s="22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>
        <f>SUM(U137:U138)</f>
        <v>223000</v>
      </c>
      <c r="V136" s="24">
        <f>SUM(V137:V138)</f>
        <v>221209.19</v>
      </c>
      <c r="W136" s="24">
        <f t="shared" si="1"/>
        <v>99.2</v>
      </c>
    </row>
    <row r="137" spans="1:23" ht="73.2" customHeight="1" x14ac:dyDescent="0.25">
      <c r="A137" s="3"/>
      <c r="B137" s="6"/>
      <c r="C137" s="25" t="s">
        <v>185</v>
      </c>
      <c r="D137" s="25" t="s">
        <v>193</v>
      </c>
      <c r="E137" s="28" t="s">
        <v>194</v>
      </c>
      <c r="F137" s="25"/>
      <c r="G137" s="25"/>
      <c r="H137" s="25"/>
      <c r="I137" s="25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>
        <v>3000</v>
      </c>
      <c r="V137" s="27">
        <v>2859.45</v>
      </c>
      <c r="W137" s="27">
        <f t="shared" si="1"/>
        <v>95.32</v>
      </c>
    </row>
    <row r="138" spans="1:23" ht="78.599999999999994" customHeight="1" x14ac:dyDescent="0.25">
      <c r="A138" s="3"/>
      <c r="B138" s="6"/>
      <c r="C138" s="25" t="s">
        <v>186</v>
      </c>
      <c r="D138" s="25" t="s">
        <v>193</v>
      </c>
      <c r="E138" s="28" t="s">
        <v>194</v>
      </c>
      <c r="F138" s="25"/>
      <c r="G138" s="25"/>
      <c r="H138" s="25"/>
      <c r="I138" s="25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>
        <v>220000</v>
      </c>
      <c r="V138" s="27">
        <v>218349.74</v>
      </c>
      <c r="W138" s="27">
        <f t="shared" si="1"/>
        <v>99.25</v>
      </c>
    </row>
    <row r="139" spans="1:23" ht="54" customHeight="1" x14ac:dyDescent="0.25">
      <c r="A139" s="2"/>
      <c r="B139" s="5"/>
      <c r="C139" s="22" t="s">
        <v>186</v>
      </c>
      <c r="D139" s="22" t="s">
        <v>195</v>
      </c>
      <c r="E139" s="23" t="s">
        <v>196</v>
      </c>
      <c r="F139" s="22"/>
      <c r="G139" s="22"/>
      <c r="H139" s="22"/>
      <c r="I139" s="22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>
        <f>U140</f>
        <v>10000</v>
      </c>
      <c r="V139" s="24">
        <f>V140</f>
        <v>13500</v>
      </c>
      <c r="W139" s="24">
        <f t="shared" si="1"/>
        <v>135</v>
      </c>
    </row>
    <row r="140" spans="1:23" ht="85.8" customHeight="1" x14ac:dyDescent="0.25">
      <c r="A140" s="3"/>
      <c r="B140" s="6"/>
      <c r="C140" s="25" t="s">
        <v>186</v>
      </c>
      <c r="D140" s="25" t="s">
        <v>197</v>
      </c>
      <c r="E140" s="28" t="s">
        <v>198</v>
      </c>
      <c r="F140" s="25"/>
      <c r="G140" s="25"/>
      <c r="H140" s="25"/>
      <c r="I140" s="25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>
        <v>10000</v>
      </c>
      <c r="V140" s="27">
        <v>13500</v>
      </c>
      <c r="W140" s="27">
        <f t="shared" si="1"/>
        <v>135</v>
      </c>
    </row>
    <row r="141" spans="1:23" ht="60" customHeight="1" x14ac:dyDescent="0.25">
      <c r="A141" s="2"/>
      <c r="B141" s="5"/>
      <c r="C141" s="22" t="s">
        <v>186</v>
      </c>
      <c r="D141" s="22" t="s">
        <v>199</v>
      </c>
      <c r="E141" s="23" t="s">
        <v>200</v>
      </c>
      <c r="F141" s="22"/>
      <c r="G141" s="22"/>
      <c r="H141" s="22"/>
      <c r="I141" s="22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>
        <f>U142</f>
        <v>0</v>
      </c>
      <c r="V141" s="24">
        <f>V142</f>
        <v>99.62</v>
      </c>
      <c r="W141" s="24" t="s">
        <v>411</v>
      </c>
    </row>
    <row r="142" spans="1:23" ht="73.8" customHeight="1" x14ac:dyDescent="0.25">
      <c r="A142" s="3"/>
      <c r="B142" s="6"/>
      <c r="C142" s="25" t="s">
        <v>186</v>
      </c>
      <c r="D142" s="25" t="s">
        <v>201</v>
      </c>
      <c r="E142" s="28" t="s">
        <v>202</v>
      </c>
      <c r="F142" s="25"/>
      <c r="G142" s="25"/>
      <c r="H142" s="25"/>
      <c r="I142" s="25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>
        <v>0</v>
      </c>
      <c r="V142" s="27">
        <v>99.62</v>
      </c>
      <c r="W142" s="27" t="s">
        <v>411</v>
      </c>
    </row>
    <row r="143" spans="1:23" ht="58.8" customHeight="1" x14ac:dyDescent="0.25">
      <c r="A143" s="3"/>
      <c r="B143" s="17"/>
      <c r="C143" s="22" t="s">
        <v>3</v>
      </c>
      <c r="D143" s="22" t="s">
        <v>431</v>
      </c>
      <c r="E143" s="29" t="s">
        <v>434</v>
      </c>
      <c r="F143" s="22"/>
      <c r="G143" s="22"/>
      <c r="H143" s="22"/>
      <c r="I143" s="22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>
        <f>SUM(U144)</f>
        <v>2000</v>
      </c>
      <c r="V143" s="24">
        <f>SUM(V144)</f>
        <v>1500</v>
      </c>
      <c r="W143" s="24" t="s">
        <v>411</v>
      </c>
    </row>
    <row r="144" spans="1:23" ht="81" customHeight="1" x14ac:dyDescent="0.25">
      <c r="A144" s="3"/>
      <c r="B144" s="17"/>
      <c r="C144" s="25" t="s">
        <v>186</v>
      </c>
      <c r="D144" s="25" t="s">
        <v>432</v>
      </c>
      <c r="E144" s="28" t="s">
        <v>433</v>
      </c>
      <c r="F144" s="25"/>
      <c r="G144" s="25"/>
      <c r="H144" s="25"/>
      <c r="I144" s="25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>
        <v>2000</v>
      </c>
      <c r="V144" s="27">
        <v>1500</v>
      </c>
      <c r="W144" s="24" t="s">
        <v>411</v>
      </c>
    </row>
    <row r="145" spans="1:23" ht="57" customHeight="1" x14ac:dyDescent="0.25">
      <c r="A145" s="3"/>
      <c r="B145" s="17"/>
      <c r="C145" s="22" t="s">
        <v>3</v>
      </c>
      <c r="D145" s="22" t="s">
        <v>435</v>
      </c>
      <c r="E145" s="29" t="s">
        <v>438</v>
      </c>
      <c r="F145" s="22"/>
      <c r="G145" s="22"/>
      <c r="H145" s="22"/>
      <c r="I145" s="22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>
        <f>SUM(U146)</f>
        <v>0</v>
      </c>
      <c r="V145" s="24">
        <f>SUM(V146)</f>
        <v>-0.19</v>
      </c>
      <c r="W145" s="24" t="s">
        <v>411</v>
      </c>
    </row>
    <row r="146" spans="1:23" ht="66" customHeight="1" x14ac:dyDescent="0.25">
      <c r="A146" s="3"/>
      <c r="B146" s="17"/>
      <c r="C146" s="25" t="s">
        <v>185</v>
      </c>
      <c r="D146" s="25" t="s">
        <v>436</v>
      </c>
      <c r="E146" s="28" t="s">
        <v>437</v>
      </c>
      <c r="F146" s="25"/>
      <c r="G146" s="25"/>
      <c r="H146" s="25"/>
      <c r="I146" s="25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>
        <v>0</v>
      </c>
      <c r="V146" s="27">
        <v>-0.19</v>
      </c>
      <c r="W146" s="24" t="s">
        <v>411</v>
      </c>
    </row>
    <row r="147" spans="1:23" ht="71.400000000000006" customHeight="1" x14ac:dyDescent="0.25">
      <c r="A147" s="2"/>
      <c r="B147" s="5"/>
      <c r="C147" s="22" t="s">
        <v>186</v>
      </c>
      <c r="D147" s="22" t="s">
        <v>203</v>
      </c>
      <c r="E147" s="23" t="s">
        <v>204</v>
      </c>
      <c r="F147" s="22"/>
      <c r="G147" s="22"/>
      <c r="H147" s="22"/>
      <c r="I147" s="22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>
        <f>U148</f>
        <v>150000</v>
      </c>
      <c r="V147" s="24">
        <f>V148</f>
        <v>146769.75</v>
      </c>
      <c r="W147" s="24">
        <f t="shared" ref="W147:W209" si="2">ROUND(V147/U147*100,2)</f>
        <v>97.85</v>
      </c>
    </row>
    <row r="148" spans="1:23" ht="80.400000000000006" customHeight="1" x14ac:dyDescent="0.25">
      <c r="A148" s="3"/>
      <c r="B148" s="6"/>
      <c r="C148" s="25" t="s">
        <v>186</v>
      </c>
      <c r="D148" s="25" t="s">
        <v>205</v>
      </c>
      <c r="E148" s="28" t="s">
        <v>206</v>
      </c>
      <c r="F148" s="25"/>
      <c r="G148" s="25"/>
      <c r="H148" s="25"/>
      <c r="I148" s="25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>
        <v>150000</v>
      </c>
      <c r="V148" s="27">
        <v>146769.75</v>
      </c>
      <c r="W148" s="27">
        <f t="shared" si="2"/>
        <v>97.85</v>
      </c>
    </row>
    <row r="149" spans="1:23" s="19" customFormat="1" ht="69" customHeight="1" x14ac:dyDescent="0.25">
      <c r="A149" s="2"/>
      <c r="B149" s="5"/>
      <c r="C149" s="22" t="s">
        <v>186</v>
      </c>
      <c r="D149" s="22" t="s">
        <v>207</v>
      </c>
      <c r="E149" s="23" t="s">
        <v>208</v>
      </c>
      <c r="F149" s="22"/>
      <c r="G149" s="22"/>
      <c r="H149" s="22"/>
      <c r="I149" s="22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>
        <f>U150</f>
        <v>25000</v>
      </c>
      <c r="V149" s="24">
        <f>V150</f>
        <v>25465.71</v>
      </c>
      <c r="W149" s="24">
        <f t="shared" si="2"/>
        <v>101.86</v>
      </c>
    </row>
    <row r="150" spans="1:23" ht="99.6" customHeight="1" x14ac:dyDescent="0.25">
      <c r="A150" s="3"/>
      <c r="B150" s="6"/>
      <c r="C150" s="25" t="s">
        <v>186</v>
      </c>
      <c r="D150" s="25" t="s">
        <v>209</v>
      </c>
      <c r="E150" s="28" t="s">
        <v>210</v>
      </c>
      <c r="F150" s="25"/>
      <c r="G150" s="25"/>
      <c r="H150" s="25"/>
      <c r="I150" s="25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>
        <v>25000</v>
      </c>
      <c r="V150" s="27">
        <v>25465.71</v>
      </c>
      <c r="W150" s="27">
        <f t="shared" si="2"/>
        <v>101.86</v>
      </c>
    </row>
    <row r="151" spans="1:23" ht="58.8" customHeight="1" x14ac:dyDescent="0.25">
      <c r="A151" s="2"/>
      <c r="B151" s="5"/>
      <c r="C151" s="22" t="s">
        <v>186</v>
      </c>
      <c r="D151" s="22" t="s">
        <v>211</v>
      </c>
      <c r="E151" s="23" t="s">
        <v>212</v>
      </c>
      <c r="F151" s="22"/>
      <c r="G151" s="22"/>
      <c r="H151" s="22"/>
      <c r="I151" s="22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>
        <f>U152</f>
        <v>5000</v>
      </c>
      <c r="V151" s="24">
        <f>V152</f>
        <v>4550</v>
      </c>
      <c r="W151" s="24">
        <f t="shared" si="2"/>
        <v>91</v>
      </c>
    </row>
    <row r="152" spans="1:23" ht="78.599999999999994" customHeight="1" x14ac:dyDescent="0.25">
      <c r="A152" s="3"/>
      <c r="B152" s="6"/>
      <c r="C152" s="25" t="s">
        <v>186</v>
      </c>
      <c r="D152" s="25" t="s">
        <v>213</v>
      </c>
      <c r="E152" s="28" t="s">
        <v>214</v>
      </c>
      <c r="F152" s="25"/>
      <c r="G152" s="25"/>
      <c r="H152" s="25"/>
      <c r="I152" s="25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>
        <v>5000</v>
      </c>
      <c r="V152" s="27">
        <v>4550</v>
      </c>
      <c r="W152" s="27">
        <f t="shared" si="2"/>
        <v>91</v>
      </c>
    </row>
    <row r="153" spans="1:23" ht="53.4" customHeight="1" x14ac:dyDescent="0.25">
      <c r="A153" s="2"/>
      <c r="B153" s="5"/>
      <c r="C153" s="22" t="s">
        <v>3</v>
      </c>
      <c r="D153" s="22" t="s">
        <v>215</v>
      </c>
      <c r="E153" s="23" t="s">
        <v>216</v>
      </c>
      <c r="F153" s="22"/>
      <c r="G153" s="22"/>
      <c r="H153" s="22"/>
      <c r="I153" s="22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>
        <f>U154</f>
        <v>61000</v>
      </c>
      <c r="V153" s="24">
        <f>V154</f>
        <v>62146.32</v>
      </c>
      <c r="W153" s="24">
        <f t="shared" si="2"/>
        <v>101.88</v>
      </c>
    </row>
    <row r="154" spans="1:23" ht="66" customHeight="1" x14ac:dyDescent="0.25">
      <c r="A154" s="2"/>
      <c r="B154" s="5"/>
      <c r="C154" s="22" t="s">
        <v>3</v>
      </c>
      <c r="D154" s="22" t="s">
        <v>217</v>
      </c>
      <c r="E154" s="29" t="s">
        <v>218</v>
      </c>
      <c r="F154" s="22"/>
      <c r="G154" s="22"/>
      <c r="H154" s="22"/>
      <c r="I154" s="22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>
        <f>SUM(U155:U156)</f>
        <v>61000</v>
      </c>
      <c r="V154" s="24">
        <f>SUM(V155:V156)</f>
        <v>62146.32</v>
      </c>
      <c r="W154" s="24">
        <f t="shared" si="2"/>
        <v>101.88</v>
      </c>
    </row>
    <row r="155" spans="1:23" ht="70.2" customHeight="1" x14ac:dyDescent="0.25">
      <c r="A155" s="3"/>
      <c r="B155" s="6"/>
      <c r="C155" s="25" t="s">
        <v>185</v>
      </c>
      <c r="D155" s="25" t="s">
        <v>217</v>
      </c>
      <c r="E155" s="28" t="s">
        <v>218</v>
      </c>
      <c r="F155" s="25"/>
      <c r="G155" s="25"/>
      <c r="H155" s="25"/>
      <c r="I155" s="25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>
        <v>1000</v>
      </c>
      <c r="V155" s="27">
        <v>2000</v>
      </c>
      <c r="W155" s="27">
        <f t="shared" si="2"/>
        <v>200</v>
      </c>
    </row>
    <row r="156" spans="1:23" ht="69.599999999999994" customHeight="1" x14ac:dyDescent="0.25">
      <c r="A156" s="3"/>
      <c r="B156" s="6"/>
      <c r="C156" s="25" t="s">
        <v>186</v>
      </c>
      <c r="D156" s="25" t="s">
        <v>217</v>
      </c>
      <c r="E156" s="28" t="s">
        <v>218</v>
      </c>
      <c r="F156" s="25"/>
      <c r="G156" s="25"/>
      <c r="H156" s="25"/>
      <c r="I156" s="25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>
        <v>60000</v>
      </c>
      <c r="V156" s="27">
        <v>60146.32</v>
      </c>
      <c r="W156" s="27">
        <f t="shared" si="2"/>
        <v>100.24</v>
      </c>
    </row>
    <row r="157" spans="1:23" ht="62.4" x14ac:dyDescent="0.25">
      <c r="A157" s="2"/>
      <c r="B157" s="5"/>
      <c r="C157" s="22" t="s">
        <v>3</v>
      </c>
      <c r="D157" s="22" t="s">
        <v>219</v>
      </c>
      <c r="E157" s="23" t="s">
        <v>220</v>
      </c>
      <c r="F157" s="22"/>
      <c r="G157" s="22"/>
      <c r="H157" s="22"/>
      <c r="I157" s="22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>
        <f>U158</f>
        <v>710000</v>
      </c>
      <c r="V157" s="24">
        <f>V158</f>
        <v>742761.4</v>
      </c>
      <c r="W157" s="24">
        <f t="shared" si="2"/>
        <v>104.61</v>
      </c>
    </row>
    <row r="158" spans="1:23" ht="78" x14ac:dyDescent="0.25">
      <c r="A158" s="2"/>
      <c r="B158" s="5"/>
      <c r="C158" s="22" t="s">
        <v>3</v>
      </c>
      <c r="D158" s="22" t="s">
        <v>221</v>
      </c>
      <c r="E158" s="29" t="s">
        <v>222</v>
      </c>
      <c r="F158" s="22"/>
      <c r="G158" s="22"/>
      <c r="H158" s="22"/>
      <c r="I158" s="22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>
        <f>SUM(U159:U160)</f>
        <v>710000</v>
      </c>
      <c r="V158" s="24">
        <f>SUM(V159:V160)</f>
        <v>742761.4</v>
      </c>
      <c r="W158" s="24">
        <f t="shared" si="2"/>
        <v>104.61</v>
      </c>
    </row>
    <row r="159" spans="1:23" ht="85.8" customHeight="1" x14ac:dyDescent="0.25">
      <c r="A159" s="3"/>
      <c r="B159" s="6"/>
      <c r="C159" s="25" t="s">
        <v>185</v>
      </c>
      <c r="D159" s="25" t="s">
        <v>221</v>
      </c>
      <c r="E159" s="28" t="s">
        <v>222</v>
      </c>
      <c r="F159" s="25"/>
      <c r="G159" s="25"/>
      <c r="H159" s="25"/>
      <c r="I159" s="25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>
        <v>60000</v>
      </c>
      <c r="V159" s="27">
        <v>46911.41</v>
      </c>
      <c r="W159" s="27">
        <f t="shared" si="2"/>
        <v>78.19</v>
      </c>
    </row>
    <row r="160" spans="1:23" ht="83.4" customHeight="1" x14ac:dyDescent="0.25">
      <c r="A160" s="3"/>
      <c r="B160" s="6"/>
      <c r="C160" s="25" t="s">
        <v>186</v>
      </c>
      <c r="D160" s="25" t="s">
        <v>221</v>
      </c>
      <c r="E160" s="28" t="s">
        <v>222</v>
      </c>
      <c r="F160" s="25"/>
      <c r="G160" s="25"/>
      <c r="H160" s="25"/>
      <c r="I160" s="25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>
        <v>650000</v>
      </c>
      <c r="V160" s="27">
        <v>695849.99</v>
      </c>
      <c r="W160" s="27">
        <f t="shared" si="2"/>
        <v>107.05</v>
      </c>
    </row>
    <row r="161" spans="1:23" ht="44.4" customHeight="1" x14ac:dyDescent="0.25">
      <c r="A161" s="2"/>
      <c r="B161" s="5"/>
      <c r="C161" s="22" t="s">
        <v>113</v>
      </c>
      <c r="D161" s="22" t="s">
        <v>223</v>
      </c>
      <c r="E161" s="23" t="s">
        <v>224</v>
      </c>
      <c r="F161" s="22"/>
      <c r="G161" s="22"/>
      <c r="H161" s="22"/>
      <c r="I161" s="22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>
        <f>U162:V162</f>
        <v>120000</v>
      </c>
      <c r="V161" s="24">
        <f>V162:W162</f>
        <v>125614.61</v>
      </c>
      <c r="W161" s="24">
        <f t="shared" si="2"/>
        <v>104.68</v>
      </c>
    </row>
    <row r="162" spans="1:23" ht="55.8" customHeight="1" x14ac:dyDescent="0.25">
      <c r="A162" s="3"/>
      <c r="B162" s="6"/>
      <c r="C162" s="25" t="s">
        <v>113</v>
      </c>
      <c r="D162" s="25" t="s">
        <v>225</v>
      </c>
      <c r="E162" s="26" t="s">
        <v>226</v>
      </c>
      <c r="F162" s="25"/>
      <c r="G162" s="25"/>
      <c r="H162" s="25"/>
      <c r="I162" s="25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>
        <v>120000</v>
      </c>
      <c r="V162" s="27">
        <v>125614.61</v>
      </c>
      <c r="W162" s="27">
        <f t="shared" si="2"/>
        <v>104.68</v>
      </c>
    </row>
    <row r="163" spans="1:23" ht="101.4" customHeight="1" x14ac:dyDescent="0.25">
      <c r="A163" s="2"/>
      <c r="B163" s="5"/>
      <c r="C163" s="22" t="s">
        <v>3</v>
      </c>
      <c r="D163" s="22" t="s">
        <v>227</v>
      </c>
      <c r="E163" s="29" t="s">
        <v>228</v>
      </c>
      <c r="F163" s="22"/>
      <c r="G163" s="22"/>
      <c r="H163" s="22"/>
      <c r="I163" s="22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>
        <f>SUM(U164+U166)</f>
        <v>2066300</v>
      </c>
      <c r="V163" s="24">
        <f>SUM(V164+V166)</f>
        <v>2408239.2200000002</v>
      </c>
      <c r="W163" s="24">
        <f t="shared" si="2"/>
        <v>116.55</v>
      </c>
    </row>
    <row r="164" spans="1:23" ht="102" customHeight="1" x14ac:dyDescent="0.25">
      <c r="A164" s="2"/>
      <c r="B164" s="5"/>
      <c r="C164" s="22" t="s">
        <v>3</v>
      </c>
      <c r="D164" s="22" t="s">
        <v>439</v>
      </c>
      <c r="E164" s="29" t="s">
        <v>228</v>
      </c>
      <c r="F164" s="22"/>
      <c r="G164" s="22"/>
      <c r="H164" s="22"/>
      <c r="I164" s="22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>
        <f>U165</f>
        <v>10400</v>
      </c>
      <c r="V164" s="24">
        <f>V165</f>
        <v>21631.93</v>
      </c>
      <c r="W164" s="24">
        <f t="shared" si="2"/>
        <v>208</v>
      </c>
    </row>
    <row r="165" spans="1:23" ht="67.8" customHeight="1" x14ac:dyDescent="0.25">
      <c r="A165" s="2"/>
      <c r="B165" s="5"/>
      <c r="C165" s="25" t="s">
        <v>113</v>
      </c>
      <c r="D165" s="25" t="s">
        <v>439</v>
      </c>
      <c r="E165" s="28" t="s">
        <v>440</v>
      </c>
      <c r="F165" s="25"/>
      <c r="G165" s="25"/>
      <c r="H165" s="25"/>
      <c r="I165" s="25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>
        <v>10400</v>
      </c>
      <c r="V165" s="27">
        <v>21631.93</v>
      </c>
      <c r="W165" s="27">
        <f t="shared" si="2"/>
        <v>208</v>
      </c>
    </row>
    <row r="166" spans="1:23" ht="81.599999999999994" customHeight="1" x14ac:dyDescent="0.25">
      <c r="A166" s="2"/>
      <c r="B166" s="5"/>
      <c r="C166" s="22" t="s">
        <v>3</v>
      </c>
      <c r="D166" s="22" t="s">
        <v>229</v>
      </c>
      <c r="E166" s="29" t="s">
        <v>230</v>
      </c>
      <c r="F166" s="22"/>
      <c r="G166" s="22"/>
      <c r="H166" s="22"/>
      <c r="I166" s="22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>
        <f>U167</f>
        <v>2055900</v>
      </c>
      <c r="V166" s="24">
        <f>V167</f>
        <v>2386607.29</v>
      </c>
      <c r="W166" s="24">
        <f t="shared" si="2"/>
        <v>116.09</v>
      </c>
    </row>
    <row r="167" spans="1:23" ht="62.4" x14ac:dyDescent="0.25">
      <c r="A167" s="2"/>
      <c r="B167" s="5"/>
      <c r="C167" s="22" t="s">
        <v>3</v>
      </c>
      <c r="D167" s="22" t="s">
        <v>231</v>
      </c>
      <c r="E167" s="23" t="s">
        <v>232</v>
      </c>
      <c r="F167" s="22"/>
      <c r="G167" s="22"/>
      <c r="H167" s="22"/>
      <c r="I167" s="22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>
        <f>SUM(U168:U170)</f>
        <v>2055900</v>
      </c>
      <c r="V167" s="24">
        <f>SUM(V168:V170)</f>
        <v>2386607.29</v>
      </c>
      <c r="W167" s="24">
        <f t="shared" si="2"/>
        <v>116.09</v>
      </c>
    </row>
    <row r="168" spans="1:23" ht="66.599999999999994" customHeight="1" x14ac:dyDescent="0.25">
      <c r="A168" s="3"/>
      <c r="B168" s="6"/>
      <c r="C168" s="25" t="s">
        <v>88</v>
      </c>
      <c r="D168" s="25" t="s">
        <v>231</v>
      </c>
      <c r="E168" s="26" t="s">
        <v>232</v>
      </c>
      <c r="F168" s="25"/>
      <c r="G168" s="25"/>
      <c r="H168" s="25"/>
      <c r="I168" s="25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>
        <v>1766400</v>
      </c>
      <c r="V168" s="27">
        <v>2051126.49</v>
      </c>
      <c r="W168" s="27">
        <f t="shared" si="2"/>
        <v>116.12</v>
      </c>
    </row>
    <row r="169" spans="1:23" ht="63" customHeight="1" x14ac:dyDescent="0.25">
      <c r="A169" s="3"/>
      <c r="B169" s="6"/>
      <c r="C169" s="25" t="s">
        <v>511</v>
      </c>
      <c r="D169" s="25" t="s">
        <v>231</v>
      </c>
      <c r="E169" s="26" t="s">
        <v>232</v>
      </c>
      <c r="F169" s="25"/>
      <c r="G169" s="25"/>
      <c r="H169" s="25"/>
      <c r="I169" s="25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>
        <v>29500</v>
      </c>
      <c r="V169" s="27">
        <v>29.54</v>
      </c>
      <c r="W169" s="27">
        <f t="shared" si="2"/>
        <v>0.1</v>
      </c>
    </row>
    <row r="170" spans="1:23" ht="64.2" customHeight="1" x14ac:dyDescent="0.25">
      <c r="A170" s="3"/>
      <c r="B170" s="6"/>
      <c r="C170" s="25" t="s">
        <v>100</v>
      </c>
      <c r="D170" s="25" t="s">
        <v>231</v>
      </c>
      <c r="E170" s="26" t="s">
        <v>232</v>
      </c>
      <c r="F170" s="25"/>
      <c r="G170" s="25"/>
      <c r="H170" s="25"/>
      <c r="I170" s="25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>
        <v>260000</v>
      </c>
      <c r="V170" s="27">
        <v>335451.26</v>
      </c>
      <c r="W170" s="27">
        <f t="shared" si="2"/>
        <v>129.02000000000001</v>
      </c>
    </row>
    <row r="171" spans="1:23" ht="25.2" customHeight="1" x14ac:dyDescent="0.25">
      <c r="A171" s="2"/>
      <c r="B171" s="5"/>
      <c r="C171" s="22" t="s">
        <v>3</v>
      </c>
      <c r="D171" s="22" t="s">
        <v>233</v>
      </c>
      <c r="E171" s="23" t="s">
        <v>234</v>
      </c>
      <c r="F171" s="22"/>
      <c r="G171" s="22"/>
      <c r="H171" s="22"/>
      <c r="I171" s="22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>
        <f>SUM(U172+U176+U174)</f>
        <v>307100</v>
      </c>
      <c r="V171" s="24">
        <f>SUM(V172+V176+V174)</f>
        <v>276676.47999999998</v>
      </c>
      <c r="W171" s="24">
        <f t="shared" si="2"/>
        <v>90.09</v>
      </c>
    </row>
    <row r="172" spans="1:23" ht="91.8" customHeight="1" x14ac:dyDescent="0.25">
      <c r="A172" s="2"/>
      <c r="B172" s="5"/>
      <c r="C172" s="22" t="s">
        <v>88</v>
      </c>
      <c r="D172" s="22" t="s">
        <v>235</v>
      </c>
      <c r="E172" s="29" t="s">
        <v>236</v>
      </c>
      <c r="F172" s="22"/>
      <c r="G172" s="22"/>
      <c r="H172" s="22"/>
      <c r="I172" s="22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>
        <f>U173</f>
        <v>222200</v>
      </c>
      <c r="V172" s="24">
        <f>V173</f>
        <v>207971.48</v>
      </c>
      <c r="W172" s="24">
        <f t="shared" si="2"/>
        <v>93.6</v>
      </c>
    </row>
    <row r="173" spans="1:23" ht="56.4" customHeight="1" x14ac:dyDescent="0.25">
      <c r="A173" s="3"/>
      <c r="B173" s="6"/>
      <c r="C173" s="25" t="s">
        <v>88</v>
      </c>
      <c r="D173" s="25" t="s">
        <v>237</v>
      </c>
      <c r="E173" s="26" t="s">
        <v>238</v>
      </c>
      <c r="F173" s="25"/>
      <c r="G173" s="25"/>
      <c r="H173" s="25"/>
      <c r="I173" s="25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>
        <v>222200</v>
      </c>
      <c r="V173" s="27">
        <v>207971.48</v>
      </c>
      <c r="W173" s="27">
        <f t="shared" si="2"/>
        <v>93.6</v>
      </c>
    </row>
    <row r="174" spans="1:23" ht="45.6" customHeight="1" x14ac:dyDescent="0.25">
      <c r="A174" s="3"/>
      <c r="B174" s="17"/>
      <c r="C174" s="22" t="s">
        <v>3</v>
      </c>
      <c r="D174" s="22" t="s">
        <v>450</v>
      </c>
      <c r="E174" s="23" t="s">
        <v>452</v>
      </c>
      <c r="F174" s="22"/>
      <c r="G174" s="22"/>
      <c r="H174" s="22"/>
      <c r="I174" s="22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>
        <f>U175</f>
        <v>83400</v>
      </c>
      <c r="V174" s="24">
        <f>V175</f>
        <v>83435.86</v>
      </c>
      <c r="W174" s="24">
        <f t="shared" si="2"/>
        <v>100.04</v>
      </c>
    </row>
    <row r="175" spans="1:23" ht="56.4" customHeight="1" x14ac:dyDescent="0.25">
      <c r="A175" s="3"/>
      <c r="B175" s="17"/>
      <c r="C175" s="25" t="s">
        <v>250</v>
      </c>
      <c r="D175" s="25" t="s">
        <v>451</v>
      </c>
      <c r="E175" s="26" t="s">
        <v>453</v>
      </c>
      <c r="F175" s="25"/>
      <c r="G175" s="25"/>
      <c r="H175" s="25"/>
      <c r="I175" s="25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>
        <v>83400</v>
      </c>
      <c r="V175" s="27">
        <v>83435.86</v>
      </c>
      <c r="W175" s="27">
        <f t="shared" si="2"/>
        <v>100.04</v>
      </c>
    </row>
    <row r="176" spans="1:23" ht="69.599999999999994" customHeight="1" x14ac:dyDescent="0.25">
      <c r="A176" s="2"/>
      <c r="B176" s="5"/>
      <c r="C176" s="22" t="s">
        <v>3</v>
      </c>
      <c r="D176" s="22" t="s">
        <v>239</v>
      </c>
      <c r="E176" s="23" t="s">
        <v>240</v>
      </c>
      <c r="F176" s="22"/>
      <c r="G176" s="22"/>
      <c r="H176" s="22"/>
      <c r="I176" s="22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>
        <f>U177+U181</f>
        <v>1500</v>
      </c>
      <c r="V176" s="24">
        <f>V177+V181</f>
        <v>-14730.86</v>
      </c>
      <c r="W176" s="24">
        <f t="shared" si="2"/>
        <v>-982.06</v>
      </c>
    </row>
    <row r="177" spans="1:23" ht="73.8" customHeight="1" x14ac:dyDescent="0.25">
      <c r="A177" s="2"/>
      <c r="B177" s="5"/>
      <c r="C177" s="22" t="s">
        <v>3</v>
      </c>
      <c r="D177" s="22" t="s">
        <v>241</v>
      </c>
      <c r="E177" s="23" t="s">
        <v>242</v>
      </c>
      <c r="F177" s="22"/>
      <c r="G177" s="22"/>
      <c r="H177" s="22"/>
      <c r="I177" s="22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>
        <f>SUM(U178:U180)</f>
        <v>1500</v>
      </c>
      <c r="V177" s="24">
        <f>SUM(V178:V180)</f>
        <v>-14964.36</v>
      </c>
      <c r="W177" s="24">
        <f t="shared" si="2"/>
        <v>-997.62</v>
      </c>
    </row>
    <row r="178" spans="1:23" ht="57" customHeight="1" x14ac:dyDescent="0.25">
      <c r="A178" s="3"/>
      <c r="B178" s="6"/>
      <c r="C178" s="25" t="s">
        <v>113</v>
      </c>
      <c r="D178" s="25" t="s">
        <v>241</v>
      </c>
      <c r="E178" s="26" t="s">
        <v>242</v>
      </c>
      <c r="F178" s="25"/>
      <c r="G178" s="25"/>
      <c r="H178" s="25"/>
      <c r="I178" s="25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>
        <v>1500</v>
      </c>
      <c r="V178" s="27">
        <v>2473.59</v>
      </c>
      <c r="W178" s="27">
        <f t="shared" si="2"/>
        <v>164.91</v>
      </c>
    </row>
    <row r="179" spans="1:23" ht="60" customHeight="1" x14ac:dyDescent="0.25">
      <c r="A179" s="3"/>
      <c r="B179" s="6"/>
      <c r="C179" s="25" t="s">
        <v>243</v>
      </c>
      <c r="D179" s="25" t="s">
        <v>241</v>
      </c>
      <c r="E179" s="26" t="s">
        <v>242</v>
      </c>
      <c r="F179" s="25"/>
      <c r="G179" s="25"/>
      <c r="H179" s="25"/>
      <c r="I179" s="25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>
        <v>0</v>
      </c>
      <c r="V179" s="27">
        <v>-17045.95</v>
      </c>
      <c r="W179" s="27" t="s">
        <v>411</v>
      </c>
    </row>
    <row r="180" spans="1:23" ht="58.2" customHeight="1" x14ac:dyDescent="0.25">
      <c r="A180" s="3"/>
      <c r="B180" s="17"/>
      <c r="C180" s="25" t="s">
        <v>441</v>
      </c>
      <c r="D180" s="25" t="s">
        <v>241</v>
      </c>
      <c r="E180" s="26" t="s">
        <v>242</v>
      </c>
      <c r="F180" s="25"/>
      <c r="G180" s="25"/>
      <c r="H180" s="25"/>
      <c r="I180" s="25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>
        <v>0</v>
      </c>
      <c r="V180" s="27">
        <v>-392</v>
      </c>
      <c r="W180" s="27" t="s">
        <v>411</v>
      </c>
    </row>
    <row r="181" spans="1:23" ht="70.8" customHeight="1" x14ac:dyDescent="0.25">
      <c r="A181" s="3"/>
      <c r="B181" s="17"/>
      <c r="C181" s="22" t="s">
        <v>3</v>
      </c>
      <c r="D181" s="22" t="s">
        <v>442</v>
      </c>
      <c r="E181" s="23" t="s">
        <v>443</v>
      </c>
      <c r="F181" s="22"/>
      <c r="G181" s="22"/>
      <c r="H181" s="22"/>
      <c r="I181" s="22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>
        <f>SUM(U182)</f>
        <v>0</v>
      </c>
      <c r="V181" s="24">
        <f>SUM(V182)</f>
        <v>233.5</v>
      </c>
      <c r="W181" s="24" t="s">
        <v>411</v>
      </c>
    </row>
    <row r="182" spans="1:23" ht="65.400000000000006" customHeight="1" x14ac:dyDescent="0.25">
      <c r="A182" s="3"/>
      <c r="B182" s="17"/>
      <c r="C182" s="25" t="s">
        <v>6</v>
      </c>
      <c r="D182" s="25" t="s">
        <v>442</v>
      </c>
      <c r="E182" s="26" t="s">
        <v>443</v>
      </c>
      <c r="F182" s="25"/>
      <c r="G182" s="25"/>
      <c r="H182" s="25"/>
      <c r="I182" s="25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>
        <v>0</v>
      </c>
      <c r="V182" s="27">
        <v>233.5</v>
      </c>
      <c r="W182" s="27" t="s">
        <v>411</v>
      </c>
    </row>
    <row r="183" spans="1:23" ht="21.6" customHeight="1" x14ac:dyDescent="0.25">
      <c r="A183" s="2"/>
      <c r="B183" s="5"/>
      <c r="C183" s="22" t="s">
        <v>88</v>
      </c>
      <c r="D183" s="22" t="s">
        <v>244</v>
      </c>
      <c r="E183" s="23" t="s">
        <v>245</v>
      </c>
      <c r="F183" s="22"/>
      <c r="G183" s="22"/>
      <c r="H183" s="22"/>
      <c r="I183" s="22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>
        <f>U184</f>
        <v>75500</v>
      </c>
      <c r="V183" s="24">
        <f t="shared" ref="V183" si="3">V184</f>
        <v>81076.08</v>
      </c>
      <c r="W183" s="24">
        <f t="shared" si="2"/>
        <v>107.39</v>
      </c>
    </row>
    <row r="184" spans="1:23" ht="31.2" x14ac:dyDescent="0.25">
      <c r="A184" s="2"/>
      <c r="B184" s="5"/>
      <c r="C184" s="22" t="s">
        <v>88</v>
      </c>
      <c r="D184" s="22" t="s">
        <v>246</v>
      </c>
      <c r="E184" s="23" t="s">
        <v>247</v>
      </c>
      <c r="F184" s="22"/>
      <c r="G184" s="22"/>
      <c r="H184" s="22"/>
      <c r="I184" s="22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>
        <f>U185</f>
        <v>75500</v>
      </c>
      <c r="V184" s="24">
        <f>V185</f>
        <v>81076.08</v>
      </c>
      <c r="W184" s="24">
        <f t="shared" si="2"/>
        <v>107.39</v>
      </c>
    </row>
    <row r="185" spans="1:23" ht="46.8" x14ac:dyDescent="0.25">
      <c r="A185" s="3"/>
      <c r="B185" s="6"/>
      <c r="C185" s="25" t="s">
        <v>88</v>
      </c>
      <c r="D185" s="25" t="s">
        <v>248</v>
      </c>
      <c r="E185" s="26" t="s">
        <v>249</v>
      </c>
      <c r="F185" s="25"/>
      <c r="G185" s="25"/>
      <c r="H185" s="25"/>
      <c r="I185" s="25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>
        <v>75500</v>
      </c>
      <c r="V185" s="27">
        <v>81076.08</v>
      </c>
      <c r="W185" s="27">
        <f t="shared" si="2"/>
        <v>107.39</v>
      </c>
    </row>
    <row r="186" spans="1:23" ht="33" customHeight="1" x14ac:dyDescent="0.25">
      <c r="A186" s="3"/>
      <c r="B186" s="17"/>
      <c r="C186" s="22" t="s">
        <v>3</v>
      </c>
      <c r="D186" s="22" t="s">
        <v>444</v>
      </c>
      <c r="E186" s="23" t="s">
        <v>447</v>
      </c>
      <c r="F186" s="22"/>
      <c r="G186" s="22"/>
      <c r="H186" s="22"/>
      <c r="I186" s="22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>
        <f>U187+U190</f>
        <v>132.02000000000001</v>
      </c>
      <c r="V186" s="24">
        <f>V187+V190</f>
        <v>3139.48</v>
      </c>
      <c r="W186" s="24">
        <f t="shared" si="2"/>
        <v>2378.0300000000002</v>
      </c>
    </row>
    <row r="187" spans="1:23" ht="24" customHeight="1" x14ac:dyDescent="0.25">
      <c r="A187" s="3"/>
      <c r="B187" s="17"/>
      <c r="C187" s="22" t="s">
        <v>3</v>
      </c>
      <c r="D187" s="22" t="s">
        <v>445</v>
      </c>
      <c r="E187" s="23" t="s">
        <v>446</v>
      </c>
      <c r="F187" s="22"/>
      <c r="G187" s="22"/>
      <c r="H187" s="22"/>
      <c r="I187" s="22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>
        <f>U188</f>
        <v>0</v>
      </c>
      <c r="V187" s="24">
        <f>V188</f>
        <v>3007.46</v>
      </c>
      <c r="W187" s="24" t="s">
        <v>411</v>
      </c>
    </row>
    <row r="188" spans="1:23" ht="22.2" customHeight="1" x14ac:dyDescent="0.25">
      <c r="A188" s="3"/>
      <c r="B188" s="17"/>
      <c r="C188" s="22" t="s">
        <v>3</v>
      </c>
      <c r="D188" s="22" t="s">
        <v>448</v>
      </c>
      <c r="E188" s="23" t="s">
        <v>449</v>
      </c>
      <c r="F188" s="22"/>
      <c r="G188" s="22"/>
      <c r="H188" s="22"/>
      <c r="I188" s="22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>
        <f>U189</f>
        <v>0</v>
      </c>
      <c r="V188" s="24">
        <f>V189</f>
        <v>3007.46</v>
      </c>
      <c r="W188" s="24" t="s">
        <v>411</v>
      </c>
    </row>
    <row r="189" spans="1:23" ht="29.4" customHeight="1" x14ac:dyDescent="0.25">
      <c r="A189" s="3"/>
      <c r="B189" s="17"/>
      <c r="C189" s="25" t="s">
        <v>100</v>
      </c>
      <c r="D189" s="25" t="s">
        <v>448</v>
      </c>
      <c r="E189" s="26" t="s">
        <v>449</v>
      </c>
      <c r="F189" s="25"/>
      <c r="G189" s="25"/>
      <c r="H189" s="25"/>
      <c r="I189" s="25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>
        <v>0</v>
      </c>
      <c r="V189" s="27">
        <v>3007.46</v>
      </c>
      <c r="W189" s="24" t="s">
        <v>411</v>
      </c>
    </row>
    <row r="190" spans="1:23" ht="29.4" customHeight="1" x14ac:dyDescent="0.25">
      <c r="A190" s="3"/>
      <c r="B190" s="17"/>
      <c r="C190" s="22" t="s">
        <v>3</v>
      </c>
      <c r="D190" s="22" t="s">
        <v>519</v>
      </c>
      <c r="E190" s="23" t="s">
        <v>517</v>
      </c>
      <c r="F190" s="25"/>
      <c r="G190" s="25"/>
      <c r="H190" s="25"/>
      <c r="I190" s="25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4">
        <f>U191</f>
        <v>132.02000000000001</v>
      </c>
      <c r="V190" s="24">
        <f>V191</f>
        <v>132.02000000000001</v>
      </c>
      <c r="W190" s="24">
        <f t="shared" si="2"/>
        <v>100</v>
      </c>
    </row>
    <row r="191" spans="1:23" ht="29.4" customHeight="1" x14ac:dyDescent="0.25">
      <c r="A191" s="3"/>
      <c r="B191" s="17"/>
      <c r="C191" s="25" t="s">
        <v>113</v>
      </c>
      <c r="D191" s="25" t="s">
        <v>520</v>
      </c>
      <c r="E191" s="26" t="s">
        <v>518</v>
      </c>
      <c r="F191" s="25"/>
      <c r="G191" s="25"/>
      <c r="H191" s="25"/>
      <c r="I191" s="25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>
        <v>132.02000000000001</v>
      </c>
      <c r="V191" s="27">
        <v>132.02000000000001</v>
      </c>
      <c r="W191" s="27">
        <f t="shared" si="2"/>
        <v>100</v>
      </c>
    </row>
    <row r="192" spans="1:23" ht="22.8" customHeight="1" x14ac:dyDescent="0.25">
      <c r="A192" s="2"/>
      <c r="B192" s="5"/>
      <c r="C192" s="22" t="s">
        <v>250</v>
      </c>
      <c r="D192" s="22" t="s">
        <v>251</v>
      </c>
      <c r="E192" s="23" t="s">
        <v>252</v>
      </c>
      <c r="F192" s="22"/>
      <c r="G192" s="22"/>
      <c r="H192" s="22"/>
      <c r="I192" s="22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>
        <f>SUM(U193+U288+U285)</f>
        <v>2387727587.2599998</v>
      </c>
      <c r="V192" s="24">
        <f>SUM(V193+V288+V285)</f>
        <v>2366216553.7199993</v>
      </c>
      <c r="W192" s="24">
        <f t="shared" si="2"/>
        <v>99.1</v>
      </c>
    </row>
    <row r="193" spans="1:23" ht="31.8" customHeight="1" x14ac:dyDescent="0.25">
      <c r="A193" s="2"/>
      <c r="B193" s="5"/>
      <c r="C193" s="22" t="s">
        <v>250</v>
      </c>
      <c r="D193" s="22" t="s">
        <v>253</v>
      </c>
      <c r="E193" s="23" t="s">
        <v>254</v>
      </c>
      <c r="F193" s="22"/>
      <c r="G193" s="22"/>
      <c r="H193" s="22"/>
      <c r="I193" s="22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>
        <f>SUM(U194+U205+U248+U273)</f>
        <v>2391303525.4000001</v>
      </c>
      <c r="V193" s="24">
        <f>SUM(V194+V205+V248+V273)</f>
        <v>2369346086.0699997</v>
      </c>
      <c r="W193" s="24">
        <f t="shared" si="2"/>
        <v>99.08</v>
      </c>
    </row>
    <row r="194" spans="1:23" ht="19.8" customHeight="1" x14ac:dyDescent="0.25">
      <c r="A194" s="2"/>
      <c r="B194" s="5"/>
      <c r="C194" s="22" t="s">
        <v>250</v>
      </c>
      <c r="D194" s="22" t="s">
        <v>255</v>
      </c>
      <c r="E194" s="23" t="s">
        <v>256</v>
      </c>
      <c r="F194" s="22"/>
      <c r="G194" s="22"/>
      <c r="H194" s="22"/>
      <c r="I194" s="22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>
        <f>SUM(U195+U197+U199+U201)</f>
        <v>1051913400</v>
      </c>
      <c r="V194" s="24">
        <f>SUM(V195+V197+V199+V201)</f>
        <v>1051913400</v>
      </c>
      <c r="W194" s="24">
        <f t="shared" si="2"/>
        <v>100</v>
      </c>
    </row>
    <row r="195" spans="1:23" ht="19.2" customHeight="1" x14ac:dyDescent="0.25">
      <c r="A195" s="2"/>
      <c r="B195" s="5"/>
      <c r="C195" s="22" t="s">
        <v>250</v>
      </c>
      <c r="D195" s="22" t="s">
        <v>257</v>
      </c>
      <c r="E195" s="23" t="s">
        <v>258</v>
      </c>
      <c r="F195" s="22"/>
      <c r="G195" s="22"/>
      <c r="H195" s="22"/>
      <c r="I195" s="22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>
        <f>U196</f>
        <v>26283300</v>
      </c>
      <c r="V195" s="24">
        <f t="shared" ref="V195" si="4">V196</f>
        <v>26283300</v>
      </c>
      <c r="W195" s="24">
        <f t="shared" si="2"/>
        <v>100</v>
      </c>
    </row>
    <row r="196" spans="1:23" ht="46.2" customHeight="1" x14ac:dyDescent="0.25">
      <c r="A196" s="3"/>
      <c r="B196" s="6"/>
      <c r="C196" s="25" t="s">
        <v>250</v>
      </c>
      <c r="D196" s="25" t="s">
        <v>259</v>
      </c>
      <c r="E196" s="26" t="s">
        <v>260</v>
      </c>
      <c r="F196" s="25"/>
      <c r="G196" s="25"/>
      <c r="H196" s="25"/>
      <c r="I196" s="25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>
        <v>26283300</v>
      </c>
      <c r="V196" s="27">
        <v>26283300</v>
      </c>
      <c r="W196" s="27">
        <f t="shared" si="2"/>
        <v>100</v>
      </c>
    </row>
    <row r="197" spans="1:23" ht="33" customHeight="1" x14ac:dyDescent="0.25">
      <c r="A197" s="2"/>
      <c r="B197" s="5"/>
      <c r="C197" s="22" t="s">
        <v>250</v>
      </c>
      <c r="D197" s="22" t="s">
        <v>261</v>
      </c>
      <c r="E197" s="23" t="s">
        <v>262</v>
      </c>
      <c r="F197" s="22"/>
      <c r="G197" s="22"/>
      <c r="H197" s="22"/>
      <c r="I197" s="22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>
        <f>U198</f>
        <v>251586600</v>
      </c>
      <c r="V197" s="24">
        <f>V198</f>
        <v>251586600</v>
      </c>
      <c r="W197" s="24">
        <f t="shared" si="2"/>
        <v>100</v>
      </c>
    </row>
    <row r="198" spans="1:23" ht="37.799999999999997" customHeight="1" x14ac:dyDescent="0.25">
      <c r="A198" s="3"/>
      <c r="B198" s="6"/>
      <c r="C198" s="25" t="s">
        <v>250</v>
      </c>
      <c r="D198" s="25" t="s">
        <v>263</v>
      </c>
      <c r="E198" s="26" t="s">
        <v>264</v>
      </c>
      <c r="F198" s="25"/>
      <c r="G198" s="25"/>
      <c r="H198" s="25"/>
      <c r="I198" s="25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>
        <v>251586600</v>
      </c>
      <c r="V198" s="27">
        <v>251586600</v>
      </c>
      <c r="W198" s="27">
        <f t="shared" si="2"/>
        <v>100</v>
      </c>
    </row>
    <row r="199" spans="1:23" ht="52.8" customHeight="1" x14ac:dyDescent="0.25">
      <c r="A199" s="2"/>
      <c r="B199" s="5"/>
      <c r="C199" s="22" t="s">
        <v>250</v>
      </c>
      <c r="D199" s="22" t="s">
        <v>265</v>
      </c>
      <c r="E199" s="23" t="s">
        <v>266</v>
      </c>
      <c r="F199" s="22"/>
      <c r="G199" s="22"/>
      <c r="H199" s="22"/>
      <c r="I199" s="22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>
        <f>U200</f>
        <v>584352000</v>
      </c>
      <c r="V199" s="24">
        <f>V200</f>
        <v>584352000</v>
      </c>
      <c r="W199" s="24">
        <f t="shared" si="2"/>
        <v>100</v>
      </c>
    </row>
    <row r="200" spans="1:23" ht="46.2" customHeight="1" x14ac:dyDescent="0.25">
      <c r="A200" s="3"/>
      <c r="B200" s="6"/>
      <c r="C200" s="25" t="s">
        <v>250</v>
      </c>
      <c r="D200" s="25" t="s">
        <v>267</v>
      </c>
      <c r="E200" s="26" t="s">
        <v>268</v>
      </c>
      <c r="F200" s="25"/>
      <c r="G200" s="25"/>
      <c r="H200" s="25"/>
      <c r="I200" s="25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>
        <v>584352000</v>
      </c>
      <c r="V200" s="27">
        <v>584352000</v>
      </c>
      <c r="W200" s="27">
        <f t="shared" si="2"/>
        <v>100</v>
      </c>
    </row>
    <row r="201" spans="1:23" ht="27.6" customHeight="1" x14ac:dyDescent="0.25">
      <c r="A201" s="2"/>
      <c r="B201" s="5"/>
      <c r="C201" s="22" t="s">
        <v>250</v>
      </c>
      <c r="D201" s="22" t="s">
        <v>269</v>
      </c>
      <c r="E201" s="23" t="s">
        <v>270</v>
      </c>
      <c r="F201" s="22"/>
      <c r="G201" s="22"/>
      <c r="H201" s="22"/>
      <c r="I201" s="22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>
        <f>U202</f>
        <v>189691500</v>
      </c>
      <c r="V201" s="24">
        <f>V202</f>
        <v>189691500</v>
      </c>
      <c r="W201" s="24">
        <f t="shared" si="2"/>
        <v>100</v>
      </c>
    </row>
    <row r="202" spans="1:23" ht="29.4" customHeight="1" x14ac:dyDescent="0.25">
      <c r="A202" s="2"/>
      <c r="B202" s="5"/>
      <c r="C202" s="22" t="s">
        <v>250</v>
      </c>
      <c r="D202" s="22" t="s">
        <v>271</v>
      </c>
      <c r="E202" s="23" t="s">
        <v>272</v>
      </c>
      <c r="F202" s="22"/>
      <c r="G202" s="22"/>
      <c r="H202" s="22"/>
      <c r="I202" s="22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>
        <f>SUM(U203:U204)</f>
        <v>189691500</v>
      </c>
      <c r="V202" s="24">
        <f>SUM(V203:V204)</f>
        <v>189691500</v>
      </c>
      <c r="W202" s="24">
        <f t="shared" si="2"/>
        <v>100</v>
      </c>
    </row>
    <row r="203" spans="1:23" ht="97.2" customHeight="1" x14ac:dyDescent="0.25">
      <c r="A203" s="3"/>
      <c r="B203" s="6"/>
      <c r="C203" s="25" t="s">
        <v>250</v>
      </c>
      <c r="D203" s="25" t="s">
        <v>273</v>
      </c>
      <c r="E203" s="28" t="s">
        <v>274</v>
      </c>
      <c r="F203" s="25"/>
      <c r="G203" s="25"/>
      <c r="H203" s="25"/>
      <c r="I203" s="25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>
        <v>110880100</v>
      </c>
      <c r="V203" s="27">
        <v>110880100</v>
      </c>
      <c r="W203" s="27">
        <f t="shared" si="2"/>
        <v>100</v>
      </c>
    </row>
    <row r="204" spans="1:23" ht="76.2" customHeight="1" x14ac:dyDescent="0.25">
      <c r="A204" s="3"/>
      <c r="B204" s="6"/>
      <c r="C204" s="25" t="s">
        <v>250</v>
      </c>
      <c r="D204" s="25" t="s">
        <v>275</v>
      </c>
      <c r="E204" s="28" t="s">
        <v>276</v>
      </c>
      <c r="F204" s="25"/>
      <c r="G204" s="25"/>
      <c r="H204" s="25"/>
      <c r="I204" s="25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>
        <v>78811400</v>
      </c>
      <c r="V204" s="27">
        <v>78811400</v>
      </c>
      <c r="W204" s="27">
        <f t="shared" si="2"/>
        <v>100</v>
      </c>
    </row>
    <row r="205" spans="1:23" ht="42" customHeight="1" x14ac:dyDescent="0.25">
      <c r="A205" s="2"/>
      <c r="B205" s="5"/>
      <c r="C205" s="22" t="s">
        <v>250</v>
      </c>
      <c r="D205" s="22" t="s">
        <v>277</v>
      </c>
      <c r="E205" s="23" t="s">
        <v>278</v>
      </c>
      <c r="F205" s="22"/>
      <c r="G205" s="22"/>
      <c r="H205" s="22"/>
      <c r="I205" s="22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>
        <f>SUM(U206+U210+U212+U214+U216+U220+U224+U208+U218+U222)</f>
        <v>271373197.36000001</v>
      </c>
      <c r="V205" s="24">
        <f>SUM(V206+V210+V212+V214+V216+V220+V224+V208+V218+V222)</f>
        <v>253733920.32999998</v>
      </c>
      <c r="W205" s="24">
        <f t="shared" si="2"/>
        <v>93.5</v>
      </c>
    </row>
    <row r="206" spans="1:23" ht="102.6" customHeight="1" x14ac:dyDescent="0.25">
      <c r="A206" s="2"/>
      <c r="B206" s="5"/>
      <c r="C206" s="22" t="s">
        <v>250</v>
      </c>
      <c r="D206" s="22" t="s">
        <v>279</v>
      </c>
      <c r="E206" s="29" t="s">
        <v>280</v>
      </c>
      <c r="F206" s="22"/>
      <c r="G206" s="22"/>
      <c r="H206" s="22"/>
      <c r="I206" s="22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>
        <f>U207</f>
        <v>27380634</v>
      </c>
      <c r="V206" s="24">
        <f>V207</f>
        <v>23140942.23</v>
      </c>
      <c r="W206" s="24">
        <f t="shared" si="2"/>
        <v>84.52</v>
      </c>
    </row>
    <row r="207" spans="1:23" ht="97.2" customHeight="1" x14ac:dyDescent="0.25">
      <c r="A207" s="3"/>
      <c r="B207" s="6"/>
      <c r="C207" s="25" t="s">
        <v>250</v>
      </c>
      <c r="D207" s="25" t="s">
        <v>281</v>
      </c>
      <c r="E207" s="28" t="s">
        <v>282</v>
      </c>
      <c r="F207" s="25"/>
      <c r="G207" s="25"/>
      <c r="H207" s="25"/>
      <c r="I207" s="25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>
        <v>27380634</v>
      </c>
      <c r="V207" s="27">
        <v>23140942.23</v>
      </c>
      <c r="W207" s="27">
        <f t="shared" si="2"/>
        <v>84.52</v>
      </c>
    </row>
    <row r="208" spans="1:23" ht="82.8" customHeight="1" x14ac:dyDescent="0.25">
      <c r="A208" s="2"/>
      <c r="B208" s="5"/>
      <c r="C208" s="22" t="s">
        <v>250</v>
      </c>
      <c r="D208" s="22" t="s">
        <v>283</v>
      </c>
      <c r="E208" s="29" t="s">
        <v>284</v>
      </c>
      <c r="F208" s="22"/>
      <c r="G208" s="22"/>
      <c r="H208" s="22"/>
      <c r="I208" s="22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>
        <f>U209</f>
        <v>1509466.67</v>
      </c>
      <c r="V208" s="24">
        <f>V209</f>
        <v>1509466.67</v>
      </c>
      <c r="W208" s="24">
        <f t="shared" si="2"/>
        <v>100</v>
      </c>
    </row>
    <row r="209" spans="1:23" ht="73.2" customHeight="1" x14ac:dyDescent="0.25">
      <c r="A209" s="3"/>
      <c r="B209" s="6"/>
      <c r="C209" s="25" t="s">
        <v>250</v>
      </c>
      <c r="D209" s="25" t="s">
        <v>285</v>
      </c>
      <c r="E209" s="28" t="s">
        <v>286</v>
      </c>
      <c r="F209" s="25"/>
      <c r="G209" s="25"/>
      <c r="H209" s="25"/>
      <c r="I209" s="25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>
        <v>1509466.67</v>
      </c>
      <c r="V209" s="27">
        <v>1509466.67</v>
      </c>
      <c r="W209" s="27">
        <f t="shared" si="2"/>
        <v>100</v>
      </c>
    </row>
    <row r="210" spans="1:23" ht="0.6" hidden="1" customHeight="1" x14ac:dyDescent="0.25">
      <c r="A210" s="2"/>
      <c r="B210" s="5"/>
      <c r="C210" s="22" t="s">
        <v>250</v>
      </c>
      <c r="D210" s="22" t="s">
        <v>287</v>
      </c>
      <c r="E210" s="29" t="s">
        <v>288</v>
      </c>
      <c r="F210" s="22"/>
      <c r="G210" s="22"/>
      <c r="H210" s="22"/>
      <c r="I210" s="22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>
        <v>0</v>
      </c>
      <c r="V210" s="24">
        <v>0</v>
      </c>
      <c r="W210" s="24" t="e">
        <f t="shared" ref="W210:W292" si="5">ROUND(V210/U210*100,2)</f>
        <v>#DIV/0!</v>
      </c>
    </row>
    <row r="211" spans="1:23" ht="80.400000000000006" hidden="1" customHeight="1" x14ac:dyDescent="0.25">
      <c r="A211" s="3"/>
      <c r="B211" s="6"/>
      <c r="C211" s="25" t="s">
        <v>250</v>
      </c>
      <c r="D211" s="25" t="s">
        <v>289</v>
      </c>
      <c r="E211" s="28" t="s">
        <v>290</v>
      </c>
      <c r="F211" s="25"/>
      <c r="G211" s="25"/>
      <c r="H211" s="25"/>
      <c r="I211" s="25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>
        <v>0</v>
      </c>
      <c r="V211" s="27"/>
      <c r="W211" s="24" t="e">
        <f t="shared" si="5"/>
        <v>#DIV/0!</v>
      </c>
    </row>
    <row r="212" spans="1:23" ht="29.4" customHeight="1" x14ac:dyDescent="0.25">
      <c r="A212" s="2"/>
      <c r="B212" s="5"/>
      <c r="C212" s="22" t="s">
        <v>250</v>
      </c>
      <c r="D212" s="22" t="s">
        <v>291</v>
      </c>
      <c r="E212" s="23" t="s">
        <v>292</v>
      </c>
      <c r="F212" s="22"/>
      <c r="G212" s="22"/>
      <c r="H212" s="22"/>
      <c r="I212" s="22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>
        <f>U213</f>
        <v>21444300</v>
      </c>
      <c r="V212" s="24">
        <f>V213</f>
        <v>21444300</v>
      </c>
      <c r="W212" s="24">
        <f t="shared" si="5"/>
        <v>100</v>
      </c>
    </row>
    <row r="213" spans="1:23" ht="42" customHeight="1" x14ac:dyDescent="0.25">
      <c r="A213" s="3"/>
      <c r="B213" s="6"/>
      <c r="C213" s="25" t="s">
        <v>250</v>
      </c>
      <c r="D213" s="25" t="s">
        <v>293</v>
      </c>
      <c r="E213" s="26" t="s">
        <v>294</v>
      </c>
      <c r="F213" s="25"/>
      <c r="G213" s="25"/>
      <c r="H213" s="25"/>
      <c r="I213" s="25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>
        <v>21444300</v>
      </c>
      <c r="V213" s="27">
        <v>21444300</v>
      </c>
      <c r="W213" s="27">
        <f t="shared" si="5"/>
        <v>100</v>
      </c>
    </row>
    <row r="214" spans="1:23" ht="53.4" customHeight="1" x14ac:dyDescent="0.25">
      <c r="A214" s="2"/>
      <c r="B214" s="5"/>
      <c r="C214" s="22" t="s">
        <v>250</v>
      </c>
      <c r="D214" s="22" t="s">
        <v>295</v>
      </c>
      <c r="E214" s="23" t="s">
        <v>296</v>
      </c>
      <c r="F214" s="22"/>
      <c r="G214" s="22"/>
      <c r="H214" s="22"/>
      <c r="I214" s="22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>
        <f>U215</f>
        <v>24282932.73</v>
      </c>
      <c r="V214" s="24">
        <f>V215</f>
        <v>22444758.870000001</v>
      </c>
      <c r="W214" s="24">
        <f t="shared" si="5"/>
        <v>92.43</v>
      </c>
    </row>
    <row r="215" spans="1:23" ht="59.4" customHeight="1" x14ac:dyDescent="0.25">
      <c r="A215" s="3"/>
      <c r="B215" s="6"/>
      <c r="C215" s="25" t="s">
        <v>250</v>
      </c>
      <c r="D215" s="25" t="s">
        <v>297</v>
      </c>
      <c r="E215" s="26" t="s">
        <v>298</v>
      </c>
      <c r="F215" s="25"/>
      <c r="G215" s="25"/>
      <c r="H215" s="25"/>
      <c r="I215" s="25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>
        <v>24282932.73</v>
      </c>
      <c r="V215" s="27">
        <v>22444758.870000001</v>
      </c>
      <c r="W215" s="27">
        <f t="shared" si="5"/>
        <v>92.43</v>
      </c>
    </row>
    <row r="216" spans="1:23" ht="31.2" x14ac:dyDescent="0.25">
      <c r="A216" s="2"/>
      <c r="B216" s="5"/>
      <c r="C216" s="22" t="s">
        <v>250</v>
      </c>
      <c r="D216" s="22" t="s">
        <v>299</v>
      </c>
      <c r="E216" s="23" t="s">
        <v>300</v>
      </c>
      <c r="F216" s="22"/>
      <c r="G216" s="22"/>
      <c r="H216" s="22"/>
      <c r="I216" s="22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>
        <f>U217</f>
        <v>2953648.8</v>
      </c>
      <c r="V216" s="24">
        <f>V217</f>
        <v>2953648.8</v>
      </c>
      <c r="W216" s="24">
        <f t="shared" si="5"/>
        <v>100</v>
      </c>
    </row>
    <row r="217" spans="1:23" ht="31.2" x14ac:dyDescent="0.25">
      <c r="A217" s="3"/>
      <c r="B217" s="6"/>
      <c r="C217" s="25" t="s">
        <v>250</v>
      </c>
      <c r="D217" s="25" t="s">
        <v>301</v>
      </c>
      <c r="E217" s="26" t="s">
        <v>302</v>
      </c>
      <c r="F217" s="25"/>
      <c r="G217" s="25"/>
      <c r="H217" s="25"/>
      <c r="I217" s="25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>
        <v>2953648.8</v>
      </c>
      <c r="V217" s="27">
        <v>2953648.8</v>
      </c>
      <c r="W217" s="24">
        <f t="shared" si="5"/>
        <v>100</v>
      </c>
    </row>
    <row r="218" spans="1:23" ht="26.4" customHeight="1" x14ac:dyDescent="0.25">
      <c r="A218" s="2"/>
      <c r="B218" s="5"/>
      <c r="C218" s="22" t="s">
        <v>250</v>
      </c>
      <c r="D218" s="22" t="s">
        <v>303</v>
      </c>
      <c r="E218" s="23" t="s">
        <v>304</v>
      </c>
      <c r="F218" s="22"/>
      <c r="G218" s="22"/>
      <c r="H218" s="22"/>
      <c r="I218" s="22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>
        <f>U219</f>
        <v>67800</v>
      </c>
      <c r="V218" s="24">
        <f>V219</f>
        <v>67800</v>
      </c>
      <c r="W218" s="24">
        <f t="shared" si="5"/>
        <v>100</v>
      </c>
    </row>
    <row r="219" spans="1:23" ht="21" customHeight="1" x14ac:dyDescent="0.25">
      <c r="A219" s="3"/>
      <c r="B219" s="6"/>
      <c r="C219" s="25" t="s">
        <v>250</v>
      </c>
      <c r="D219" s="25" t="s">
        <v>305</v>
      </c>
      <c r="E219" s="26" t="s">
        <v>306</v>
      </c>
      <c r="F219" s="25"/>
      <c r="G219" s="25"/>
      <c r="H219" s="25"/>
      <c r="I219" s="25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>
        <v>67800</v>
      </c>
      <c r="V219" s="27">
        <v>67800</v>
      </c>
      <c r="W219" s="27">
        <f t="shared" si="5"/>
        <v>100</v>
      </c>
    </row>
    <row r="220" spans="1:23" ht="37.799999999999997" customHeight="1" x14ac:dyDescent="0.25">
      <c r="A220" s="2"/>
      <c r="B220" s="5"/>
      <c r="C220" s="22" t="s">
        <v>250</v>
      </c>
      <c r="D220" s="22" t="s">
        <v>307</v>
      </c>
      <c r="E220" s="23" t="s">
        <v>308</v>
      </c>
      <c r="F220" s="22"/>
      <c r="G220" s="22"/>
      <c r="H220" s="22"/>
      <c r="I220" s="22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>
        <f>U221</f>
        <v>29031413.5</v>
      </c>
      <c r="V220" s="24">
        <f>V221</f>
        <v>29031413.5</v>
      </c>
      <c r="W220" s="24">
        <f t="shared" si="5"/>
        <v>100</v>
      </c>
    </row>
    <row r="221" spans="1:23" ht="37.799999999999997" customHeight="1" x14ac:dyDescent="0.25">
      <c r="A221" s="3"/>
      <c r="B221" s="6"/>
      <c r="C221" s="25" t="s">
        <v>250</v>
      </c>
      <c r="D221" s="25" t="s">
        <v>309</v>
      </c>
      <c r="E221" s="26" t="s">
        <v>310</v>
      </c>
      <c r="F221" s="25"/>
      <c r="G221" s="25"/>
      <c r="H221" s="25"/>
      <c r="I221" s="25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>
        <v>29031413.5</v>
      </c>
      <c r="V221" s="27">
        <v>29031413.5</v>
      </c>
      <c r="W221" s="27">
        <f t="shared" si="5"/>
        <v>100</v>
      </c>
    </row>
    <row r="222" spans="1:23" ht="39.6" customHeight="1" x14ac:dyDescent="0.25">
      <c r="A222" s="3"/>
      <c r="B222" s="17"/>
      <c r="C222" s="22" t="s">
        <v>250</v>
      </c>
      <c r="D222" s="22" t="s">
        <v>481</v>
      </c>
      <c r="E222" s="23" t="s">
        <v>480</v>
      </c>
      <c r="F222" s="22"/>
      <c r="G222" s="22"/>
      <c r="H222" s="22"/>
      <c r="I222" s="22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>
        <f>SUM(U223)</f>
        <v>14063242.42</v>
      </c>
      <c r="V222" s="24">
        <f>SUM(V223)</f>
        <v>14063242.42</v>
      </c>
      <c r="W222" s="24">
        <f t="shared" si="5"/>
        <v>100</v>
      </c>
    </row>
    <row r="223" spans="1:23" ht="36" customHeight="1" x14ac:dyDescent="0.25">
      <c r="A223" s="3"/>
      <c r="B223" s="17"/>
      <c r="C223" s="25" t="s">
        <v>250</v>
      </c>
      <c r="D223" s="25" t="s">
        <v>479</v>
      </c>
      <c r="E223" s="26" t="s">
        <v>480</v>
      </c>
      <c r="F223" s="25"/>
      <c r="G223" s="25"/>
      <c r="H223" s="25"/>
      <c r="I223" s="25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>
        <v>14063242.42</v>
      </c>
      <c r="V223" s="27">
        <v>14063242.42</v>
      </c>
      <c r="W223" s="27">
        <f t="shared" si="5"/>
        <v>100</v>
      </c>
    </row>
    <row r="224" spans="1:23" ht="26.4" customHeight="1" x14ac:dyDescent="0.25">
      <c r="A224" s="2"/>
      <c r="B224" s="5"/>
      <c r="C224" s="22" t="s">
        <v>250</v>
      </c>
      <c r="D224" s="22" t="s">
        <v>311</v>
      </c>
      <c r="E224" s="23" t="s">
        <v>312</v>
      </c>
      <c r="F224" s="22"/>
      <c r="G224" s="22"/>
      <c r="H224" s="22"/>
      <c r="I224" s="22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>
        <f>U225</f>
        <v>150639759.24000001</v>
      </c>
      <c r="V224" s="24">
        <f>V225</f>
        <v>139078347.84</v>
      </c>
      <c r="W224" s="24">
        <f t="shared" si="5"/>
        <v>92.33</v>
      </c>
    </row>
    <row r="225" spans="1:23" ht="28.2" customHeight="1" x14ac:dyDescent="0.25">
      <c r="A225" s="2"/>
      <c r="B225" s="5"/>
      <c r="C225" s="22" t="s">
        <v>250</v>
      </c>
      <c r="D225" s="22" t="s">
        <v>313</v>
      </c>
      <c r="E225" s="23" t="s">
        <v>314</v>
      </c>
      <c r="F225" s="22"/>
      <c r="G225" s="22"/>
      <c r="H225" s="22"/>
      <c r="I225" s="22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>
        <f>SUM(U226:U247)</f>
        <v>150639759.24000001</v>
      </c>
      <c r="V225" s="24">
        <f>SUM(V226:V247)</f>
        <v>139078347.84</v>
      </c>
      <c r="W225" s="24">
        <f t="shared" si="5"/>
        <v>92.33</v>
      </c>
    </row>
    <row r="226" spans="1:23" ht="72" customHeight="1" x14ac:dyDescent="0.25">
      <c r="A226" s="2"/>
      <c r="B226" s="18"/>
      <c r="C226" s="25" t="s">
        <v>250</v>
      </c>
      <c r="D226" s="25" t="s">
        <v>457</v>
      </c>
      <c r="E226" s="26" t="s">
        <v>459</v>
      </c>
      <c r="F226" s="25"/>
      <c r="G226" s="25"/>
      <c r="H226" s="25"/>
      <c r="I226" s="25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>
        <v>4387500</v>
      </c>
      <c r="V226" s="27">
        <v>4382034.42</v>
      </c>
      <c r="W226" s="27">
        <f t="shared" si="5"/>
        <v>99.88</v>
      </c>
    </row>
    <row r="227" spans="1:23" ht="69.599999999999994" customHeight="1" x14ac:dyDescent="0.25">
      <c r="A227" s="2"/>
      <c r="B227" s="18"/>
      <c r="C227" s="25" t="s">
        <v>250</v>
      </c>
      <c r="D227" s="25" t="s">
        <v>458</v>
      </c>
      <c r="E227" s="26" t="s">
        <v>460</v>
      </c>
      <c r="F227" s="25"/>
      <c r="G227" s="25"/>
      <c r="H227" s="25"/>
      <c r="I227" s="25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>
        <v>3096800</v>
      </c>
      <c r="V227" s="27">
        <v>3082476.63</v>
      </c>
      <c r="W227" s="27">
        <f t="shared" si="5"/>
        <v>99.54</v>
      </c>
    </row>
    <row r="228" spans="1:23" ht="162" customHeight="1" x14ac:dyDescent="0.25">
      <c r="A228" s="3"/>
      <c r="B228" s="6"/>
      <c r="C228" s="25" t="s">
        <v>250</v>
      </c>
      <c r="D228" s="25" t="s">
        <v>315</v>
      </c>
      <c r="E228" s="28" t="s">
        <v>316</v>
      </c>
      <c r="F228" s="25"/>
      <c r="G228" s="25"/>
      <c r="H228" s="25"/>
      <c r="I228" s="25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>
        <v>97300</v>
      </c>
      <c r="V228" s="27">
        <v>28758</v>
      </c>
      <c r="W228" s="27">
        <f t="shared" si="5"/>
        <v>29.56</v>
      </c>
    </row>
    <row r="229" spans="1:23" ht="101.4" customHeight="1" x14ac:dyDescent="0.25">
      <c r="A229" s="3"/>
      <c r="B229" s="6"/>
      <c r="C229" s="25" t="s">
        <v>250</v>
      </c>
      <c r="D229" s="25" t="s">
        <v>496</v>
      </c>
      <c r="E229" s="28" t="s">
        <v>497</v>
      </c>
      <c r="F229" s="25"/>
      <c r="G229" s="25"/>
      <c r="H229" s="25"/>
      <c r="I229" s="25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>
        <v>12200</v>
      </c>
      <c r="V229" s="27">
        <v>12200</v>
      </c>
      <c r="W229" s="27">
        <f t="shared" si="5"/>
        <v>100</v>
      </c>
    </row>
    <row r="230" spans="1:23" ht="116.4" customHeight="1" x14ac:dyDescent="0.25">
      <c r="A230" s="3"/>
      <c r="B230" s="6"/>
      <c r="C230" s="25" t="s">
        <v>250</v>
      </c>
      <c r="D230" s="25" t="s">
        <v>317</v>
      </c>
      <c r="E230" s="28" t="s">
        <v>318</v>
      </c>
      <c r="F230" s="25"/>
      <c r="G230" s="25"/>
      <c r="H230" s="25"/>
      <c r="I230" s="25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>
        <v>20000</v>
      </c>
      <c r="V230" s="27">
        <v>20000</v>
      </c>
      <c r="W230" s="27">
        <f t="shared" si="5"/>
        <v>100</v>
      </c>
    </row>
    <row r="231" spans="1:23" ht="122.4" customHeight="1" x14ac:dyDescent="0.25">
      <c r="A231" s="3"/>
      <c r="B231" s="6"/>
      <c r="C231" s="25" t="s">
        <v>250</v>
      </c>
      <c r="D231" s="25" t="s">
        <v>464</v>
      </c>
      <c r="E231" s="28" t="s">
        <v>461</v>
      </c>
      <c r="F231" s="25"/>
      <c r="G231" s="25"/>
      <c r="H231" s="25"/>
      <c r="I231" s="25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>
        <v>780600</v>
      </c>
      <c r="V231" s="27">
        <v>780600</v>
      </c>
      <c r="W231" s="27">
        <f t="shared" si="5"/>
        <v>100</v>
      </c>
    </row>
    <row r="232" spans="1:23" ht="103.8" customHeight="1" x14ac:dyDescent="0.25">
      <c r="A232" s="3"/>
      <c r="B232" s="6"/>
      <c r="C232" s="25" t="s">
        <v>250</v>
      </c>
      <c r="D232" s="25" t="s">
        <v>463</v>
      </c>
      <c r="E232" s="28" t="s">
        <v>462</v>
      </c>
      <c r="F232" s="25"/>
      <c r="G232" s="25"/>
      <c r="H232" s="25"/>
      <c r="I232" s="25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>
        <v>9883700</v>
      </c>
      <c r="V232" s="27">
        <v>9876238.4299999997</v>
      </c>
      <c r="W232" s="27">
        <f t="shared" si="5"/>
        <v>99.92</v>
      </c>
    </row>
    <row r="233" spans="1:23" ht="98.4" customHeight="1" x14ac:dyDescent="0.25">
      <c r="A233" s="3"/>
      <c r="B233" s="6"/>
      <c r="C233" s="25" t="s">
        <v>250</v>
      </c>
      <c r="D233" s="25" t="s">
        <v>319</v>
      </c>
      <c r="E233" s="28" t="s">
        <v>320</v>
      </c>
      <c r="F233" s="25"/>
      <c r="G233" s="25"/>
      <c r="H233" s="25"/>
      <c r="I233" s="25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>
        <v>50000000</v>
      </c>
      <c r="V233" s="27">
        <v>44126885.640000001</v>
      </c>
      <c r="W233" s="27">
        <f t="shared" si="5"/>
        <v>88.25</v>
      </c>
    </row>
    <row r="234" spans="1:23" ht="69" customHeight="1" x14ac:dyDescent="0.25">
      <c r="A234" s="3"/>
      <c r="B234" s="6"/>
      <c r="C234" s="25" t="s">
        <v>250</v>
      </c>
      <c r="D234" s="25" t="s">
        <v>321</v>
      </c>
      <c r="E234" s="26" t="s">
        <v>498</v>
      </c>
      <c r="F234" s="25"/>
      <c r="G234" s="25"/>
      <c r="H234" s="25"/>
      <c r="I234" s="25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>
        <v>1389700</v>
      </c>
      <c r="V234" s="27">
        <v>1389700</v>
      </c>
      <c r="W234" s="27">
        <f t="shared" si="5"/>
        <v>100</v>
      </c>
    </row>
    <row r="235" spans="1:23" ht="127.2" customHeight="1" x14ac:dyDescent="0.25">
      <c r="A235" s="3"/>
      <c r="B235" s="6"/>
      <c r="C235" s="25" t="s">
        <v>250</v>
      </c>
      <c r="D235" s="25" t="s">
        <v>465</v>
      </c>
      <c r="E235" s="26" t="s">
        <v>466</v>
      </c>
      <c r="F235" s="25"/>
      <c r="G235" s="25"/>
      <c r="H235" s="25"/>
      <c r="I235" s="25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>
        <v>370000</v>
      </c>
      <c r="V235" s="27">
        <v>370000</v>
      </c>
      <c r="W235" s="27">
        <f t="shared" si="5"/>
        <v>100</v>
      </c>
    </row>
    <row r="236" spans="1:23" ht="97.8" customHeight="1" x14ac:dyDescent="0.25">
      <c r="A236" s="3"/>
      <c r="B236" s="6"/>
      <c r="C236" s="25" t="s">
        <v>250</v>
      </c>
      <c r="D236" s="25" t="s">
        <v>467</v>
      </c>
      <c r="E236" s="26" t="s">
        <v>468</v>
      </c>
      <c r="F236" s="25"/>
      <c r="G236" s="25"/>
      <c r="H236" s="25"/>
      <c r="I236" s="25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>
        <v>150000</v>
      </c>
      <c r="V236" s="27">
        <v>150000</v>
      </c>
      <c r="W236" s="27">
        <f t="shared" si="5"/>
        <v>100</v>
      </c>
    </row>
    <row r="237" spans="1:23" ht="82.8" customHeight="1" x14ac:dyDescent="0.25">
      <c r="A237" s="3"/>
      <c r="B237" s="6"/>
      <c r="C237" s="25" t="s">
        <v>250</v>
      </c>
      <c r="D237" s="25" t="s">
        <v>322</v>
      </c>
      <c r="E237" s="28" t="s">
        <v>323</v>
      </c>
      <c r="F237" s="25"/>
      <c r="G237" s="25"/>
      <c r="H237" s="25"/>
      <c r="I237" s="25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>
        <v>70200</v>
      </c>
      <c r="V237" s="27">
        <v>70200</v>
      </c>
      <c r="W237" s="27">
        <f t="shared" si="5"/>
        <v>100</v>
      </c>
    </row>
    <row r="238" spans="1:23" ht="83.4" customHeight="1" x14ac:dyDescent="0.25">
      <c r="A238" s="3"/>
      <c r="B238" s="6"/>
      <c r="C238" s="25" t="s">
        <v>250</v>
      </c>
      <c r="D238" s="25" t="s">
        <v>499</v>
      </c>
      <c r="E238" s="28" t="s">
        <v>500</v>
      </c>
      <c r="F238" s="25"/>
      <c r="G238" s="25"/>
      <c r="H238" s="25"/>
      <c r="I238" s="25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>
        <v>2694900</v>
      </c>
      <c r="V238" s="27">
        <v>0</v>
      </c>
      <c r="W238" s="27">
        <f t="shared" si="5"/>
        <v>0</v>
      </c>
    </row>
    <row r="239" spans="1:23" ht="85.2" customHeight="1" x14ac:dyDescent="0.25">
      <c r="A239" s="3"/>
      <c r="B239" s="6"/>
      <c r="C239" s="25" t="s">
        <v>250</v>
      </c>
      <c r="D239" s="25" t="s">
        <v>469</v>
      </c>
      <c r="E239" s="28" t="s">
        <v>470</v>
      </c>
      <c r="F239" s="25"/>
      <c r="G239" s="25"/>
      <c r="H239" s="25"/>
      <c r="I239" s="25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>
        <v>38517600</v>
      </c>
      <c r="V239" s="27">
        <v>36469445.299999997</v>
      </c>
      <c r="W239" s="27">
        <f t="shared" si="5"/>
        <v>94.68</v>
      </c>
    </row>
    <row r="240" spans="1:23" ht="87" customHeight="1" x14ac:dyDescent="0.25">
      <c r="A240" s="3"/>
      <c r="B240" s="6"/>
      <c r="C240" s="25" t="s">
        <v>250</v>
      </c>
      <c r="D240" s="25" t="s">
        <v>471</v>
      </c>
      <c r="E240" s="28" t="s">
        <v>472</v>
      </c>
      <c r="F240" s="25"/>
      <c r="G240" s="25"/>
      <c r="H240" s="25"/>
      <c r="I240" s="25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>
        <v>1034840</v>
      </c>
      <c r="V240" s="27">
        <v>913311.03</v>
      </c>
      <c r="W240" s="27">
        <f t="shared" si="5"/>
        <v>88.26</v>
      </c>
    </row>
    <row r="241" spans="1:23" ht="78" customHeight="1" x14ac:dyDescent="0.25">
      <c r="A241" s="3"/>
      <c r="B241" s="6"/>
      <c r="C241" s="25" t="s">
        <v>250</v>
      </c>
      <c r="D241" s="25" t="s">
        <v>501</v>
      </c>
      <c r="E241" s="28" t="s">
        <v>502</v>
      </c>
      <c r="F241" s="25"/>
      <c r="G241" s="25"/>
      <c r="H241" s="25"/>
      <c r="I241" s="25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>
        <v>4691054.84</v>
      </c>
      <c r="V241" s="27">
        <v>4032181.18</v>
      </c>
      <c r="W241" s="27">
        <f t="shared" si="5"/>
        <v>85.95</v>
      </c>
    </row>
    <row r="242" spans="1:23" ht="83.4" customHeight="1" x14ac:dyDescent="0.25">
      <c r="A242" s="3"/>
      <c r="B242" s="6"/>
      <c r="C242" s="25" t="s">
        <v>250</v>
      </c>
      <c r="D242" s="25" t="s">
        <v>324</v>
      </c>
      <c r="E242" s="28" t="s">
        <v>325</v>
      </c>
      <c r="F242" s="25"/>
      <c r="G242" s="25"/>
      <c r="H242" s="25"/>
      <c r="I242" s="25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>
        <v>3325000</v>
      </c>
      <c r="V242" s="27">
        <v>3255952.81</v>
      </c>
      <c r="W242" s="27">
        <f t="shared" si="5"/>
        <v>97.92</v>
      </c>
    </row>
    <row r="243" spans="1:23" ht="187.2" x14ac:dyDescent="0.25">
      <c r="A243" s="3"/>
      <c r="B243" s="6"/>
      <c r="C243" s="25" t="s">
        <v>250</v>
      </c>
      <c r="D243" s="25" t="s">
        <v>473</v>
      </c>
      <c r="E243" s="28" t="s">
        <v>474</v>
      </c>
      <c r="F243" s="25"/>
      <c r="G243" s="25"/>
      <c r="H243" s="25"/>
      <c r="I243" s="25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>
        <v>9366900</v>
      </c>
      <c r="V243" s="27">
        <v>9366900</v>
      </c>
      <c r="W243" s="27">
        <f t="shared" si="5"/>
        <v>100</v>
      </c>
    </row>
    <row r="244" spans="1:23" ht="104.4" customHeight="1" x14ac:dyDescent="0.25">
      <c r="A244" s="3"/>
      <c r="B244" s="6"/>
      <c r="C244" s="25" t="s">
        <v>250</v>
      </c>
      <c r="D244" s="25" t="s">
        <v>475</v>
      </c>
      <c r="E244" s="28" t="s">
        <v>476</v>
      </c>
      <c r="F244" s="25"/>
      <c r="G244" s="25"/>
      <c r="H244" s="25"/>
      <c r="I244" s="25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>
        <v>11468000</v>
      </c>
      <c r="V244" s="27">
        <v>11468000</v>
      </c>
      <c r="W244" s="27">
        <f t="shared" si="5"/>
        <v>100</v>
      </c>
    </row>
    <row r="245" spans="1:23" ht="97.8" customHeight="1" x14ac:dyDescent="0.25">
      <c r="A245" s="3"/>
      <c r="B245" s="6"/>
      <c r="C245" s="25" t="s">
        <v>250</v>
      </c>
      <c r="D245" s="25" t="s">
        <v>477</v>
      </c>
      <c r="E245" s="28" t="s">
        <v>478</v>
      </c>
      <c r="F245" s="25"/>
      <c r="G245" s="25"/>
      <c r="H245" s="25"/>
      <c r="I245" s="25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>
        <v>603962.57999999996</v>
      </c>
      <c r="V245" s="27">
        <v>603962.57999999996</v>
      </c>
      <c r="W245" s="27">
        <f t="shared" si="5"/>
        <v>100</v>
      </c>
    </row>
    <row r="246" spans="1:23" ht="93.6" customHeight="1" x14ac:dyDescent="0.25">
      <c r="A246" s="3"/>
      <c r="B246" s="6"/>
      <c r="C246" s="25" t="s">
        <v>250</v>
      </c>
      <c r="D246" s="25" t="s">
        <v>326</v>
      </c>
      <c r="E246" s="28" t="s">
        <v>327</v>
      </c>
      <c r="F246" s="25"/>
      <c r="G246" s="25"/>
      <c r="H246" s="25"/>
      <c r="I246" s="25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>
        <v>1189900</v>
      </c>
      <c r="V246" s="27">
        <v>1189900</v>
      </c>
      <c r="W246" s="27">
        <f t="shared" ref="W246" si="6">ROUND(V246/U246*100,2)</f>
        <v>100</v>
      </c>
    </row>
    <row r="247" spans="1:23" ht="112.2" customHeight="1" x14ac:dyDescent="0.25">
      <c r="A247" s="3"/>
      <c r="B247" s="6"/>
      <c r="C247" s="25" t="s">
        <v>250</v>
      </c>
      <c r="D247" s="25" t="s">
        <v>503</v>
      </c>
      <c r="E247" s="28" t="s">
        <v>504</v>
      </c>
      <c r="F247" s="25"/>
      <c r="G247" s="25"/>
      <c r="H247" s="25"/>
      <c r="I247" s="25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>
        <v>7489601.8200000003</v>
      </c>
      <c r="V247" s="27">
        <v>7489601.8200000003</v>
      </c>
      <c r="W247" s="27">
        <f t="shared" si="5"/>
        <v>100</v>
      </c>
    </row>
    <row r="248" spans="1:23" ht="24" customHeight="1" x14ac:dyDescent="0.25">
      <c r="A248" s="2"/>
      <c r="B248" s="5"/>
      <c r="C248" s="22" t="s">
        <v>250</v>
      </c>
      <c r="D248" s="22" t="s">
        <v>328</v>
      </c>
      <c r="E248" s="23" t="s">
        <v>329</v>
      </c>
      <c r="F248" s="22"/>
      <c r="G248" s="22"/>
      <c r="H248" s="22"/>
      <c r="I248" s="22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>
        <f>SUM(U249+U269+U271)</f>
        <v>1008875308.4300001</v>
      </c>
      <c r="V248" s="24">
        <f>SUM(V249+V269+V271)</f>
        <v>1004916708.1</v>
      </c>
      <c r="W248" s="24">
        <f t="shared" si="5"/>
        <v>99.61</v>
      </c>
    </row>
    <row r="249" spans="1:23" ht="39" customHeight="1" x14ac:dyDescent="0.25">
      <c r="A249" s="2"/>
      <c r="B249" s="5"/>
      <c r="C249" s="22" t="s">
        <v>250</v>
      </c>
      <c r="D249" s="22" t="s">
        <v>330</v>
      </c>
      <c r="E249" s="23" t="s">
        <v>331</v>
      </c>
      <c r="F249" s="22"/>
      <c r="G249" s="22"/>
      <c r="H249" s="22"/>
      <c r="I249" s="22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>
        <f>U250</f>
        <v>1003907348.4300001</v>
      </c>
      <c r="V249" s="24">
        <f>V250</f>
        <v>999948748.10000002</v>
      </c>
      <c r="W249" s="24">
        <f t="shared" si="5"/>
        <v>99.61</v>
      </c>
    </row>
    <row r="250" spans="1:23" ht="41.4" customHeight="1" x14ac:dyDescent="0.25">
      <c r="A250" s="2"/>
      <c r="B250" s="5"/>
      <c r="C250" s="22" t="s">
        <v>250</v>
      </c>
      <c r="D250" s="22" t="s">
        <v>332</v>
      </c>
      <c r="E250" s="23" t="s">
        <v>333</v>
      </c>
      <c r="F250" s="22"/>
      <c r="G250" s="22"/>
      <c r="H250" s="22"/>
      <c r="I250" s="22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>
        <f>SUM(U251:U268)</f>
        <v>1003907348.4300001</v>
      </c>
      <c r="V250" s="24">
        <f>SUM(V251:V268)</f>
        <v>999948748.10000002</v>
      </c>
      <c r="W250" s="24">
        <f t="shared" si="5"/>
        <v>99.61</v>
      </c>
    </row>
    <row r="251" spans="1:23" ht="105.6" customHeight="1" x14ac:dyDescent="0.25">
      <c r="A251" s="3"/>
      <c r="B251" s="6"/>
      <c r="C251" s="25" t="s">
        <v>250</v>
      </c>
      <c r="D251" s="25" t="s">
        <v>334</v>
      </c>
      <c r="E251" s="28" t="s">
        <v>335</v>
      </c>
      <c r="F251" s="25"/>
      <c r="G251" s="25"/>
      <c r="H251" s="25"/>
      <c r="I251" s="25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>
        <v>1151900</v>
      </c>
      <c r="V251" s="27">
        <v>1151900</v>
      </c>
      <c r="W251" s="27">
        <f t="shared" si="5"/>
        <v>100</v>
      </c>
    </row>
    <row r="252" spans="1:23" ht="190.2" customHeight="1" x14ac:dyDescent="0.25">
      <c r="A252" s="3"/>
      <c r="B252" s="6"/>
      <c r="C252" s="25" t="s">
        <v>250</v>
      </c>
      <c r="D252" s="25" t="s">
        <v>336</v>
      </c>
      <c r="E252" s="28" t="s">
        <v>337</v>
      </c>
      <c r="F252" s="25"/>
      <c r="G252" s="25"/>
      <c r="H252" s="25"/>
      <c r="I252" s="25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>
        <v>161133940</v>
      </c>
      <c r="V252" s="27">
        <v>161133940</v>
      </c>
      <c r="W252" s="27">
        <f t="shared" si="5"/>
        <v>100</v>
      </c>
    </row>
    <row r="253" spans="1:23" ht="206.4" customHeight="1" x14ac:dyDescent="0.25">
      <c r="A253" s="3"/>
      <c r="B253" s="6"/>
      <c r="C253" s="25" t="s">
        <v>250</v>
      </c>
      <c r="D253" s="25" t="s">
        <v>338</v>
      </c>
      <c r="E253" s="28" t="s">
        <v>339</v>
      </c>
      <c r="F253" s="25"/>
      <c r="G253" s="25"/>
      <c r="H253" s="25"/>
      <c r="I253" s="25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>
        <v>89169959</v>
      </c>
      <c r="V253" s="27">
        <v>89169959</v>
      </c>
      <c r="W253" s="27">
        <f t="shared" si="5"/>
        <v>100</v>
      </c>
    </row>
    <row r="254" spans="1:23" ht="104.4" customHeight="1" x14ac:dyDescent="0.25">
      <c r="A254" s="3"/>
      <c r="B254" s="6"/>
      <c r="C254" s="25" t="s">
        <v>250</v>
      </c>
      <c r="D254" s="25" t="s">
        <v>340</v>
      </c>
      <c r="E254" s="28" t="s">
        <v>341</v>
      </c>
      <c r="F254" s="25"/>
      <c r="G254" s="25"/>
      <c r="H254" s="25"/>
      <c r="I254" s="25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>
        <v>223700</v>
      </c>
      <c r="V254" s="27">
        <v>223700</v>
      </c>
      <c r="W254" s="27">
        <f t="shared" si="5"/>
        <v>100</v>
      </c>
    </row>
    <row r="255" spans="1:23" ht="76.8" customHeight="1" x14ac:dyDescent="0.25">
      <c r="A255" s="3"/>
      <c r="B255" s="6"/>
      <c r="C255" s="25" t="s">
        <v>250</v>
      </c>
      <c r="D255" s="25" t="s">
        <v>342</v>
      </c>
      <c r="E255" s="28" t="s">
        <v>343</v>
      </c>
      <c r="F255" s="25"/>
      <c r="G255" s="25"/>
      <c r="H255" s="25"/>
      <c r="I255" s="25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>
        <v>1171400</v>
      </c>
      <c r="V255" s="27">
        <v>1171400</v>
      </c>
      <c r="W255" s="27">
        <f t="shared" si="5"/>
        <v>100</v>
      </c>
    </row>
    <row r="256" spans="1:23" ht="102.6" customHeight="1" x14ac:dyDescent="0.25">
      <c r="A256" s="3"/>
      <c r="B256" s="6"/>
      <c r="C256" s="25" t="s">
        <v>250</v>
      </c>
      <c r="D256" s="25" t="s">
        <v>344</v>
      </c>
      <c r="E256" s="28" t="s">
        <v>345</v>
      </c>
      <c r="F256" s="25"/>
      <c r="G256" s="25"/>
      <c r="H256" s="25"/>
      <c r="I256" s="25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>
        <v>3166650</v>
      </c>
      <c r="V256" s="27">
        <v>902501.59</v>
      </c>
      <c r="W256" s="27">
        <f t="shared" si="5"/>
        <v>28.5</v>
      </c>
    </row>
    <row r="257" spans="1:23" ht="96.6" customHeight="1" x14ac:dyDescent="0.25">
      <c r="A257" s="3"/>
      <c r="B257" s="6"/>
      <c r="C257" s="25" t="s">
        <v>250</v>
      </c>
      <c r="D257" s="25" t="s">
        <v>346</v>
      </c>
      <c r="E257" s="28" t="s">
        <v>347</v>
      </c>
      <c r="F257" s="25"/>
      <c r="G257" s="25"/>
      <c r="H257" s="25"/>
      <c r="I257" s="25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>
        <v>12135</v>
      </c>
      <c r="V257" s="27">
        <v>12135</v>
      </c>
      <c r="W257" s="27">
        <f t="shared" si="5"/>
        <v>100</v>
      </c>
    </row>
    <row r="258" spans="1:23" ht="113.4" customHeight="1" x14ac:dyDescent="0.25">
      <c r="A258" s="3"/>
      <c r="B258" s="6"/>
      <c r="C258" s="25" t="s">
        <v>250</v>
      </c>
      <c r="D258" s="25" t="s">
        <v>348</v>
      </c>
      <c r="E258" s="28" t="s">
        <v>349</v>
      </c>
      <c r="F258" s="25"/>
      <c r="G258" s="25"/>
      <c r="H258" s="25"/>
      <c r="I258" s="25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>
        <v>7232770</v>
      </c>
      <c r="V258" s="27">
        <v>7232770</v>
      </c>
      <c r="W258" s="27">
        <f t="shared" si="5"/>
        <v>100</v>
      </c>
    </row>
    <row r="259" spans="1:23" ht="148.80000000000001" customHeight="1" x14ac:dyDescent="0.25">
      <c r="A259" s="3"/>
      <c r="B259" s="6"/>
      <c r="C259" s="25" t="s">
        <v>250</v>
      </c>
      <c r="D259" s="25" t="s">
        <v>350</v>
      </c>
      <c r="E259" s="28" t="s">
        <v>351</v>
      </c>
      <c r="F259" s="25"/>
      <c r="G259" s="25"/>
      <c r="H259" s="25"/>
      <c r="I259" s="25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>
        <v>1187910</v>
      </c>
      <c r="V259" s="27">
        <v>1187904</v>
      </c>
      <c r="W259" s="27">
        <f t="shared" si="5"/>
        <v>100</v>
      </c>
    </row>
    <row r="260" spans="1:23" ht="211.8" customHeight="1" x14ac:dyDescent="0.25">
      <c r="A260" s="3"/>
      <c r="B260" s="6"/>
      <c r="C260" s="25" t="s">
        <v>250</v>
      </c>
      <c r="D260" s="25" t="s">
        <v>352</v>
      </c>
      <c r="E260" s="28" t="s">
        <v>353</v>
      </c>
      <c r="F260" s="25"/>
      <c r="G260" s="25"/>
      <c r="H260" s="25"/>
      <c r="I260" s="25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>
        <v>354448934.43000001</v>
      </c>
      <c r="V260" s="27">
        <v>354448934.43000001</v>
      </c>
      <c r="W260" s="27">
        <f t="shared" si="5"/>
        <v>100</v>
      </c>
    </row>
    <row r="261" spans="1:23" ht="115.2" customHeight="1" x14ac:dyDescent="0.25">
      <c r="A261" s="3"/>
      <c r="B261" s="6"/>
      <c r="C261" s="25" t="s">
        <v>250</v>
      </c>
      <c r="D261" s="25" t="s">
        <v>354</v>
      </c>
      <c r="E261" s="28" t="s">
        <v>355</v>
      </c>
      <c r="F261" s="25"/>
      <c r="G261" s="25"/>
      <c r="H261" s="25"/>
      <c r="I261" s="25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>
        <v>15596000</v>
      </c>
      <c r="V261" s="27">
        <v>14068199</v>
      </c>
      <c r="W261" s="27">
        <f t="shared" si="5"/>
        <v>90.2</v>
      </c>
    </row>
    <row r="262" spans="1:23" ht="123.6" customHeight="1" x14ac:dyDescent="0.25">
      <c r="A262" s="3"/>
      <c r="B262" s="6"/>
      <c r="C262" s="25" t="s">
        <v>250</v>
      </c>
      <c r="D262" s="25" t="s">
        <v>356</v>
      </c>
      <c r="E262" s="28" t="s">
        <v>357</v>
      </c>
      <c r="F262" s="25"/>
      <c r="G262" s="25"/>
      <c r="H262" s="25"/>
      <c r="I262" s="25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>
        <v>585600</v>
      </c>
      <c r="V262" s="27">
        <v>585600</v>
      </c>
      <c r="W262" s="27">
        <f t="shared" si="5"/>
        <v>100</v>
      </c>
    </row>
    <row r="263" spans="1:23" ht="136.80000000000001" hidden="1" customHeight="1" x14ac:dyDescent="0.25">
      <c r="A263" s="3"/>
      <c r="B263" s="6"/>
      <c r="C263" s="25" t="s">
        <v>250</v>
      </c>
      <c r="D263" s="25" t="s">
        <v>358</v>
      </c>
      <c r="E263" s="28" t="s">
        <v>359</v>
      </c>
      <c r="F263" s="25"/>
      <c r="G263" s="25"/>
      <c r="H263" s="25"/>
      <c r="I263" s="25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 t="e">
        <f t="shared" si="5"/>
        <v>#DIV/0!</v>
      </c>
    </row>
    <row r="264" spans="1:23" ht="159" customHeight="1" x14ac:dyDescent="0.25">
      <c r="A264" s="3"/>
      <c r="B264" s="6"/>
      <c r="C264" s="25" t="s">
        <v>250</v>
      </c>
      <c r="D264" s="25" t="s">
        <v>358</v>
      </c>
      <c r="E264" s="28" t="s">
        <v>359</v>
      </c>
      <c r="F264" s="25"/>
      <c r="G264" s="25"/>
      <c r="H264" s="25"/>
      <c r="I264" s="25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>
        <v>37943600</v>
      </c>
      <c r="V264" s="27">
        <v>37943600</v>
      </c>
      <c r="W264" s="27">
        <f t="shared" si="5"/>
        <v>100</v>
      </c>
    </row>
    <row r="265" spans="1:23" ht="191.4" customHeight="1" x14ac:dyDescent="0.25">
      <c r="A265" s="3"/>
      <c r="B265" s="6"/>
      <c r="C265" s="25" t="s">
        <v>250</v>
      </c>
      <c r="D265" s="25" t="s">
        <v>360</v>
      </c>
      <c r="E265" s="28" t="s">
        <v>361</v>
      </c>
      <c r="F265" s="25"/>
      <c r="G265" s="25"/>
      <c r="H265" s="25"/>
      <c r="I265" s="25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>
        <v>315848550</v>
      </c>
      <c r="V265" s="27">
        <v>315848550</v>
      </c>
      <c r="W265" s="27">
        <f t="shared" si="5"/>
        <v>100</v>
      </c>
    </row>
    <row r="266" spans="1:23" ht="95.4" customHeight="1" x14ac:dyDescent="0.25">
      <c r="A266" s="3"/>
      <c r="B266" s="6"/>
      <c r="C266" s="25" t="s">
        <v>250</v>
      </c>
      <c r="D266" s="25" t="s">
        <v>362</v>
      </c>
      <c r="E266" s="28" t="s">
        <v>363</v>
      </c>
      <c r="F266" s="25"/>
      <c r="G266" s="25"/>
      <c r="H266" s="25"/>
      <c r="I266" s="25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>
        <v>2240000</v>
      </c>
      <c r="V266" s="27">
        <v>2240000</v>
      </c>
      <c r="W266" s="27">
        <f t="shared" si="5"/>
        <v>100</v>
      </c>
    </row>
    <row r="267" spans="1:23" ht="99" customHeight="1" x14ac:dyDescent="0.25">
      <c r="A267" s="3"/>
      <c r="B267" s="6"/>
      <c r="C267" s="25" t="s">
        <v>250</v>
      </c>
      <c r="D267" s="25" t="s">
        <v>364</v>
      </c>
      <c r="E267" s="28" t="s">
        <v>365</v>
      </c>
      <c r="F267" s="25"/>
      <c r="G267" s="25"/>
      <c r="H267" s="25"/>
      <c r="I267" s="25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>
        <v>12628100</v>
      </c>
      <c r="V267" s="27">
        <v>12461455.08</v>
      </c>
      <c r="W267" s="27">
        <f t="shared" si="5"/>
        <v>98.68</v>
      </c>
    </row>
    <row r="268" spans="1:23" ht="159.6" customHeight="1" x14ac:dyDescent="0.25">
      <c r="A268" s="3"/>
      <c r="B268" s="6"/>
      <c r="C268" s="25" t="s">
        <v>250</v>
      </c>
      <c r="D268" s="25" t="s">
        <v>366</v>
      </c>
      <c r="E268" s="28" t="s">
        <v>367</v>
      </c>
      <c r="F268" s="25"/>
      <c r="G268" s="25"/>
      <c r="H268" s="25"/>
      <c r="I268" s="25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>
        <v>166200</v>
      </c>
      <c r="V268" s="27">
        <v>166200</v>
      </c>
      <c r="W268" s="27">
        <f t="shared" si="5"/>
        <v>100</v>
      </c>
    </row>
    <row r="269" spans="1:23" ht="67.2" customHeight="1" x14ac:dyDescent="0.25">
      <c r="A269" s="2"/>
      <c r="B269" s="5"/>
      <c r="C269" s="22" t="s">
        <v>250</v>
      </c>
      <c r="D269" s="22" t="s">
        <v>368</v>
      </c>
      <c r="E269" s="23" t="s">
        <v>369</v>
      </c>
      <c r="F269" s="22"/>
      <c r="G269" s="22"/>
      <c r="H269" s="22"/>
      <c r="I269" s="22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>
        <f>U270</f>
        <v>4870960</v>
      </c>
      <c r="V269" s="24">
        <f>V270</f>
        <v>4870960</v>
      </c>
      <c r="W269" s="24">
        <f t="shared" si="5"/>
        <v>100</v>
      </c>
    </row>
    <row r="270" spans="1:23" ht="72.599999999999994" customHeight="1" x14ac:dyDescent="0.25">
      <c r="A270" s="3"/>
      <c r="B270" s="6"/>
      <c r="C270" s="25" t="s">
        <v>250</v>
      </c>
      <c r="D270" s="25" t="s">
        <v>370</v>
      </c>
      <c r="E270" s="26" t="s">
        <v>371</v>
      </c>
      <c r="F270" s="25"/>
      <c r="G270" s="25"/>
      <c r="H270" s="25"/>
      <c r="I270" s="25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>
        <v>4870960</v>
      </c>
      <c r="V270" s="27">
        <v>4870960</v>
      </c>
      <c r="W270" s="27">
        <f t="shared" si="5"/>
        <v>100</v>
      </c>
    </row>
    <row r="271" spans="1:23" ht="63" customHeight="1" x14ac:dyDescent="0.25">
      <c r="A271" s="2"/>
      <c r="B271" s="5"/>
      <c r="C271" s="22" t="s">
        <v>250</v>
      </c>
      <c r="D271" s="22" t="s">
        <v>372</v>
      </c>
      <c r="E271" s="23" t="s">
        <v>373</v>
      </c>
      <c r="F271" s="22"/>
      <c r="G271" s="22"/>
      <c r="H271" s="22"/>
      <c r="I271" s="22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>
        <f>U272</f>
        <v>97000</v>
      </c>
      <c r="V271" s="24">
        <f>V272</f>
        <v>97000</v>
      </c>
      <c r="W271" s="24">
        <f t="shared" si="5"/>
        <v>100</v>
      </c>
    </row>
    <row r="272" spans="1:23" ht="56.4" customHeight="1" x14ac:dyDescent="0.25">
      <c r="A272" s="3"/>
      <c r="B272" s="6"/>
      <c r="C272" s="25" t="s">
        <v>250</v>
      </c>
      <c r="D272" s="25" t="s">
        <v>374</v>
      </c>
      <c r="E272" s="26" t="s">
        <v>375</v>
      </c>
      <c r="F272" s="25"/>
      <c r="G272" s="25"/>
      <c r="H272" s="25"/>
      <c r="I272" s="25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>
        <v>97000</v>
      </c>
      <c r="V272" s="27">
        <v>97000</v>
      </c>
      <c r="W272" s="27">
        <f t="shared" si="5"/>
        <v>100</v>
      </c>
    </row>
    <row r="273" spans="1:23" ht="29.4" customHeight="1" x14ac:dyDescent="0.25">
      <c r="A273" s="2"/>
      <c r="B273" s="5"/>
      <c r="C273" s="22" t="s">
        <v>250</v>
      </c>
      <c r="D273" s="22" t="s">
        <v>376</v>
      </c>
      <c r="E273" s="23" t="s">
        <v>377</v>
      </c>
      <c r="F273" s="22"/>
      <c r="G273" s="22"/>
      <c r="H273" s="22"/>
      <c r="I273" s="22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>
        <f>SUM(U274+U276+U278)</f>
        <v>59141619.609999999</v>
      </c>
      <c r="V273" s="24">
        <f>SUM(V274+V276+V278)</f>
        <v>58782057.640000001</v>
      </c>
      <c r="W273" s="24">
        <f t="shared" si="5"/>
        <v>99.39</v>
      </c>
    </row>
    <row r="274" spans="1:23" ht="64.8" customHeight="1" x14ac:dyDescent="0.25">
      <c r="A274" s="2"/>
      <c r="B274" s="5"/>
      <c r="C274" s="22" t="s">
        <v>250</v>
      </c>
      <c r="D274" s="22" t="s">
        <v>378</v>
      </c>
      <c r="E274" s="23" t="s">
        <v>379</v>
      </c>
      <c r="F274" s="22"/>
      <c r="G274" s="22"/>
      <c r="H274" s="22"/>
      <c r="I274" s="22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>
        <f>U275</f>
        <v>31694139.609999999</v>
      </c>
      <c r="V274" s="24">
        <f>V275</f>
        <v>31693045.640000001</v>
      </c>
      <c r="W274" s="24">
        <f t="shared" si="5"/>
        <v>100</v>
      </c>
    </row>
    <row r="275" spans="1:23" ht="65.400000000000006" customHeight="1" x14ac:dyDescent="0.25">
      <c r="A275" s="3"/>
      <c r="B275" s="6"/>
      <c r="C275" s="25" t="s">
        <v>250</v>
      </c>
      <c r="D275" s="25" t="s">
        <v>380</v>
      </c>
      <c r="E275" s="26" t="s">
        <v>381</v>
      </c>
      <c r="F275" s="25"/>
      <c r="G275" s="25"/>
      <c r="H275" s="25"/>
      <c r="I275" s="25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>
        <v>31694139.609999999</v>
      </c>
      <c r="V275" s="27">
        <v>31693045.640000001</v>
      </c>
      <c r="W275" s="27">
        <f t="shared" si="5"/>
        <v>100</v>
      </c>
    </row>
    <row r="276" spans="1:23" ht="38.4" customHeight="1" x14ac:dyDescent="0.25">
      <c r="A276" s="2"/>
      <c r="B276" s="5"/>
      <c r="C276" s="22" t="s">
        <v>250</v>
      </c>
      <c r="D276" s="22" t="s">
        <v>382</v>
      </c>
      <c r="E276" s="23" t="s">
        <v>383</v>
      </c>
      <c r="F276" s="22"/>
      <c r="G276" s="22"/>
      <c r="H276" s="22"/>
      <c r="I276" s="22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>
        <f>U277</f>
        <v>1000000</v>
      </c>
      <c r="V276" s="24">
        <f>V277</f>
        <v>1000000</v>
      </c>
      <c r="W276" s="24">
        <f t="shared" si="5"/>
        <v>100</v>
      </c>
    </row>
    <row r="277" spans="1:23" ht="31.2" x14ac:dyDescent="0.25">
      <c r="A277" s="3"/>
      <c r="B277" s="6"/>
      <c r="C277" s="25" t="s">
        <v>250</v>
      </c>
      <c r="D277" s="25" t="s">
        <v>384</v>
      </c>
      <c r="E277" s="26" t="s">
        <v>385</v>
      </c>
      <c r="F277" s="25"/>
      <c r="G277" s="25"/>
      <c r="H277" s="25"/>
      <c r="I277" s="25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>
        <v>1000000</v>
      </c>
      <c r="V277" s="27">
        <v>1000000</v>
      </c>
      <c r="W277" s="27">
        <f t="shared" si="5"/>
        <v>100</v>
      </c>
    </row>
    <row r="278" spans="1:23" ht="24" customHeight="1" x14ac:dyDescent="0.25">
      <c r="A278" s="2"/>
      <c r="B278" s="5"/>
      <c r="C278" s="22" t="s">
        <v>250</v>
      </c>
      <c r="D278" s="22" t="s">
        <v>386</v>
      </c>
      <c r="E278" s="23" t="s">
        <v>387</v>
      </c>
      <c r="F278" s="22"/>
      <c r="G278" s="22"/>
      <c r="H278" s="22"/>
      <c r="I278" s="22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>
        <f>U279</f>
        <v>26447480</v>
      </c>
      <c r="V278" s="24">
        <f>V279</f>
        <v>26089012</v>
      </c>
      <c r="W278" s="24">
        <f t="shared" si="5"/>
        <v>98.64</v>
      </c>
    </row>
    <row r="279" spans="1:23" ht="39" customHeight="1" x14ac:dyDescent="0.25">
      <c r="A279" s="2"/>
      <c r="B279" s="5"/>
      <c r="C279" s="22" t="s">
        <v>250</v>
      </c>
      <c r="D279" s="22" t="s">
        <v>388</v>
      </c>
      <c r="E279" s="23" t="s">
        <v>389</v>
      </c>
      <c r="F279" s="22"/>
      <c r="G279" s="22"/>
      <c r="H279" s="22"/>
      <c r="I279" s="22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>
        <f>U284+U282+U283+U281+U280</f>
        <v>26447480</v>
      </c>
      <c r="V279" s="24">
        <f>V284+V282+V283+V281+V280</f>
        <v>26089012</v>
      </c>
      <c r="W279" s="24">
        <f t="shared" si="5"/>
        <v>98.64</v>
      </c>
    </row>
    <row r="280" spans="1:23" ht="100.2" customHeight="1" x14ac:dyDescent="0.25">
      <c r="A280" s="2"/>
      <c r="B280" s="18"/>
      <c r="C280" s="25" t="s">
        <v>250</v>
      </c>
      <c r="D280" s="25" t="s">
        <v>521</v>
      </c>
      <c r="E280" s="26" t="s">
        <v>523</v>
      </c>
      <c r="F280" s="22"/>
      <c r="G280" s="22"/>
      <c r="H280" s="22"/>
      <c r="I280" s="22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7">
        <v>589000</v>
      </c>
      <c r="V280" s="27">
        <v>230532</v>
      </c>
      <c r="W280" s="27">
        <f t="shared" si="5"/>
        <v>39.14</v>
      </c>
    </row>
    <row r="281" spans="1:23" ht="90.6" customHeight="1" x14ac:dyDescent="0.25">
      <c r="A281" s="2"/>
      <c r="B281" s="18"/>
      <c r="C281" s="25" t="s">
        <v>250</v>
      </c>
      <c r="D281" s="25" t="s">
        <v>505</v>
      </c>
      <c r="E281" s="26" t="s">
        <v>506</v>
      </c>
      <c r="F281" s="25"/>
      <c r="G281" s="25"/>
      <c r="H281" s="25"/>
      <c r="I281" s="25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>
        <v>20929000</v>
      </c>
      <c r="V281" s="27">
        <v>20929000</v>
      </c>
      <c r="W281" s="27">
        <f t="shared" si="5"/>
        <v>100</v>
      </c>
    </row>
    <row r="282" spans="1:23" ht="84" customHeight="1" x14ac:dyDescent="0.25">
      <c r="A282" s="2"/>
      <c r="B282" s="18"/>
      <c r="C282" s="25" t="s">
        <v>250</v>
      </c>
      <c r="D282" s="25" t="s">
        <v>390</v>
      </c>
      <c r="E282" s="28" t="s">
        <v>391</v>
      </c>
      <c r="F282" s="25"/>
      <c r="G282" s="25"/>
      <c r="H282" s="25"/>
      <c r="I282" s="25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>
        <v>2463100</v>
      </c>
      <c r="V282" s="27">
        <v>2463100</v>
      </c>
      <c r="W282" s="27">
        <f t="shared" si="5"/>
        <v>100</v>
      </c>
    </row>
    <row r="283" spans="1:23" ht="118.2" customHeight="1" x14ac:dyDescent="0.25">
      <c r="A283" s="2"/>
      <c r="B283" s="18"/>
      <c r="C283" s="25" t="s">
        <v>250</v>
      </c>
      <c r="D283" s="25" t="s">
        <v>482</v>
      </c>
      <c r="E283" s="26" t="s">
        <v>483</v>
      </c>
      <c r="F283" s="25"/>
      <c r="G283" s="25"/>
      <c r="H283" s="25"/>
      <c r="I283" s="25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>
        <v>48000</v>
      </c>
      <c r="V283" s="27">
        <v>48000</v>
      </c>
      <c r="W283" s="27">
        <f t="shared" si="5"/>
        <v>100</v>
      </c>
    </row>
    <row r="284" spans="1:23" ht="130.19999999999999" customHeight="1" x14ac:dyDescent="0.25">
      <c r="A284" s="3"/>
      <c r="B284" s="6"/>
      <c r="C284" s="25" t="s">
        <v>250</v>
      </c>
      <c r="D284" s="25" t="s">
        <v>484</v>
      </c>
      <c r="E284" s="28" t="s">
        <v>485</v>
      </c>
      <c r="F284" s="25"/>
      <c r="G284" s="25"/>
      <c r="H284" s="25"/>
      <c r="I284" s="25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>
        <v>2418380</v>
      </c>
      <c r="V284" s="27">
        <v>2418380</v>
      </c>
      <c r="W284" s="27">
        <f t="shared" si="5"/>
        <v>100</v>
      </c>
    </row>
    <row r="285" spans="1:23" ht="26.4" customHeight="1" x14ac:dyDescent="0.25">
      <c r="A285" s="2"/>
      <c r="B285" s="5"/>
      <c r="C285" s="22" t="s">
        <v>88</v>
      </c>
      <c r="D285" s="22" t="s">
        <v>392</v>
      </c>
      <c r="E285" s="23" t="s">
        <v>393</v>
      </c>
      <c r="F285" s="22"/>
      <c r="G285" s="22"/>
      <c r="H285" s="22"/>
      <c r="I285" s="22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>
        <f>SUM(U286)</f>
        <v>659077.19999999995</v>
      </c>
      <c r="V285" s="24">
        <f>SUM(V286)</f>
        <v>1135374.47</v>
      </c>
      <c r="W285" s="24">
        <f t="shared" si="5"/>
        <v>172.27</v>
      </c>
    </row>
    <row r="286" spans="1:23" ht="21.6" customHeight="1" x14ac:dyDescent="0.25">
      <c r="A286" s="2"/>
      <c r="B286" s="5"/>
      <c r="C286" s="22" t="s">
        <v>88</v>
      </c>
      <c r="D286" s="22" t="s">
        <v>394</v>
      </c>
      <c r="E286" s="23" t="s">
        <v>395</v>
      </c>
      <c r="F286" s="22"/>
      <c r="G286" s="22"/>
      <c r="H286" s="22"/>
      <c r="I286" s="22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>
        <f>SUM(U287)</f>
        <v>659077.19999999995</v>
      </c>
      <c r="V286" s="24">
        <f>SUM(V287)</f>
        <v>1135374.47</v>
      </c>
      <c r="W286" s="24">
        <f t="shared" si="5"/>
        <v>172.27</v>
      </c>
    </row>
    <row r="287" spans="1:23" ht="27.6" customHeight="1" x14ac:dyDescent="0.25">
      <c r="A287" s="3"/>
      <c r="B287" s="6"/>
      <c r="C287" s="25" t="s">
        <v>88</v>
      </c>
      <c r="D287" s="25" t="s">
        <v>396</v>
      </c>
      <c r="E287" s="26" t="s">
        <v>395</v>
      </c>
      <c r="F287" s="25"/>
      <c r="G287" s="25"/>
      <c r="H287" s="25"/>
      <c r="I287" s="25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>
        <v>659077.19999999995</v>
      </c>
      <c r="V287" s="27">
        <v>1135374.47</v>
      </c>
      <c r="W287" s="27">
        <f t="shared" si="5"/>
        <v>172.27</v>
      </c>
    </row>
    <row r="288" spans="1:23" ht="55.8" customHeight="1" x14ac:dyDescent="0.25">
      <c r="A288" s="2"/>
      <c r="B288" s="5"/>
      <c r="C288" s="22" t="s">
        <v>250</v>
      </c>
      <c r="D288" s="22" t="s">
        <v>397</v>
      </c>
      <c r="E288" s="23" t="s">
        <v>398</v>
      </c>
      <c r="F288" s="22"/>
      <c r="G288" s="22"/>
      <c r="H288" s="22"/>
      <c r="I288" s="22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>
        <f>U289</f>
        <v>-4235015.34</v>
      </c>
      <c r="V288" s="24">
        <f>V289</f>
        <v>-4264906.82</v>
      </c>
      <c r="W288" s="24">
        <f t="shared" si="5"/>
        <v>100.71</v>
      </c>
    </row>
    <row r="289" spans="1:23" ht="42" customHeight="1" x14ac:dyDescent="0.25">
      <c r="A289" s="2"/>
      <c r="B289" s="5"/>
      <c r="C289" s="22" t="s">
        <v>250</v>
      </c>
      <c r="D289" s="22" t="s">
        <v>399</v>
      </c>
      <c r="E289" s="23" t="s">
        <v>400</v>
      </c>
      <c r="F289" s="22"/>
      <c r="G289" s="22"/>
      <c r="H289" s="22"/>
      <c r="I289" s="22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>
        <f>SUM(U290:U291)</f>
        <v>-4235015.34</v>
      </c>
      <c r="V289" s="24">
        <f>SUM(V290:V291)</f>
        <v>-4264906.82</v>
      </c>
      <c r="W289" s="24">
        <f t="shared" si="5"/>
        <v>100.71</v>
      </c>
    </row>
    <row r="290" spans="1:23" ht="57.6" customHeight="1" x14ac:dyDescent="0.25">
      <c r="A290" s="3"/>
      <c r="B290" s="6"/>
      <c r="C290" s="25" t="s">
        <v>250</v>
      </c>
      <c r="D290" s="25" t="s">
        <v>401</v>
      </c>
      <c r="E290" s="26" t="s">
        <v>402</v>
      </c>
      <c r="F290" s="25"/>
      <c r="G290" s="25"/>
      <c r="H290" s="25"/>
      <c r="I290" s="25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>
        <v>-859516.34</v>
      </c>
      <c r="V290" s="27">
        <v>-859516.34</v>
      </c>
      <c r="W290" s="27">
        <f t="shared" si="5"/>
        <v>100</v>
      </c>
    </row>
    <row r="291" spans="1:23" ht="41.4" customHeight="1" x14ac:dyDescent="0.25">
      <c r="A291" s="3"/>
      <c r="B291" s="6"/>
      <c r="C291" s="25" t="s">
        <v>250</v>
      </c>
      <c r="D291" s="25" t="s">
        <v>403</v>
      </c>
      <c r="E291" s="26" t="s">
        <v>404</v>
      </c>
      <c r="F291" s="25"/>
      <c r="G291" s="25"/>
      <c r="H291" s="25"/>
      <c r="I291" s="25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>
        <v>-3375499</v>
      </c>
      <c r="V291" s="27">
        <v>-3405390.48</v>
      </c>
      <c r="W291" s="27">
        <f t="shared" si="5"/>
        <v>100.89</v>
      </c>
    </row>
    <row r="292" spans="1:23" ht="23.4" customHeight="1" x14ac:dyDescent="0.3">
      <c r="A292" s="4"/>
      <c r="B292" s="7"/>
      <c r="C292" s="22" t="s">
        <v>405</v>
      </c>
      <c r="D292" s="22"/>
      <c r="E292" s="23"/>
      <c r="F292" s="22"/>
      <c r="G292" s="22"/>
      <c r="H292" s="22"/>
      <c r="I292" s="22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24">
        <f>SUM(U11+U192)</f>
        <v>3099705035.1499996</v>
      </c>
      <c r="V292" s="24">
        <f>SUM(V11+V192)</f>
        <v>3095570634.6599994</v>
      </c>
      <c r="W292" s="24">
        <f t="shared" si="5"/>
        <v>99.87</v>
      </c>
    </row>
    <row r="293" spans="1:23" ht="24.6" customHeight="1" x14ac:dyDescent="0.25"/>
  </sheetData>
  <mergeCells count="22">
    <mergeCell ref="B9:B10"/>
    <mergeCell ref="K9:K10"/>
    <mergeCell ref="L9:L10"/>
    <mergeCell ref="E9:E10"/>
    <mergeCell ref="G9:G10"/>
    <mergeCell ref="C9:C10"/>
    <mergeCell ref="W9:W10"/>
    <mergeCell ref="U9:U10"/>
    <mergeCell ref="C1:W1"/>
    <mergeCell ref="C2:W2"/>
    <mergeCell ref="C3:W3"/>
    <mergeCell ref="C4:W4"/>
    <mergeCell ref="V9:V10"/>
    <mergeCell ref="D9:D10"/>
    <mergeCell ref="A8:W8"/>
    <mergeCell ref="M9:M10"/>
    <mergeCell ref="N9:N10"/>
    <mergeCell ref="F9:F10"/>
    <mergeCell ref="I9:I10"/>
    <mergeCell ref="J9:J10"/>
    <mergeCell ref="O9:O10"/>
    <mergeCell ref="H9:H10"/>
  </mergeCells>
  <pageMargins left="0.59055118110236227" right="0.59055118110236227" top="0.59055118110236227" bottom="0.59055118110236227" header="0.51181102362204722" footer="0.51181102362204722"/>
  <pageSetup paperSize="9" scale="52" fitToHeight="0" orientation="portrait" useFirstPageNumber="1" horizontalDpi="1200" verticalDpi="1200" r:id="rId1"/>
  <headerFooter differentFirst="1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доходов</vt:lpstr>
      <vt:lpstr>'Роспись доходов'!LAST_CELL</vt:lpstr>
      <vt:lpstr>'Роспись доходов'!Заголовки_для_печати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93foboi</dc:creator>
  <dc:description>POI HSSF rep:2.54.0.113</dc:description>
  <cp:lastModifiedBy>Оружило Наталья Валерьевна</cp:lastModifiedBy>
  <cp:lastPrinted>2023-03-14T10:07:32Z</cp:lastPrinted>
  <dcterms:created xsi:type="dcterms:W3CDTF">2022-03-03T02:23:55Z</dcterms:created>
  <dcterms:modified xsi:type="dcterms:W3CDTF">2023-05-17T02:08:10Z</dcterms:modified>
</cp:coreProperties>
</file>