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5.2023" sheetId="1" r:id="rId1"/>
  </sheets>
  <definedNames>
    <definedName name="_xlnm.Print_Titles" localSheetId="0">'исполнение на 01.05.2023'!$6:$7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<sst xmlns="http://schemas.openxmlformats.org/spreadsheetml/2006/main" count="133" uniqueCount="97">
  <si>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</si>
  <si>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</si>
  <si>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</si>
  <si>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</si>
  <si>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</si>
  <si>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</si>
  <si>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</si>
  <si>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</si>
  <si>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</si>
  <si>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</si>
  <si>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</si>
  <si>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</si>
  <si>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</si>
  <si>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</si>
  <si>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</si>
  <si>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</si>
  <si>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</si>
  <si>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</si>
  <si>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</si>
  <si>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</si>
  <si>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</si>
  <si>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</si>
  <si>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</si>
  <si>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</si>
  <si>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</si>
  <si>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</si>
  <si>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</si>
  <si>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</si>
  <si>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</si>
  <si>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</si>
  <si>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</si>
  <si>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</si>
  <si>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</si>
  <si>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</si>
  <si>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</si>
  <si>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</si>
  <si>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</si>
  <si>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</si>
  <si>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</si>
  <si>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</si>
  <si>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</si>
  <si>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</si>
  <si>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</si>
  <si>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</si>
  <si>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</si>
  <si>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</si>
  <si>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</si>
  <si>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</si>
  <si>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</si>
  <si>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</si>
  <si>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</si>
  <si>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</si>
  <si>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</si>
  <si>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</si>
  <si>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</si>
  <si>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</si>
  <si>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</si>
  <si>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</si>
  <si>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</si>
  <si>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</si>
  <si>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</si>
  <si>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</si>
  <si>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</si>
  <si>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</si>
  <si>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</si>
  <si>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</si>
  <si>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</si>
  <si>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</si>
  <si>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</si>
  <si>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</si>
  <si>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</si>
  <si>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</si>
  <si>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</si>
  <si>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</si>
  <si>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</si>
  <si>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</si>
  <si>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</si>
  <si>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</si>
  <si>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</si>
  <si>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</si>
  <si>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</si>
  <si>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</si>
  <si>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</si>
  <si>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</si>
  <si>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</si>
  <si>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</si>
  <si>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</si>
  <si>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</si>
  <si>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</si>
  <si>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</si>
  <si>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</si>
  <si>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</si>
  <si>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</si>
  <si>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мая 2023 года</t>
  </si>
  <si>
    <t>План с учетом изменений на 01.05.2023 года</t>
  </si>
  <si>
    <t>Исполнено на 01.05.2023 года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</si>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</sst>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80">
      <selection activeCell="T98" sqref="T9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3299997435.86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1111361264.71</v>
      </c>
      <c r="U8" s="45">
        <f>ROUND(T8/F8*100,2)</f>
        <v>33.68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319648796.54999995</v>
      </c>
      <c r="U9" s="45">
        <f>ROUND(T9/F9*100,2)</f>
        <v>40.11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219405307.81</v>
      </c>
      <c r="U10" s="41">
        <f>ROUND(T10/F10*100,2)</f>
        <v>38.65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113699153.06</v>
      </c>
      <c r="U11" s="41">
        <f aca="true" t="shared" si="2" ref="U11:U29">ROUND(T11/F11*100,2)</f>
        <v>81.75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105706154.75</v>
      </c>
      <c r="U12" s="41">
        <f t="shared" si="2"/>
        <v>24.67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19921997.71</v>
      </c>
      <c r="U13" s="41">
        <f t="shared" si="2"/>
        <v>36.05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41928175.5</v>
      </c>
      <c r="U14" s="41">
        <f t="shared" si="2"/>
        <v>47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6668544.21</v>
      </c>
      <c r="U15" s="41">
        <f t="shared" si="2"/>
        <v>24.09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684497.89</v>
      </c>
      <c r="U16" s="41">
        <f t="shared" si="2"/>
        <v>5.67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5984046.32</v>
      </c>
      <c r="U17" s="41">
        <f t="shared" si="2"/>
        <v>38.35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2941811.68</v>
      </c>
      <c r="U18" s="41">
        <f t="shared" si="2"/>
        <v>28.84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13227658.78</v>
      </c>
      <c r="U20" s="41">
        <f t="shared" si="2"/>
        <v>49.99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4079776.63</v>
      </c>
      <c r="U21" s="41">
        <f t="shared" si="2"/>
        <v>61.21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1541633.51</v>
      </c>
      <c r="U22" s="41">
        <f t="shared" si="2"/>
        <v>184.43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4373636.33</v>
      </c>
      <c r="U23" s="41">
        <f t="shared" si="2"/>
        <v>43.58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5562996.1</v>
      </c>
      <c r="U24" s="41">
        <f t="shared" si="2"/>
        <v>183.4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-2741.71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2503007035.86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791712468.1600001</v>
      </c>
      <c r="U26" s="45">
        <f t="shared" si="2"/>
        <v>31.63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2476283165.86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800746233.21</v>
      </c>
      <c r="U27" s="41">
        <f t="shared" si="2"/>
        <v>32.34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26723870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f t="shared" si="2"/>
        <v>0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-9036847.79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3352393631.1299996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957558524.36</v>
      </c>
      <c r="U34" s="47">
        <f aca="true" t="shared" si="5" ref="U34:U43">ROUND(T34/F34*100,2)</f>
        <v>28.56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219676664.6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54671690.22</v>
      </c>
      <c r="U35" s="47">
        <f t="shared" si="5"/>
        <v>24.89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3216900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1066943.81</v>
      </c>
      <c r="U36" s="30">
        <f t="shared" si="5"/>
        <v>33.17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2761800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891177.79</v>
      </c>
      <c r="U37" s="30">
        <f t="shared" si="5"/>
        <v>32.27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90819779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26908077.74</v>
      </c>
      <c r="U38" s="30">
        <f t="shared" si="5"/>
        <v>29.63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21615000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5892126.23</v>
      </c>
      <c r="U40" s="30">
        <f t="shared" si="5"/>
        <v>27.26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88684885.6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19913364.65</v>
      </c>
      <c r="U44" s="30">
        <f aca="true" t="shared" si="7" ref="U44:U82">ROUND(T44/F44*100,2)</f>
        <v>22.45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20504532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5701572.25</v>
      </c>
      <c r="U45" s="47">
        <f t="shared" si="7"/>
        <v>27.81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124710</v>
      </c>
      <c r="U46" s="30">
        <f t="shared" si="7"/>
        <v>18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19763532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5576862.25</v>
      </c>
      <c r="U47" s="30">
        <f t="shared" si="7"/>
        <v>28.22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332367653.55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67611625.39</v>
      </c>
      <c r="U49" s="47">
        <f t="shared" si="7"/>
        <v>20.34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10734000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3186281.41</v>
      </c>
      <c r="U50" s="30">
        <f t="shared" si="7"/>
        <v>29.68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94315300.01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19384726.16</v>
      </c>
      <c r="U51" s="30">
        <f t="shared" si="7"/>
        <v>20.55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212783853.54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42187009.89</v>
      </c>
      <c r="U52" s="30">
        <f t="shared" si="7"/>
        <v>19.83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14534500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2853607.93</v>
      </c>
      <c r="U53" s="30">
        <f t="shared" si="7"/>
        <v>19.63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328756780.88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140147956.75</v>
      </c>
      <c r="U54" s="47">
        <f t="shared" si="7"/>
        <v>42.63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24196407.05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1122951.02</v>
      </c>
      <c r="U55" s="30">
        <f t="shared" si="7"/>
        <v>4.64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18095453.86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78737.49</v>
      </c>
      <c r="U56" s="30">
        <f t="shared" si="7"/>
        <v>0.44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230676928.15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125020897.66</v>
      </c>
      <c r="U57" s="30">
        <f t="shared" si="7"/>
        <v>54.2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55787991.82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13925370.58</v>
      </c>
      <c r="U58" s="30">
        <f t="shared" si="7"/>
        <v>24.96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F61+F60</f>
        <v>12468155.05</v>
      </c>
      <c r="G59" s="32">
        <f aca="true" t="shared" si="9" ref="G59:T59">G61+G60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2087869.09</v>
      </c>
      <c r="U59" s="47">
        <f t="shared" si="7"/>
        <v>16.75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9503238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2087869.09</v>
      </c>
      <c r="U60" s="30"/>
      <c r="V60" s="6"/>
      <c r="W60" s="7"/>
      <c r="X60" s="6"/>
    </row>
    <row r="61" spans="1:24" ht="26.25" outlineLevel="1">
      <c r="A61" s="11" t="s">
        <v>96</v>
      </c>
      <c r="B61" s="5"/>
      <c r="C61" s="5"/>
      <c r="D61" s="5"/>
      <c r="E61" s="5"/>
      <c r="F61" s="31">
        <v>2964917.05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0</v>
      </c>
      <c r="U61" s="30">
        <f t="shared" si="7"/>
        <v>0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1678946641.52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492279926.85999995</v>
      </c>
      <c r="U62" s="47">
        <f t="shared" si="7"/>
        <v>29.32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686873234.79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206303034.8</v>
      </c>
      <c r="U63" s="30">
        <f t="shared" si="7"/>
        <v>30.04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673580586.73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199117413</v>
      </c>
      <c r="U64" s="30">
        <f t="shared" si="7"/>
        <v>29.56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188211900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56738716.27</v>
      </c>
      <c r="U65" s="30">
        <f t="shared" si="7"/>
        <v>30.15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20803400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5447488.4</v>
      </c>
      <c r="U66" s="30">
        <f t="shared" si="7"/>
        <v>26.19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109477520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24673274.39</v>
      </c>
      <c r="U67" s="30">
        <f t="shared" si="7"/>
        <v>22.54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261024309.6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79502634.07000001</v>
      </c>
      <c r="U68" s="47">
        <f t="shared" si="7"/>
        <v>30.46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182565209.6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56263286.84</v>
      </c>
      <c r="U69" s="30">
        <f t="shared" si="7"/>
        <v>30.82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78459100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23239347.23</v>
      </c>
      <c r="U70" s="30">
        <f t="shared" si="7"/>
        <v>29.62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86745933.93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22134406.529999997</v>
      </c>
      <c r="U71" s="47">
        <f t="shared" si="7"/>
        <v>25.52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1695321.04</v>
      </c>
      <c r="U72" s="30">
        <f t="shared" si="7"/>
        <v>28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73409933.93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18816162.7</v>
      </c>
      <c r="U74" s="30">
        <f t="shared" si="7"/>
        <v>25.63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5332700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1277202.57</v>
      </c>
      <c r="U75" s="30">
        <f t="shared" si="7"/>
        <v>23.95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1948300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345720.22</v>
      </c>
      <c r="U76" s="30">
        <f t="shared" si="7"/>
        <v>17.74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409186760</v>
      </c>
      <c r="G77" s="32">
        <f aca="true" t="shared" si="10" ref="G77:T77">SUM(G78:G80)</f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93416762.98000002</v>
      </c>
      <c r="U77" s="47">
        <f t="shared" si="7"/>
        <v>22.83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334731469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71532634.95</v>
      </c>
      <c r="U78" s="30">
        <f t="shared" si="7"/>
        <v>21.37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65985891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19140173.1</v>
      </c>
      <c r="U79" s="30">
        <f t="shared" si="7"/>
        <v>29.01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8469400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2743954.93</v>
      </c>
      <c r="U80" s="30">
        <f t="shared" si="7"/>
        <v>32.4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2716200</v>
      </c>
      <c r="G81" s="32">
        <f aca="true" t="shared" si="11" ref="G81:T81">G82</f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si="11"/>
        <v>0</v>
      </c>
      <c r="O81" s="32">
        <f t="shared" si="11"/>
        <v>0</v>
      </c>
      <c r="P81" s="32">
        <f t="shared" si="11"/>
        <v>0</v>
      </c>
      <c r="Q81" s="32">
        <f t="shared" si="11"/>
        <v>0</v>
      </c>
      <c r="R81" s="32">
        <f t="shared" si="11"/>
        <v>0</v>
      </c>
      <c r="S81" s="32">
        <f t="shared" si="11"/>
        <v>0</v>
      </c>
      <c r="T81" s="32">
        <f t="shared" si="11"/>
        <v>4080.22</v>
      </c>
      <c r="U81" s="47">
        <f t="shared" si="7"/>
        <v>0.15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2716200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4080.22</v>
      </c>
      <c r="U82" s="30">
        <f t="shared" si="7"/>
        <v>0.15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>F8-F34</f>
        <v>-52396195.269999504</v>
      </c>
      <c r="G83" s="32">
        <f>G8-G34</f>
        <v>0</v>
      </c>
      <c r="H83" s="32">
        <f>H8-H34</f>
        <v>0</v>
      </c>
      <c r="I83" s="32">
        <f>I8-I34</f>
        <v>0</v>
      </c>
      <c r="J83" s="32">
        <f>J8-J34</f>
        <v>0</v>
      </c>
      <c r="K83" s="32">
        <f>K8-K34</f>
        <v>0</v>
      </c>
      <c r="L83" s="32">
        <f>L8-L34</f>
        <v>0</v>
      </c>
      <c r="M83" s="32">
        <f>M8-M34</f>
        <v>0</v>
      </c>
      <c r="N83" s="32">
        <f>N8-N34</f>
        <v>0</v>
      </c>
      <c r="O83" s="32">
        <f>O8-O34</f>
        <v>0</v>
      </c>
      <c r="P83" s="32">
        <f>P8-P34</f>
        <v>0</v>
      </c>
      <c r="Q83" s="32">
        <f>Q8-Q34</f>
        <v>0</v>
      </c>
      <c r="R83" s="32">
        <f>R8-R34</f>
        <v>0</v>
      </c>
      <c r="S83" s="32">
        <f>S8-S34</f>
        <v>0</v>
      </c>
      <c r="T83" s="32">
        <f>T8-T34</f>
        <v>153802740.35000002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33">
        <f>SUM(F85,F88,F93,F91)</f>
        <v>52396195.26999998</v>
      </c>
      <c r="G84" s="33">
        <f aca="true" t="shared" si="12" ref="G84:T84">SUM(G85,G88,G93,G91)</f>
        <v>0</v>
      </c>
      <c r="H84" s="33">
        <f t="shared" si="12"/>
        <v>0</v>
      </c>
      <c r="I84" s="33">
        <f t="shared" si="12"/>
        <v>0</v>
      </c>
      <c r="J84" s="33">
        <f t="shared" si="12"/>
        <v>0</v>
      </c>
      <c r="K84" s="33">
        <f t="shared" si="12"/>
        <v>0</v>
      </c>
      <c r="L84" s="33">
        <f t="shared" si="12"/>
        <v>0</v>
      </c>
      <c r="M84" s="33">
        <f t="shared" si="12"/>
        <v>0</v>
      </c>
      <c r="N84" s="33">
        <f t="shared" si="12"/>
        <v>0</v>
      </c>
      <c r="O84" s="33">
        <f t="shared" si="12"/>
        <v>0</v>
      </c>
      <c r="P84" s="33">
        <f t="shared" si="12"/>
        <v>0</v>
      </c>
      <c r="Q84" s="33">
        <f t="shared" si="12"/>
        <v>0</v>
      </c>
      <c r="R84" s="33">
        <f t="shared" si="12"/>
        <v>0</v>
      </c>
      <c r="S84" s="33">
        <f t="shared" si="12"/>
        <v>0</v>
      </c>
      <c r="T84" s="33">
        <f t="shared" si="12"/>
        <v>-153802740.35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4">
        <f>SUM(F86-F87)</f>
        <v>28611000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5">
        <v>28611000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5">
        <f>F89-F90</f>
        <v>23276130</v>
      </c>
      <c r="G88" s="35">
        <f aca="true" t="shared" si="13" ref="G88:T88">G89-G90</f>
        <v>0</v>
      </c>
      <c r="H88" s="35">
        <f t="shared" si="13"/>
        <v>0</v>
      </c>
      <c r="I88" s="35">
        <f t="shared" si="13"/>
        <v>0</v>
      </c>
      <c r="J88" s="35">
        <f t="shared" si="13"/>
        <v>0</v>
      </c>
      <c r="K88" s="35">
        <f t="shared" si="13"/>
        <v>0</v>
      </c>
      <c r="L88" s="35">
        <f t="shared" si="13"/>
        <v>0</v>
      </c>
      <c r="M88" s="35">
        <f t="shared" si="13"/>
        <v>0</v>
      </c>
      <c r="N88" s="35">
        <f t="shared" si="13"/>
        <v>0</v>
      </c>
      <c r="O88" s="35">
        <f t="shared" si="13"/>
        <v>0</v>
      </c>
      <c r="P88" s="35">
        <f t="shared" si="13"/>
        <v>0</v>
      </c>
      <c r="Q88" s="35">
        <f t="shared" si="13"/>
        <v>0</v>
      </c>
      <c r="R88" s="35">
        <f t="shared" si="13"/>
        <v>0</v>
      </c>
      <c r="S88" s="35">
        <f t="shared" si="13"/>
        <v>0</v>
      </c>
      <c r="T88" s="35">
        <f t="shared" si="13"/>
        <v>-22912000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5">
        <v>50000000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5">
        <v>26723870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22912000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5">
        <f>F92</f>
        <v>0</v>
      </c>
      <c r="G91" s="35">
        <f aca="true" t="shared" si="14" ref="G91:S91">G92</f>
        <v>0</v>
      </c>
      <c r="H91" s="35">
        <f t="shared" si="14"/>
        <v>0</v>
      </c>
      <c r="I91" s="35">
        <f t="shared" si="14"/>
        <v>0</v>
      </c>
      <c r="J91" s="35">
        <f t="shared" si="14"/>
        <v>0</v>
      </c>
      <c r="K91" s="35">
        <f t="shared" si="14"/>
        <v>0</v>
      </c>
      <c r="L91" s="35">
        <f t="shared" si="14"/>
        <v>0</v>
      </c>
      <c r="M91" s="35">
        <f t="shared" si="14"/>
        <v>0</v>
      </c>
      <c r="N91" s="35">
        <f t="shared" si="14"/>
        <v>0</v>
      </c>
      <c r="O91" s="35">
        <f t="shared" si="14"/>
        <v>0</v>
      </c>
      <c r="P91" s="35">
        <f t="shared" si="14"/>
        <v>0</v>
      </c>
      <c r="Q91" s="35">
        <f t="shared" si="14"/>
        <v>0</v>
      </c>
      <c r="R91" s="35">
        <f t="shared" si="14"/>
        <v>0</v>
      </c>
      <c r="S91" s="35">
        <f t="shared" si="14"/>
        <v>0</v>
      </c>
      <c r="T91" s="35">
        <f>SUM(T92)</f>
        <v>250694235.4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250694235.4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5">
        <f>SUM(F95,F97)</f>
        <v>509065.2699999809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SUM(T95,T97)</f>
        <v>-381584975.75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5">
        <f>F95</f>
        <v>-3378608435.86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-1777885952.02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5">
        <v>-3378608435.86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-1777885952.02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5">
        <f>F97</f>
        <v>3379117501.13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1396300976.27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5">
        <v>3379117501.13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1396300976.27</v>
      </c>
      <c r="U97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2023-05-11T04:39:12Z</dcterms:modified>
  <cp:category/>
  <cp:version/>
  <cp:contentType/>
  <cp:contentStatus/>
</cp:coreProperties>
</file>