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03.2023" sheetId="1" r:id="rId1"/>
  </sheets>
  <definedNames>
    <definedName name="_xlnm.Print_Titles" localSheetId="0">'исполнение на 01.03.2023'!$6:$7</definedName>
  </definedNames>
  <calcPr fullCalcOnLoad="1"/>
</workbook>
</file>

<file path=xl/sharedStrings.xml><?xml version="1.0" encoding="utf-8"?>
<sst xmlns="http://schemas.openxmlformats.org/spreadsheetml/2006/main" count="131" uniqueCount="96">
  <si>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</si>
  <si>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</si>
  <si>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</si>
  <si>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</si>
  <si>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</si>
  <si>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</si>
  <si>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</si>
  <si>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</si>
  <si>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</si>
  <si>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</si>
  <si>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</si>
  <si>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</si>
  <si>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</si>
  <si>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</si>
  <si>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</si>
  <si>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</si>
  <si>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</si>
  <si>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</si>
  <si>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</si>
  <si>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</si>
  <si>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</si>
  <si>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</si>
  <si>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</si>
  <si>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</si>
  <si>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</si>
  <si>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</si>
  <si>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</si>
  <si>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</si>
  <si>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</si>
  <si>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</si>
  <si>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</si>
  <si>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</si>
  <si>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</si>
  <si>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</si>
  <si>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</si>
  <si>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</si>
  <si>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</si>
  <si>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</si>
  <si>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</si>
  <si>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</si>
  <si>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</si>
  <si>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</si>
  <si>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</si>
  <si>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</si>
  <si>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</si>
  <si>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</si>
  <si>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</si>
  <si>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</si>
  <si>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</si>
  <si>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</si>
  <si>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</si>
  <si>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</si>
  <si>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</si>
  <si>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</si>
  <si>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</si>
  <si>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</si>
  <si>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</si>
  <si>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</si>
  <si>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</si>
  <si>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</si>
  <si>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</si>
  <si>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</si>
  <si>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</si>
  <si>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</si>
  <si>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</si>
  <si>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</si>
  <si>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</si>
  <si>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</si>
  <si>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</si>
  <si>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</si>
  <si>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</si>
  <si>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</si>
  <si>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</si>
  <si>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</si>
  <si>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</si>
  <si>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</si>
  <si>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</si>
  <si>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</si>
  <si>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</si>
  <si>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</si>
  <si>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</si>
  <si>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</si>
  <si>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</si>
  <si>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</si>
  <si>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</si>
  <si>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</si>
  <si>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</si>
  <si>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</si>
  <si>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</si>
  <si>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</si>
  <si>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</si>
  <si>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      (МУНИЦИПАЛЬНОГО) ВНУТРЕННЕГО ДОЛГА</t>
  </si>
  <si>
    <t>Обслуживание муниципального долга</t>
  </si>
  <si>
    <t>по состоянию на 01 марта 2023 года</t>
  </si>
  <si>
    <t>План с учетом изменений на 01.03.2023 года</t>
  </si>
  <si>
    <t>Исполнено на 01.03.2023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</si>
</sst>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6"/>
  <sheetViews>
    <sheetView showGridLines="0" tabSelected="1" zoomScalePageLayoutView="0" workbookViewId="0" topLeftCell="A1">
      <selection activeCell="T95" sqref="T95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2"/>
      <c r="B1" s="52"/>
      <c r="C1" s="52"/>
      <c r="D1" s="52"/>
      <c r="E1" s="52"/>
      <c r="F1" s="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10"/>
      <c r="W2" s="1"/>
      <c r="X2" s="1"/>
    </row>
    <row r="3" spans="1:24" ht="18" customHeight="1">
      <c r="A3" s="51" t="s">
        <v>93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2"/>
      <c r="X3" s="3"/>
    </row>
    <row r="4" spans="1:24" ht="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3"/>
    </row>
    <row r="5" spans="1:24" ht="14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ht="14.25" customHeight="1">
      <c r="A6" s="48" t="s">
        <v>1</v>
      </c>
      <c r="B6" s="48" t="s">
        <v>2</v>
      </c>
      <c r="C6" s="48" t="s">
        <v>2</v>
      </c>
      <c r="D6" s="48" t="s">
        <v>2</v>
      </c>
      <c r="E6" s="48" t="s">
        <v>2</v>
      </c>
      <c r="F6" s="48" t="s">
        <v>94</v>
      </c>
      <c r="G6" s="48" t="s">
        <v>2</v>
      </c>
      <c r="H6" s="48" t="s">
        <v>2</v>
      </c>
      <c r="I6" s="48" t="s">
        <v>2</v>
      </c>
      <c r="J6" s="48" t="s">
        <v>2</v>
      </c>
      <c r="K6" s="48" t="s">
        <v>2</v>
      </c>
      <c r="L6" s="48" t="s">
        <v>2</v>
      </c>
      <c r="M6" s="48" t="s">
        <v>2</v>
      </c>
      <c r="N6" s="48" t="s">
        <v>2</v>
      </c>
      <c r="O6" s="48" t="s">
        <v>2</v>
      </c>
      <c r="P6" s="48" t="s">
        <v>2</v>
      </c>
      <c r="Q6" s="48" t="s">
        <v>2</v>
      </c>
      <c r="R6" s="48" t="s">
        <v>2</v>
      </c>
      <c r="S6" s="48" t="s">
        <v>2</v>
      </c>
      <c r="T6" s="48" t="s">
        <v>95</v>
      </c>
      <c r="U6" s="48" t="s">
        <v>11</v>
      </c>
      <c r="V6" s="48" t="s">
        <v>2</v>
      </c>
      <c r="W6" s="48" t="s">
        <v>2</v>
      </c>
      <c r="X6" s="48" t="s">
        <v>2</v>
      </c>
    </row>
    <row r="7" spans="1:24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5">
      <c r="A8" s="18" t="s">
        <v>29</v>
      </c>
      <c r="B8" s="9"/>
      <c r="C8" s="9"/>
      <c r="D8" s="9"/>
      <c r="E8" s="9"/>
      <c r="F8" s="42">
        <f>F9+F26</f>
        <v>3237985235.86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468663227.64</v>
      </c>
      <c r="U8" s="45">
        <f>ROUND(T8/F8*100,2)</f>
        <v>14.47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2">
        <f>SUM(F10+F13+F14+F15+F18+F20+F21+F22+F23+F24+F25+F19)</f>
        <v>796990400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30803819</v>
      </c>
      <c r="U9" s="45">
        <f>ROUND(T9/F9*100,2)</f>
        <v>3.87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3">
        <f>F11+F12</f>
        <v>567615700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9093756.790000001</v>
      </c>
      <c r="U10" s="41">
        <f>ROUND(T10/F10*100,2)</f>
        <v>1.6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3">
        <v>139073200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320747.55</v>
      </c>
      <c r="U11" s="41">
        <f aca="true" t="shared" si="2" ref="U11:U30">ROUND(T11/F11*100,2)</f>
        <v>0.23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3">
        <v>428542500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8773009.24</v>
      </c>
      <c r="U12" s="41">
        <f t="shared" si="2"/>
        <v>2.05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3">
        <v>55260500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7025743.41</v>
      </c>
      <c r="U13" s="41">
        <f t="shared" si="2"/>
        <v>12.71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3">
        <v>89205100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-2995574.83</v>
      </c>
      <c r="U14" s="41">
        <f t="shared" si="2"/>
        <v>-3.36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3">
        <f>F16+F17</f>
        <v>27677000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471314.13</v>
      </c>
      <c r="U15" s="41">
        <f t="shared" si="2"/>
        <v>1.7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3">
        <v>12074000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283616.48</v>
      </c>
      <c r="U16" s="41">
        <f t="shared" si="2"/>
        <v>2.35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3">
        <v>15603000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187697.65</v>
      </c>
      <c r="U17" s="41">
        <f t="shared" si="2"/>
        <v>1.2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10201100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1440445.7</v>
      </c>
      <c r="U18" s="41">
        <f t="shared" si="2"/>
        <v>14.12</v>
      </c>
      <c r="V18" s="9"/>
      <c r="W18" s="9"/>
      <c r="X18" s="9"/>
    </row>
    <row r="19" spans="1:24" ht="0" customHeight="1" hidden="1">
      <c r="A19" s="15" t="s">
        <v>72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s">
        <v>84</v>
      </c>
      <c r="V19" s="37"/>
      <c r="W19" s="37"/>
      <c r="X19" s="37"/>
    </row>
    <row r="20" spans="1:24" ht="39">
      <c r="A20" s="15" t="s">
        <v>20</v>
      </c>
      <c r="B20" s="9"/>
      <c r="C20" s="9"/>
      <c r="D20" s="9"/>
      <c r="E20" s="9"/>
      <c r="F20" s="43">
        <v>26460500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9598008.48</v>
      </c>
      <c r="U20" s="41">
        <f t="shared" si="2"/>
        <v>36.27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3">
        <v>6665500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1619071.24</v>
      </c>
      <c r="U21" s="41">
        <f t="shared" si="2"/>
        <v>24.29</v>
      </c>
      <c r="V21" s="9"/>
      <c r="W21" s="9"/>
      <c r="X21" s="9"/>
    </row>
    <row r="22" spans="1:24" ht="26.25">
      <c r="A22" s="15" t="s">
        <v>73</v>
      </c>
      <c r="B22" s="9"/>
      <c r="C22" s="9"/>
      <c r="D22" s="9"/>
      <c r="E22" s="9"/>
      <c r="F22" s="43">
        <v>835900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454534.59</v>
      </c>
      <c r="U22" s="41">
        <f t="shared" si="2"/>
        <v>54.38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3">
        <v>10035800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1695510.66</v>
      </c>
      <c r="U23" s="41">
        <f t="shared" si="2"/>
        <v>16.89</v>
      </c>
      <c r="V23" s="9"/>
      <c r="W23" s="9"/>
      <c r="X23" s="9"/>
    </row>
    <row r="24" spans="1:24" ht="19.5" customHeight="1">
      <c r="A24" s="15" t="s">
        <v>23</v>
      </c>
      <c r="B24" s="9"/>
      <c r="C24" s="9"/>
      <c r="D24" s="9"/>
      <c r="E24" s="9"/>
      <c r="F24" s="43">
        <v>3033300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2352658.78</v>
      </c>
      <c r="U24" s="41">
        <f t="shared" si="2"/>
        <v>77.56</v>
      </c>
      <c r="V24" s="9"/>
      <c r="W24" s="9"/>
      <c r="X24" s="9"/>
    </row>
    <row r="25" spans="1:24" ht="18" customHeight="1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48350.05</v>
      </c>
      <c r="U25" s="41">
        <v>0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2">
        <f>SUM(F27:F31)</f>
        <v>2440994835.86</v>
      </c>
      <c r="G26" s="42">
        <f aca="true" t="shared" si="4" ref="G26:T26">SUM(G27:G31)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437859408.64</v>
      </c>
      <c r="U26" s="45">
        <f t="shared" si="2"/>
        <v>17.94</v>
      </c>
      <c r="V26" s="9"/>
      <c r="W26" s="9"/>
      <c r="X26" s="9"/>
    </row>
    <row r="27" spans="1:24" ht="42.75" customHeight="1">
      <c r="A27" s="15" t="s">
        <v>26</v>
      </c>
      <c r="B27" s="9"/>
      <c r="C27" s="9"/>
      <c r="D27" s="9"/>
      <c r="E27" s="9"/>
      <c r="F27" s="43">
        <v>2414270965.86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446247402.99</v>
      </c>
      <c r="U27" s="41">
        <f t="shared" si="2"/>
        <v>18.48</v>
      </c>
      <c r="V27" s="9"/>
      <c r="W27" s="9"/>
      <c r="X27" s="9"/>
    </row>
    <row r="28" spans="1:24" ht="32.25" customHeight="1">
      <c r="A28" s="15" t="s">
        <v>27</v>
      </c>
      <c r="B28" s="9"/>
      <c r="C28" s="9"/>
      <c r="D28" s="9"/>
      <c r="E28" s="9"/>
      <c r="F28" s="43">
        <v>26723870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0</v>
      </c>
      <c r="U28" s="41">
        <f t="shared" si="2"/>
        <v>0</v>
      </c>
      <c r="V28" s="9"/>
      <c r="W28" s="9"/>
      <c r="X28" s="9"/>
    </row>
    <row r="29" spans="1:24" ht="43.5" customHeight="1" hidden="1">
      <c r="A29" s="15" t="s">
        <v>81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39" customHeight="1" hidden="1">
      <c r="A30" s="15" t="s">
        <v>87</v>
      </c>
      <c r="B30" s="46"/>
      <c r="C30" s="46"/>
      <c r="D30" s="46"/>
      <c r="E30" s="46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0</v>
      </c>
      <c r="U30" s="41" t="e">
        <f t="shared" si="2"/>
        <v>#DIV/0!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-8387994.35</v>
      </c>
      <c r="U31" s="41">
        <v>0</v>
      </c>
      <c r="V31" s="9"/>
      <c r="W31" s="9"/>
      <c r="X31" s="9"/>
    </row>
    <row r="32" spans="1:24" ht="14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4.2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SUM(F35,F45,F49,F54,F59,F61,F67,F70,F76,F80)</f>
        <v>3290381431.1299996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SUM(T35,T45,T49,T54,T59,T61,T67,T70,T76,T80)</f>
        <v>452123717.68</v>
      </c>
      <c r="U34" s="47">
        <f aca="true" t="shared" si="5" ref="U34:U43">ROUND(T34/F34*100,2)</f>
        <v>13.74</v>
      </c>
      <c r="V34" s="9"/>
      <c r="W34" s="9"/>
      <c r="X34" s="9"/>
    </row>
    <row r="35" spans="1:24" ht="24" customHeight="1">
      <c r="A35" s="29" t="s">
        <v>71</v>
      </c>
      <c r="B35" s="5"/>
      <c r="C35" s="5"/>
      <c r="D35" s="5"/>
      <c r="E35" s="5"/>
      <c r="F35" s="32">
        <f aca="true" t="shared" si="6" ref="F35:T35">SUM(F36:F44)</f>
        <v>219777706.47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21529615.29</v>
      </c>
      <c r="U35" s="47">
        <f t="shared" si="5"/>
        <v>9.8</v>
      </c>
      <c r="V35" s="6">
        <v>0</v>
      </c>
      <c r="W35" s="7">
        <v>0</v>
      </c>
      <c r="X35" s="6">
        <v>0</v>
      </c>
    </row>
    <row r="36" spans="1:24" ht="39" outlineLevel="1">
      <c r="A36" s="11" t="s">
        <v>42</v>
      </c>
      <c r="B36" s="5"/>
      <c r="C36" s="5"/>
      <c r="D36" s="5"/>
      <c r="E36" s="5"/>
      <c r="F36" s="31">
        <v>3216900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392967.78</v>
      </c>
      <c r="U36" s="30">
        <f t="shared" si="5"/>
        <v>12.22</v>
      </c>
      <c r="V36" s="6">
        <v>0</v>
      </c>
      <c r="W36" s="7">
        <v>0</v>
      </c>
      <c r="X36" s="6">
        <v>0</v>
      </c>
    </row>
    <row r="37" spans="1:24" ht="66" outlineLevel="1">
      <c r="A37" s="11" t="s">
        <v>43</v>
      </c>
      <c r="B37" s="5"/>
      <c r="C37" s="5"/>
      <c r="D37" s="5"/>
      <c r="E37" s="5"/>
      <c r="F37" s="31">
        <v>2761800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327707.02</v>
      </c>
      <c r="U37" s="30">
        <f t="shared" si="5"/>
        <v>11.87</v>
      </c>
      <c r="V37" s="6">
        <v>0</v>
      </c>
      <c r="W37" s="7">
        <v>0</v>
      </c>
      <c r="X37" s="6">
        <v>0</v>
      </c>
    </row>
    <row r="38" spans="1:24" ht="68.25" customHeight="1" outlineLevel="1">
      <c r="A38" s="11" t="s">
        <v>44</v>
      </c>
      <c r="B38" s="5"/>
      <c r="C38" s="5"/>
      <c r="D38" s="5"/>
      <c r="E38" s="5"/>
      <c r="F38" s="31">
        <v>92819779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9892973.83</v>
      </c>
      <c r="U38" s="30">
        <f t="shared" si="5"/>
        <v>10.66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78</v>
      </c>
      <c r="B39" s="5"/>
      <c r="C39" s="5"/>
      <c r="D39" s="5"/>
      <c r="E39" s="5"/>
      <c r="F39" s="31">
        <v>1100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0</v>
      </c>
      <c r="U39" s="30">
        <f t="shared" si="5"/>
        <v>0</v>
      </c>
      <c r="V39" s="6"/>
      <c r="W39" s="7"/>
      <c r="X39" s="6"/>
    </row>
    <row r="40" spans="1:24" ht="52.5" outlineLevel="1">
      <c r="A40" s="11" t="s">
        <v>45</v>
      </c>
      <c r="B40" s="5"/>
      <c r="C40" s="5"/>
      <c r="D40" s="5"/>
      <c r="E40" s="5"/>
      <c r="F40" s="31">
        <v>21615000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2225190.74</v>
      </c>
      <c r="U40" s="30">
        <f t="shared" si="5"/>
        <v>10.29</v>
      </c>
      <c r="V40" s="6">
        <v>0</v>
      </c>
      <c r="W40" s="7">
        <v>0</v>
      </c>
      <c r="X40" s="6">
        <v>0</v>
      </c>
    </row>
    <row r="41" spans="1:24" ht="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30" customHeight="1" outlineLevel="1">
      <c r="A42" s="11" t="s">
        <v>88</v>
      </c>
      <c r="B42" s="5"/>
      <c r="C42" s="5"/>
      <c r="D42" s="5"/>
      <c r="E42" s="5"/>
      <c r="F42" s="31">
        <v>11627200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>
        <v>0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5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86785927.47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8690775.92</v>
      </c>
      <c r="U44" s="30">
        <f aca="true" t="shared" si="7" ref="U44:U81">ROUND(T44/F44*100,2)</f>
        <v>10.01</v>
      </c>
      <c r="V44" s="6">
        <v>0</v>
      </c>
      <c r="W44" s="7">
        <v>0</v>
      </c>
      <c r="X44" s="6">
        <v>0</v>
      </c>
    </row>
    <row r="45" spans="1:24" ht="39">
      <c r="A45" s="29" t="s">
        <v>3</v>
      </c>
      <c r="B45" s="5"/>
      <c r="C45" s="5"/>
      <c r="D45" s="5"/>
      <c r="E45" s="5"/>
      <c r="F45" s="32">
        <f>F46+F48+F47</f>
        <v>20505200</v>
      </c>
      <c r="G45" s="32">
        <f aca="true" t="shared" si="8" ref="G45:T45">G46+G48+G47</f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2028962.81</v>
      </c>
      <c r="U45" s="47">
        <f t="shared" si="7"/>
        <v>9.89</v>
      </c>
      <c r="V45" s="6">
        <v>0</v>
      </c>
      <c r="W45" s="7">
        <v>0</v>
      </c>
      <c r="X45" s="6">
        <v>0</v>
      </c>
    </row>
    <row r="46" spans="1:24" ht="20.25" customHeight="1" outlineLevel="1">
      <c r="A46" s="11" t="s">
        <v>89</v>
      </c>
      <c r="B46" s="5"/>
      <c r="C46" s="5"/>
      <c r="D46" s="5"/>
      <c r="E46" s="5"/>
      <c r="F46" s="31">
        <v>693000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41570</v>
      </c>
      <c r="U46" s="30">
        <f t="shared" si="7"/>
        <v>6</v>
      </c>
      <c r="V46" s="6">
        <v>0</v>
      </c>
      <c r="W46" s="7">
        <v>0</v>
      </c>
      <c r="X46" s="6">
        <v>0</v>
      </c>
    </row>
    <row r="47" spans="1:24" ht="52.5" outlineLevel="1">
      <c r="A47" s="11" t="s">
        <v>90</v>
      </c>
      <c r="B47" s="5"/>
      <c r="C47" s="5"/>
      <c r="D47" s="5"/>
      <c r="E47" s="5"/>
      <c r="F47" s="31">
        <v>19764200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1987392.81</v>
      </c>
      <c r="U47" s="30">
        <f t="shared" si="7"/>
        <v>10.06</v>
      </c>
      <c r="V47" s="6"/>
      <c r="W47" s="7"/>
      <c r="X47" s="6"/>
    </row>
    <row r="48" spans="1:24" ht="39" outlineLevel="1">
      <c r="A48" s="11" t="s">
        <v>85</v>
      </c>
      <c r="B48" s="5"/>
      <c r="C48" s="5"/>
      <c r="D48" s="5"/>
      <c r="E48" s="5"/>
      <c r="F48" s="31">
        <v>48000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0</v>
      </c>
      <c r="U48" s="30">
        <f t="shared" si="7"/>
        <v>0</v>
      </c>
      <c r="V48" s="6"/>
      <c r="W48" s="7"/>
      <c r="X48" s="6"/>
    </row>
    <row r="49" spans="1:24" ht="14.25">
      <c r="A49" s="13" t="s">
        <v>4</v>
      </c>
      <c r="B49" s="5"/>
      <c r="C49" s="5"/>
      <c r="D49" s="5"/>
      <c r="E49" s="5"/>
      <c r="F49" s="32">
        <f>SUM(F50:F53)</f>
        <v>308537400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25233589.43</v>
      </c>
      <c r="U49" s="47">
        <f t="shared" si="7"/>
        <v>8.18</v>
      </c>
      <c r="V49" s="6">
        <v>0</v>
      </c>
      <c r="W49" s="7">
        <v>0</v>
      </c>
      <c r="X49" s="6">
        <v>0</v>
      </c>
    </row>
    <row r="50" spans="1:24" ht="14.25" outlineLevel="1">
      <c r="A50" s="14" t="s">
        <v>49</v>
      </c>
      <c r="B50" s="5"/>
      <c r="C50" s="5"/>
      <c r="D50" s="5"/>
      <c r="E50" s="5"/>
      <c r="F50" s="31">
        <v>10734000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1423251.81</v>
      </c>
      <c r="U50" s="30">
        <f t="shared" si="7"/>
        <v>13.26</v>
      </c>
      <c r="V50" s="6">
        <v>0</v>
      </c>
      <c r="W50" s="7">
        <v>0</v>
      </c>
      <c r="X50" s="6">
        <v>0</v>
      </c>
    </row>
    <row r="51" spans="1:24" ht="14.25" outlineLevel="1">
      <c r="A51" s="14" t="s">
        <v>50</v>
      </c>
      <c r="B51" s="5"/>
      <c r="C51" s="5"/>
      <c r="D51" s="5"/>
      <c r="E51" s="5"/>
      <c r="F51" s="31">
        <v>95477800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6651024.48</v>
      </c>
      <c r="U51" s="30">
        <f t="shared" si="7"/>
        <v>6.97</v>
      </c>
      <c r="V51" s="6">
        <v>0</v>
      </c>
      <c r="W51" s="7">
        <v>0</v>
      </c>
      <c r="X51" s="6">
        <v>0</v>
      </c>
    </row>
    <row r="52" spans="1:24" ht="14.25" outlineLevel="1">
      <c r="A52" s="14" t="s">
        <v>51</v>
      </c>
      <c r="B52" s="5"/>
      <c r="C52" s="5"/>
      <c r="D52" s="5"/>
      <c r="E52" s="5"/>
      <c r="F52" s="31">
        <v>187869400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16045024.97</v>
      </c>
      <c r="U52" s="30">
        <f t="shared" si="7"/>
        <v>8.54</v>
      </c>
      <c r="V52" s="6">
        <v>0</v>
      </c>
      <c r="W52" s="7">
        <v>0</v>
      </c>
      <c r="X52" s="6">
        <v>0</v>
      </c>
    </row>
    <row r="53" spans="1:24" ht="26.25" outlineLevel="1">
      <c r="A53" s="14" t="s">
        <v>52</v>
      </c>
      <c r="B53" s="5"/>
      <c r="C53" s="5"/>
      <c r="D53" s="5"/>
      <c r="E53" s="5"/>
      <c r="F53" s="31">
        <v>14456200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1114288.17</v>
      </c>
      <c r="U53" s="30">
        <f t="shared" si="7"/>
        <v>7.71</v>
      </c>
      <c r="V53" s="6">
        <v>0</v>
      </c>
      <c r="W53" s="7">
        <v>0</v>
      </c>
      <c r="X53" s="6">
        <v>0</v>
      </c>
    </row>
    <row r="54" spans="1:24" ht="26.25">
      <c r="A54" s="29" t="s">
        <v>70</v>
      </c>
      <c r="B54" s="5"/>
      <c r="C54" s="5"/>
      <c r="D54" s="5"/>
      <c r="E54" s="5"/>
      <c r="F54" s="32">
        <f>SUM(F55:F58)</f>
        <v>328209291.13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f>SUM(T55:T58)</f>
        <v>113639905.87</v>
      </c>
      <c r="U54" s="47">
        <f t="shared" si="7"/>
        <v>34.62</v>
      </c>
      <c r="V54" s="6">
        <v>0</v>
      </c>
      <c r="W54" s="7">
        <v>0</v>
      </c>
      <c r="X54" s="6">
        <v>0</v>
      </c>
    </row>
    <row r="55" spans="1:24" ht="14.25" outlineLevel="1">
      <c r="A55" s="11" t="s">
        <v>53</v>
      </c>
      <c r="B55" s="5"/>
      <c r="C55" s="5"/>
      <c r="D55" s="5"/>
      <c r="E55" s="5"/>
      <c r="F55" s="31">
        <v>23359400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359152.52</v>
      </c>
      <c r="U55" s="30">
        <f t="shared" si="7"/>
        <v>1.54</v>
      </c>
      <c r="V55" s="6">
        <v>0</v>
      </c>
      <c r="W55" s="7">
        <v>0</v>
      </c>
      <c r="X55" s="6">
        <v>0</v>
      </c>
    </row>
    <row r="56" spans="1:24" ht="14.25" outlineLevel="1">
      <c r="A56" s="11" t="s">
        <v>54</v>
      </c>
      <c r="B56" s="5"/>
      <c r="C56" s="5"/>
      <c r="D56" s="5"/>
      <c r="E56" s="5"/>
      <c r="F56" s="31">
        <v>13708960.92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78737.49</v>
      </c>
      <c r="U56" s="30">
        <f t="shared" si="7"/>
        <v>0.57</v>
      </c>
      <c r="V56" s="6">
        <v>0</v>
      </c>
      <c r="W56" s="7">
        <v>0</v>
      </c>
      <c r="X56" s="6">
        <v>0</v>
      </c>
    </row>
    <row r="57" spans="1:24" ht="14.25" outlineLevel="1">
      <c r="A57" s="11" t="s">
        <v>55</v>
      </c>
      <c r="B57" s="5"/>
      <c r="C57" s="5"/>
      <c r="D57" s="5"/>
      <c r="E57" s="5"/>
      <c r="F57" s="31">
        <v>235433730.21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107302404.16</v>
      </c>
      <c r="U57" s="30">
        <f t="shared" si="7"/>
        <v>45.58</v>
      </c>
      <c r="V57" s="6">
        <v>0</v>
      </c>
      <c r="W57" s="7">
        <v>0</v>
      </c>
      <c r="X57" s="6">
        <v>0</v>
      </c>
    </row>
    <row r="58" spans="1:24" ht="26.25" outlineLevel="1">
      <c r="A58" s="11" t="s">
        <v>56</v>
      </c>
      <c r="B58" s="5"/>
      <c r="C58" s="5"/>
      <c r="D58" s="5"/>
      <c r="E58" s="5"/>
      <c r="F58" s="31">
        <v>55707200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5899611.7</v>
      </c>
      <c r="U58" s="30">
        <f t="shared" si="7"/>
        <v>10.59</v>
      </c>
      <c r="V58" s="6">
        <v>0</v>
      </c>
      <c r="W58" s="7">
        <v>0</v>
      </c>
      <c r="X58" s="6">
        <v>0</v>
      </c>
    </row>
    <row r="59" spans="1:24" ht="14.25">
      <c r="A59" s="4" t="s">
        <v>5</v>
      </c>
      <c r="B59" s="5"/>
      <c r="C59" s="5"/>
      <c r="D59" s="5"/>
      <c r="E59" s="5"/>
      <c r="F59" s="32">
        <f>F60</f>
        <v>9540000</v>
      </c>
      <c r="G59" s="32">
        <f aca="true" t="shared" si="9" ref="G59:T59">G60</f>
        <v>0</v>
      </c>
      <c r="H59" s="32">
        <f t="shared" si="9"/>
        <v>0</v>
      </c>
      <c r="I59" s="32">
        <f t="shared" si="9"/>
        <v>0</v>
      </c>
      <c r="J59" s="32">
        <f t="shared" si="9"/>
        <v>0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 t="shared" si="9"/>
        <v>0</v>
      </c>
      <c r="O59" s="32">
        <f t="shared" si="9"/>
        <v>0</v>
      </c>
      <c r="P59" s="32">
        <f t="shared" si="9"/>
        <v>0</v>
      </c>
      <c r="Q59" s="32">
        <f t="shared" si="9"/>
        <v>0</v>
      </c>
      <c r="R59" s="32">
        <f t="shared" si="9"/>
        <v>0</v>
      </c>
      <c r="S59" s="32">
        <f t="shared" si="9"/>
        <v>0</v>
      </c>
      <c r="T59" s="32">
        <f t="shared" si="9"/>
        <v>755651.21</v>
      </c>
      <c r="U59" s="47">
        <f t="shared" si="7"/>
        <v>7.92</v>
      </c>
      <c r="V59" s="6">
        <v>0</v>
      </c>
      <c r="W59" s="7">
        <v>0</v>
      </c>
      <c r="X59" s="6">
        <v>0</v>
      </c>
    </row>
    <row r="60" spans="1:24" ht="26.25" outlineLevel="1">
      <c r="A60" s="11" t="s">
        <v>57</v>
      </c>
      <c r="B60" s="5"/>
      <c r="C60" s="5"/>
      <c r="D60" s="5"/>
      <c r="E60" s="5"/>
      <c r="F60" s="31">
        <v>9540000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755651.21</v>
      </c>
      <c r="U60" s="30">
        <f t="shared" si="7"/>
        <v>7.92</v>
      </c>
      <c r="V60" s="6">
        <v>0</v>
      </c>
      <c r="W60" s="7">
        <v>0</v>
      </c>
      <c r="X60" s="6">
        <v>0</v>
      </c>
    </row>
    <row r="61" spans="1:24" ht="14.25">
      <c r="A61" s="4" t="s">
        <v>6</v>
      </c>
      <c r="B61" s="5"/>
      <c r="C61" s="5"/>
      <c r="D61" s="5"/>
      <c r="E61" s="5"/>
      <c r="F61" s="32">
        <f>SUM(F62:F66)</f>
        <v>1661014610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f>SUM(T62:T66)</f>
        <v>205090052.45</v>
      </c>
      <c r="U61" s="47">
        <f t="shared" si="7"/>
        <v>12.35</v>
      </c>
      <c r="V61" s="6">
        <v>0</v>
      </c>
      <c r="W61" s="7">
        <v>0</v>
      </c>
      <c r="X61" s="6">
        <v>0</v>
      </c>
    </row>
    <row r="62" spans="1:24" ht="14.25" outlineLevel="1">
      <c r="A62" s="11" t="s">
        <v>58</v>
      </c>
      <c r="B62" s="5"/>
      <c r="C62" s="5"/>
      <c r="D62" s="5"/>
      <c r="E62" s="5"/>
      <c r="F62" s="31">
        <v>672791086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90763066</v>
      </c>
      <c r="U62" s="30">
        <f t="shared" si="7"/>
        <v>13.49</v>
      </c>
      <c r="V62" s="6">
        <v>0</v>
      </c>
      <c r="W62" s="7">
        <v>0</v>
      </c>
      <c r="X62" s="6">
        <v>0</v>
      </c>
    </row>
    <row r="63" spans="1:24" ht="14.25" outlineLevel="1">
      <c r="A63" s="11" t="s">
        <v>59</v>
      </c>
      <c r="B63" s="5"/>
      <c r="C63" s="5"/>
      <c r="D63" s="5"/>
      <c r="E63" s="5"/>
      <c r="F63" s="31">
        <v>669941104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80416116</v>
      </c>
      <c r="U63" s="30">
        <f t="shared" si="7"/>
        <v>12</v>
      </c>
      <c r="V63" s="6">
        <v>0</v>
      </c>
      <c r="W63" s="7">
        <v>0</v>
      </c>
      <c r="X63" s="6">
        <v>0</v>
      </c>
    </row>
    <row r="64" spans="1:24" ht="14.25" outlineLevel="1">
      <c r="A64" s="11" t="s">
        <v>86</v>
      </c>
      <c r="B64" s="5"/>
      <c r="C64" s="5"/>
      <c r="D64" s="5"/>
      <c r="E64" s="5"/>
      <c r="F64" s="31">
        <v>188001500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22597009</v>
      </c>
      <c r="U64" s="30">
        <f t="shared" si="7"/>
        <v>12.02</v>
      </c>
      <c r="V64" s="6"/>
      <c r="W64" s="7"/>
      <c r="X64" s="6"/>
    </row>
    <row r="65" spans="1:24" ht="14.25" outlineLevel="1">
      <c r="A65" s="11" t="s">
        <v>80</v>
      </c>
      <c r="B65" s="5"/>
      <c r="C65" s="5"/>
      <c r="D65" s="5"/>
      <c r="E65" s="5"/>
      <c r="F65" s="31">
        <v>20803400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2278013.91</v>
      </c>
      <c r="U65" s="30">
        <f t="shared" si="7"/>
        <v>10.95</v>
      </c>
      <c r="V65" s="6">
        <v>0</v>
      </c>
      <c r="W65" s="7">
        <v>0</v>
      </c>
      <c r="X65" s="6">
        <v>0</v>
      </c>
    </row>
    <row r="66" spans="1:24" ht="14.25" outlineLevel="1">
      <c r="A66" s="11" t="s">
        <v>60</v>
      </c>
      <c r="B66" s="5"/>
      <c r="C66" s="5"/>
      <c r="D66" s="5"/>
      <c r="E66" s="5"/>
      <c r="F66" s="31">
        <v>109477520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9035847.54</v>
      </c>
      <c r="U66" s="30">
        <f t="shared" si="7"/>
        <v>8.25</v>
      </c>
      <c r="V66" s="6">
        <v>0</v>
      </c>
      <c r="W66" s="7">
        <v>0</v>
      </c>
      <c r="X66" s="6">
        <v>0</v>
      </c>
    </row>
    <row r="67" spans="1:24" ht="14.25">
      <c r="A67" s="4" t="s">
        <v>7</v>
      </c>
      <c r="B67" s="5"/>
      <c r="C67" s="5"/>
      <c r="D67" s="5"/>
      <c r="E67" s="5"/>
      <c r="F67" s="32">
        <f>F68+F69</f>
        <v>261006089.6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f>T68+T69</f>
        <v>34872453.45</v>
      </c>
      <c r="U67" s="47">
        <f t="shared" si="7"/>
        <v>13.36</v>
      </c>
      <c r="V67" s="6">
        <v>0</v>
      </c>
      <c r="W67" s="7">
        <v>0</v>
      </c>
      <c r="X67" s="6">
        <v>0</v>
      </c>
    </row>
    <row r="68" spans="1:24" ht="14.25" outlineLevel="1">
      <c r="A68" s="11" t="s">
        <v>61</v>
      </c>
      <c r="B68" s="5"/>
      <c r="C68" s="5"/>
      <c r="D68" s="5"/>
      <c r="E68" s="5"/>
      <c r="F68" s="31">
        <v>182546989.6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25297172.02</v>
      </c>
      <c r="U68" s="30">
        <f t="shared" si="7"/>
        <v>13.86</v>
      </c>
      <c r="V68" s="6">
        <v>0</v>
      </c>
      <c r="W68" s="7">
        <v>0</v>
      </c>
      <c r="X68" s="6">
        <v>0</v>
      </c>
    </row>
    <row r="69" spans="1:24" ht="26.25" outlineLevel="1">
      <c r="A69" s="11" t="s">
        <v>74</v>
      </c>
      <c r="B69" s="5"/>
      <c r="C69" s="5"/>
      <c r="D69" s="5"/>
      <c r="E69" s="5"/>
      <c r="F69" s="31">
        <v>78459100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9575281.43</v>
      </c>
      <c r="U69" s="30">
        <f t="shared" si="7"/>
        <v>12.2</v>
      </c>
      <c r="V69" s="6"/>
      <c r="W69" s="7"/>
      <c r="X69" s="6"/>
    </row>
    <row r="70" spans="1:24" ht="14.25">
      <c r="A70" s="4" t="s">
        <v>8</v>
      </c>
      <c r="B70" s="5"/>
      <c r="C70" s="5"/>
      <c r="D70" s="5"/>
      <c r="E70" s="5"/>
      <c r="F70" s="32">
        <f>SUM(F71:F75)</f>
        <v>86373833.93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f>SUM(T71:T75)</f>
        <v>6301169.2700000005</v>
      </c>
      <c r="U70" s="47">
        <f t="shared" si="7"/>
        <v>7.3</v>
      </c>
      <c r="V70" s="6">
        <v>0</v>
      </c>
      <c r="W70" s="7">
        <v>0</v>
      </c>
      <c r="X70" s="6">
        <v>0</v>
      </c>
    </row>
    <row r="71" spans="1:24" ht="14.25" customHeight="1" outlineLevel="1">
      <c r="A71" s="11" t="s">
        <v>62</v>
      </c>
      <c r="B71" s="5"/>
      <c r="C71" s="5"/>
      <c r="D71" s="5"/>
      <c r="E71" s="5"/>
      <c r="F71" s="31">
        <v>6055000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849680.52</v>
      </c>
      <c r="U71" s="30">
        <f t="shared" si="7"/>
        <v>14.03</v>
      </c>
      <c r="V71" s="6">
        <v>0</v>
      </c>
      <c r="W71" s="7">
        <v>0</v>
      </c>
      <c r="X71" s="6">
        <v>0</v>
      </c>
    </row>
    <row r="72" spans="1:24" ht="0.75" customHeight="1" hidden="1" outlineLevel="1">
      <c r="A72" s="11" t="s">
        <v>63</v>
      </c>
      <c r="B72" s="5"/>
      <c r="C72" s="5"/>
      <c r="D72" s="5"/>
      <c r="E72" s="5"/>
      <c r="F72" s="31"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0</v>
      </c>
      <c r="U72" s="30" t="s">
        <v>84</v>
      </c>
      <c r="V72" s="6">
        <v>0</v>
      </c>
      <c r="W72" s="7">
        <v>0</v>
      </c>
      <c r="X72" s="6">
        <v>0</v>
      </c>
    </row>
    <row r="73" spans="1:24" ht="14.25" outlineLevel="1">
      <c r="A73" s="11" t="s">
        <v>64</v>
      </c>
      <c r="B73" s="5"/>
      <c r="C73" s="5"/>
      <c r="D73" s="5"/>
      <c r="E73" s="5"/>
      <c r="F73" s="31">
        <v>73037833.93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4903521.72</v>
      </c>
      <c r="U73" s="30">
        <f t="shared" si="7"/>
        <v>6.71</v>
      </c>
      <c r="V73" s="6">
        <v>0</v>
      </c>
      <c r="W73" s="7">
        <v>0</v>
      </c>
      <c r="X73" s="6">
        <v>0</v>
      </c>
    </row>
    <row r="74" spans="1:24" ht="14.25" outlineLevel="1">
      <c r="A74" s="11" t="s">
        <v>65</v>
      </c>
      <c r="B74" s="5"/>
      <c r="C74" s="5"/>
      <c r="D74" s="5"/>
      <c r="E74" s="5"/>
      <c r="F74" s="31">
        <v>5332700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421934.3</v>
      </c>
      <c r="U74" s="30">
        <f t="shared" si="7"/>
        <v>7.91</v>
      </c>
      <c r="V74" s="6">
        <v>0</v>
      </c>
      <c r="W74" s="7">
        <v>0</v>
      </c>
      <c r="X74" s="6">
        <v>0</v>
      </c>
    </row>
    <row r="75" spans="1:24" ht="26.25" outlineLevel="1">
      <c r="A75" s="11" t="s">
        <v>66</v>
      </c>
      <c r="B75" s="5"/>
      <c r="C75" s="5"/>
      <c r="D75" s="5"/>
      <c r="E75" s="5"/>
      <c r="F75" s="31">
        <v>1948300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126032.73</v>
      </c>
      <c r="U75" s="30">
        <f t="shared" si="7"/>
        <v>6.47</v>
      </c>
      <c r="V75" s="6">
        <v>0</v>
      </c>
      <c r="W75" s="7">
        <v>0</v>
      </c>
      <c r="X75" s="6">
        <v>0</v>
      </c>
    </row>
    <row r="76" spans="1:24" ht="14.25">
      <c r="A76" s="4" t="s">
        <v>9</v>
      </c>
      <c r="B76" s="5"/>
      <c r="C76" s="5"/>
      <c r="D76" s="5"/>
      <c r="E76" s="5"/>
      <c r="F76" s="32">
        <f>SUM(F77:F79)</f>
        <v>392701100</v>
      </c>
      <c r="G76" s="32">
        <f aca="true" t="shared" si="10" ref="G76:T76">SUM(G77:G79)</f>
        <v>0</v>
      </c>
      <c r="H76" s="32">
        <f t="shared" si="10"/>
        <v>0</v>
      </c>
      <c r="I76" s="32">
        <f t="shared" si="10"/>
        <v>0</v>
      </c>
      <c r="J76" s="32">
        <f t="shared" si="10"/>
        <v>0</v>
      </c>
      <c r="K76" s="32">
        <f t="shared" si="10"/>
        <v>0</v>
      </c>
      <c r="L76" s="32">
        <f t="shared" si="10"/>
        <v>0</v>
      </c>
      <c r="M76" s="32">
        <f t="shared" si="10"/>
        <v>0</v>
      </c>
      <c r="N76" s="32">
        <f t="shared" si="10"/>
        <v>0</v>
      </c>
      <c r="O76" s="32">
        <f t="shared" si="10"/>
        <v>0</v>
      </c>
      <c r="P76" s="32">
        <f t="shared" si="10"/>
        <v>0</v>
      </c>
      <c r="Q76" s="32">
        <f t="shared" si="10"/>
        <v>0</v>
      </c>
      <c r="R76" s="32">
        <f t="shared" si="10"/>
        <v>0</v>
      </c>
      <c r="S76" s="32">
        <f t="shared" si="10"/>
        <v>0</v>
      </c>
      <c r="T76" s="32">
        <f t="shared" si="10"/>
        <v>42668237.68</v>
      </c>
      <c r="U76" s="47">
        <f t="shared" si="7"/>
        <v>10.87</v>
      </c>
      <c r="V76" s="6">
        <v>0</v>
      </c>
      <c r="W76" s="7">
        <v>0</v>
      </c>
      <c r="X76" s="6">
        <v>0</v>
      </c>
    </row>
    <row r="77" spans="1:24" ht="14.25" outlineLevel="1">
      <c r="A77" s="11" t="s">
        <v>67</v>
      </c>
      <c r="B77" s="5"/>
      <c r="C77" s="5"/>
      <c r="D77" s="5"/>
      <c r="E77" s="5"/>
      <c r="F77" s="31">
        <v>318837100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32839827.92</v>
      </c>
      <c r="U77" s="30">
        <f t="shared" si="7"/>
        <v>10.3</v>
      </c>
      <c r="V77" s="6">
        <v>0</v>
      </c>
      <c r="W77" s="7">
        <v>0</v>
      </c>
      <c r="X77" s="6">
        <v>0</v>
      </c>
    </row>
    <row r="78" spans="1:24" ht="14.25" outlineLevel="1">
      <c r="A78" s="11" t="s">
        <v>68</v>
      </c>
      <c r="B78" s="5"/>
      <c r="C78" s="5"/>
      <c r="D78" s="5"/>
      <c r="E78" s="5"/>
      <c r="F78" s="31">
        <v>65394600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8843392.79</v>
      </c>
      <c r="U78" s="30">
        <f t="shared" si="7"/>
        <v>13.52</v>
      </c>
      <c r="V78" s="6">
        <v>0</v>
      </c>
      <c r="W78" s="7">
        <v>0</v>
      </c>
      <c r="X78" s="6">
        <v>0</v>
      </c>
    </row>
    <row r="79" spans="1:24" ht="26.25" outlineLevel="1">
      <c r="A79" s="11" t="s">
        <v>69</v>
      </c>
      <c r="B79" s="5"/>
      <c r="C79" s="5"/>
      <c r="D79" s="5"/>
      <c r="E79" s="5"/>
      <c r="F79" s="31">
        <v>8469400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>
        <v>985016.97</v>
      </c>
      <c r="U79" s="30">
        <f t="shared" si="7"/>
        <v>11.63</v>
      </c>
      <c r="V79" s="6">
        <v>0</v>
      </c>
      <c r="W79" s="7">
        <v>0</v>
      </c>
      <c r="X79" s="6">
        <v>0</v>
      </c>
    </row>
    <row r="80" spans="1:24" ht="30" customHeight="1">
      <c r="A80" s="12" t="s">
        <v>91</v>
      </c>
      <c r="B80" s="5"/>
      <c r="C80" s="5"/>
      <c r="D80" s="5"/>
      <c r="E80" s="5"/>
      <c r="F80" s="32">
        <f>F81</f>
        <v>2716200</v>
      </c>
      <c r="G80" s="32">
        <f aca="true" t="shared" si="11" ref="G80:T80">G81</f>
        <v>0</v>
      </c>
      <c r="H80" s="32">
        <f t="shared" si="11"/>
        <v>0</v>
      </c>
      <c r="I80" s="32">
        <f t="shared" si="11"/>
        <v>0</v>
      </c>
      <c r="J80" s="32">
        <f t="shared" si="11"/>
        <v>0</v>
      </c>
      <c r="K80" s="32">
        <f t="shared" si="11"/>
        <v>0</v>
      </c>
      <c r="L80" s="32">
        <f t="shared" si="11"/>
        <v>0</v>
      </c>
      <c r="M80" s="32">
        <f t="shared" si="11"/>
        <v>0</v>
      </c>
      <c r="N80" s="32">
        <f t="shared" si="11"/>
        <v>0</v>
      </c>
      <c r="O80" s="32">
        <f t="shared" si="11"/>
        <v>0</v>
      </c>
      <c r="P80" s="32">
        <f t="shared" si="11"/>
        <v>0</v>
      </c>
      <c r="Q80" s="32">
        <f t="shared" si="11"/>
        <v>0</v>
      </c>
      <c r="R80" s="32">
        <f t="shared" si="11"/>
        <v>0</v>
      </c>
      <c r="S80" s="32">
        <f t="shared" si="11"/>
        <v>0</v>
      </c>
      <c r="T80" s="32">
        <f t="shared" si="11"/>
        <v>4080.22</v>
      </c>
      <c r="U80" s="47">
        <f t="shared" si="7"/>
        <v>0.15</v>
      </c>
      <c r="V80" s="6">
        <v>0</v>
      </c>
      <c r="W80" s="7">
        <v>0</v>
      </c>
      <c r="X80" s="6">
        <v>0</v>
      </c>
    </row>
    <row r="81" spans="1:24" ht="24" customHeight="1" outlineLevel="1">
      <c r="A81" s="11" t="s">
        <v>92</v>
      </c>
      <c r="B81" s="5"/>
      <c r="C81" s="5"/>
      <c r="D81" s="5"/>
      <c r="E81" s="5"/>
      <c r="F81" s="31">
        <v>2716200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4080.22</v>
      </c>
      <c r="U81" s="30">
        <f t="shared" si="7"/>
        <v>0.15</v>
      </c>
      <c r="V81" s="6">
        <v>0</v>
      </c>
      <c r="W81" s="7">
        <v>0</v>
      </c>
      <c r="X81" s="6">
        <v>0</v>
      </c>
    </row>
    <row r="82" spans="1:24" ht="39.75" customHeight="1" outlineLevel="1">
      <c r="A82" s="28" t="s">
        <v>77</v>
      </c>
      <c r="B82" s="5"/>
      <c r="C82" s="5"/>
      <c r="D82" s="5"/>
      <c r="E82" s="5"/>
      <c r="F82" s="32">
        <f aca="true" t="shared" si="12" ref="F82:T82">F8-F34</f>
        <v>-52396195.269999504</v>
      </c>
      <c r="G82" s="32">
        <f t="shared" si="12"/>
        <v>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si="12"/>
        <v>0</v>
      </c>
      <c r="O82" s="32">
        <f t="shared" si="12"/>
        <v>0</v>
      </c>
      <c r="P82" s="32">
        <f t="shared" si="12"/>
        <v>0</v>
      </c>
      <c r="Q82" s="32">
        <f t="shared" si="12"/>
        <v>0</v>
      </c>
      <c r="R82" s="32">
        <f t="shared" si="12"/>
        <v>0</v>
      </c>
      <c r="S82" s="32">
        <f t="shared" si="12"/>
        <v>0</v>
      </c>
      <c r="T82" s="32">
        <f t="shared" si="12"/>
        <v>16539509.959999979</v>
      </c>
      <c r="U82" s="20" t="s">
        <v>84</v>
      </c>
      <c r="V82" s="24"/>
      <c r="W82" s="25"/>
      <c r="X82" s="24"/>
    </row>
    <row r="83" spans="1:24" ht="45" customHeight="1">
      <c r="A83" s="23" t="s">
        <v>33</v>
      </c>
      <c r="B83" s="21"/>
      <c r="C83" s="21"/>
      <c r="D83" s="21"/>
      <c r="E83" s="21"/>
      <c r="F83" s="33">
        <f>SUM(F84,F87,F92,F90)</f>
        <v>52396195.26999998</v>
      </c>
      <c r="G83" s="33">
        <f aca="true" t="shared" si="13" ref="G83:T83">SUM(G84,G87,G92,G90)</f>
        <v>0</v>
      </c>
      <c r="H83" s="33">
        <f t="shared" si="13"/>
        <v>0</v>
      </c>
      <c r="I83" s="33">
        <f t="shared" si="13"/>
        <v>0</v>
      </c>
      <c r="J83" s="33">
        <f t="shared" si="13"/>
        <v>0</v>
      </c>
      <c r="K83" s="33">
        <f t="shared" si="13"/>
        <v>0</v>
      </c>
      <c r="L83" s="33">
        <f t="shared" si="13"/>
        <v>0</v>
      </c>
      <c r="M83" s="33">
        <f t="shared" si="13"/>
        <v>0</v>
      </c>
      <c r="N83" s="33">
        <f t="shared" si="13"/>
        <v>0</v>
      </c>
      <c r="O83" s="33">
        <f t="shared" si="13"/>
        <v>0</v>
      </c>
      <c r="P83" s="33">
        <f t="shared" si="13"/>
        <v>0</v>
      </c>
      <c r="Q83" s="33">
        <f t="shared" si="13"/>
        <v>0</v>
      </c>
      <c r="R83" s="33">
        <f t="shared" si="13"/>
        <v>0</v>
      </c>
      <c r="S83" s="33">
        <f t="shared" si="13"/>
        <v>0</v>
      </c>
      <c r="T83" s="33">
        <f t="shared" si="13"/>
        <v>-16539509.959999919</v>
      </c>
      <c r="U83" s="20" t="s">
        <v>84</v>
      </c>
      <c r="V83" s="1"/>
      <c r="W83" s="1"/>
      <c r="X83" s="1"/>
    </row>
    <row r="84" spans="1:24" ht="27">
      <c r="A84" s="22" t="s">
        <v>34</v>
      </c>
      <c r="B84" s="22"/>
      <c r="C84" s="22"/>
      <c r="D84" s="22"/>
      <c r="E84" s="22"/>
      <c r="F84" s="34">
        <f>SUM(F85-F86)</f>
        <v>28611000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>
        <f>SUM(T85,T86)</f>
        <v>0</v>
      </c>
      <c r="U84" s="20" t="s">
        <v>84</v>
      </c>
      <c r="V84" s="8"/>
      <c r="W84" s="8"/>
      <c r="X84" s="8"/>
    </row>
    <row r="85" spans="1:21" ht="39.75">
      <c r="A85" s="26" t="s">
        <v>35</v>
      </c>
      <c r="B85" s="27"/>
      <c r="C85" s="27"/>
      <c r="D85" s="27"/>
      <c r="E85" s="27"/>
      <c r="F85" s="35">
        <v>28611000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5">
        <v>0</v>
      </c>
      <c r="U85" s="20" t="s">
        <v>84</v>
      </c>
    </row>
    <row r="86" spans="1:21" ht="39.75">
      <c r="A86" s="26" t="s">
        <v>36</v>
      </c>
      <c r="B86" s="27"/>
      <c r="C86" s="27"/>
      <c r="D86" s="27"/>
      <c r="E86" s="27"/>
      <c r="F86" s="35">
        <v>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 t="s">
        <v>84</v>
      </c>
    </row>
    <row r="87" spans="1:21" ht="33.75" customHeight="1">
      <c r="A87" s="26" t="s">
        <v>83</v>
      </c>
      <c r="B87" s="27"/>
      <c r="C87" s="27"/>
      <c r="D87" s="27"/>
      <c r="E87" s="27"/>
      <c r="F87" s="35">
        <f>F88-F89</f>
        <v>23276130</v>
      </c>
      <c r="G87" s="35">
        <f aca="true" t="shared" si="14" ref="G87:T87">G88-G89</f>
        <v>0</v>
      </c>
      <c r="H87" s="35">
        <f t="shared" si="14"/>
        <v>0</v>
      </c>
      <c r="I87" s="35">
        <f t="shared" si="14"/>
        <v>0</v>
      </c>
      <c r="J87" s="35">
        <f t="shared" si="14"/>
        <v>0</v>
      </c>
      <c r="K87" s="35">
        <f t="shared" si="14"/>
        <v>0</v>
      </c>
      <c r="L87" s="35">
        <f t="shared" si="14"/>
        <v>0</v>
      </c>
      <c r="M87" s="35">
        <f t="shared" si="14"/>
        <v>0</v>
      </c>
      <c r="N87" s="35">
        <f t="shared" si="14"/>
        <v>0</v>
      </c>
      <c r="O87" s="35">
        <f t="shared" si="14"/>
        <v>0</v>
      </c>
      <c r="P87" s="35">
        <f t="shared" si="14"/>
        <v>0</v>
      </c>
      <c r="Q87" s="35">
        <f t="shared" si="14"/>
        <v>0</v>
      </c>
      <c r="R87" s="35">
        <f t="shared" si="14"/>
        <v>0</v>
      </c>
      <c r="S87" s="35">
        <f t="shared" si="14"/>
        <v>0</v>
      </c>
      <c r="T87" s="35">
        <f t="shared" si="14"/>
        <v>-22912000</v>
      </c>
      <c r="U87" s="20" t="s">
        <v>84</v>
      </c>
    </row>
    <row r="88" spans="1:21" ht="41.25" customHeight="1">
      <c r="A88" s="26" t="s">
        <v>82</v>
      </c>
      <c r="B88" s="27"/>
      <c r="C88" s="27"/>
      <c r="D88" s="27"/>
      <c r="E88" s="27"/>
      <c r="F88" s="35">
        <v>50000000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0</v>
      </c>
      <c r="U88" s="20" t="s">
        <v>84</v>
      </c>
    </row>
    <row r="89" spans="1:21" ht="45.75" customHeight="1">
      <c r="A89" s="26" t="s">
        <v>79</v>
      </c>
      <c r="B89" s="27"/>
      <c r="C89" s="27"/>
      <c r="D89" s="27"/>
      <c r="E89" s="27"/>
      <c r="F89" s="35">
        <v>26723870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22912000</v>
      </c>
      <c r="U89" s="20" t="s">
        <v>84</v>
      </c>
    </row>
    <row r="90" spans="1:21" ht="27">
      <c r="A90" s="26" t="s">
        <v>75</v>
      </c>
      <c r="B90" s="27"/>
      <c r="C90" s="27"/>
      <c r="D90" s="27"/>
      <c r="E90" s="27"/>
      <c r="F90" s="35">
        <f>F91</f>
        <v>0</v>
      </c>
      <c r="G90" s="35">
        <f aca="true" t="shared" si="15" ref="G90:S90">G91</f>
        <v>0</v>
      </c>
      <c r="H90" s="35">
        <f t="shared" si="15"/>
        <v>0</v>
      </c>
      <c r="I90" s="35">
        <f t="shared" si="15"/>
        <v>0</v>
      </c>
      <c r="J90" s="35">
        <f t="shared" si="15"/>
        <v>0</v>
      </c>
      <c r="K90" s="35">
        <f t="shared" si="15"/>
        <v>0</v>
      </c>
      <c r="L90" s="35">
        <f t="shared" si="15"/>
        <v>0</v>
      </c>
      <c r="M90" s="35">
        <f t="shared" si="15"/>
        <v>0</v>
      </c>
      <c r="N90" s="35">
        <f t="shared" si="15"/>
        <v>0</v>
      </c>
      <c r="O90" s="35">
        <f t="shared" si="15"/>
        <v>0</v>
      </c>
      <c r="P90" s="35">
        <f t="shared" si="15"/>
        <v>0</v>
      </c>
      <c r="Q90" s="35">
        <f t="shared" si="15"/>
        <v>0</v>
      </c>
      <c r="R90" s="35">
        <f t="shared" si="15"/>
        <v>0</v>
      </c>
      <c r="S90" s="35">
        <f t="shared" si="15"/>
        <v>0</v>
      </c>
      <c r="T90" s="35">
        <f>SUM(T91)</f>
        <v>183386795.86</v>
      </c>
      <c r="U90" s="20" t="s">
        <v>84</v>
      </c>
    </row>
    <row r="91" spans="1:21" ht="93">
      <c r="A91" s="26" t="s">
        <v>76</v>
      </c>
      <c r="B91" s="27"/>
      <c r="C91" s="27"/>
      <c r="D91" s="27"/>
      <c r="E91" s="27"/>
      <c r="F91" s="35">
        <v>0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v>183386795.86</v>
      </c>
      <c r="U91" s="20" t="s">
        <v>84</v>
      </c>
    </row>
    <row r="92" spans="1:21" ht="27">
      <c r="A92" s="26" t="s">
        <v>37</v>
      </c>
      <c r="B92" s="27"/>
      <c r="C92" s="27"/>
      <c r="D92" s="27"/>
      <c r="E92" s="27"/>
      <c r="F92" s="35">
        <f>SUM(F94,F96)</f>
        <v>509065.2699999809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f>SUM(T94,T96)</f>
        <v>-177014305.81999993</v>
      </c>
      <c r="U92" s="20" t="s">
        <v>84</v>
      </c>
    </row>
    <row r="93" spans="1:21" ht="14.25">
      <c r="A93" s="27" t="s">
        <v>38</v>
      </c>
      <c r="B93" s="27"/>
      <c r="C93" s="27"/>
      <c r="D93" s="27"/>
      <c r="E93" s="27"/>
      <c r="F93" s="35">
        <f>F94</f>
        <v>-3316596235.86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f>T94</f>
        <v>-837848842.15</v>
      </c>
      <c r="U93" s="20" t="s">
        <v>84</v>
      </c>
    </row>
    <row r="94" spans="1:21" ht="27">
      <c r="A94" s="26" t="s">
        <v>39</v>
      </c>
      <c r="B94" s="27"/>
      <c r="C94" s="27"/>
      <c r="D94" s="27"/>
      <c r="E94" s="27"/>
      <c r="F94" s="35">
        <v>-3316596235.86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v>-837848842.15</v>
      </c>
      <c r="U94" s="20" t="s">
        <v>84</v>
      </c>
    </row>
    <row r="95" spans="1:21" ht="14.25">
      <c r="A95" s="26" t="s">
        <v>40</v>
      </c>
      <c r="B95" s="27"/>
      <c r="C95" s="27"/>
      <c r="D95" s="27"/>
      <c r="E95" s="27"/>
      <c r="F95" s="35">
        <f>F96</f>
        <v>3317105301.13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f>T96</f>
        <v>660834536.33</v>
      </c>
      <c r="U95" s="20" t="s">
        <v>84</v>
      </c>
    </row>
    <row r="96" spans="1:21" ht="27">
      <c r="A96" s="26" t="s">
        <v>41</v>
      </c>
      <c r="B96" s="27"/>
      <c r="C96" s="27"/>
      <c r="D96" s="27"/>
      <c r="E96" s="27"/>
      <c r="F96" s="35">
        <v>3317105301.13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>
        <v>660834536.33</v>
      </c>
      <c r="U96" s="20" t="s">
        <v>84</v>
      </c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2019-01-18T02:13:22Z</cp:lastPrinted>
  <dcterms:created xsi:type="dcterms:W3CDTF">2014-03-03T02:48:43Z</dcterms:created>
  <dcterms:modified xsi:type="dcterms:W3CDTF">2023-04-13T04:29:22Z</dcterms:modified>
  <cp:category/>
  <cp:version/>
  <cp:contentType/>
  <cp:contentStatus/>
</cp:coreProperties>
</file>