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2" windowHeight="9492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'Лист1'!$A$1:$Q$49</definedName>
  </definedNames>
  <calcPr fullCalcOnLoad="1"/>
</workbook>
</file>

<file path=xl/sharedStrings.xml><?xml version="1.0" encoding="utf-8"?>
<sst xmlns="http://schemas.openxmlformats.org/spreadsheetml/2006/main" count="165" uniqueCount="121">
  <si>
    <t>№ п/п</t>
  </si>
  <si>
    <t xml:space="preserve">Коды функциональной классификации расходов </t>
  </si>
  <si>
    <t>Целевая статья</t>
  </si>
  <si>
    <t>Всего расходов: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</si>
  <si>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</si>
  <si>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</si>
  <si>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</si>
  <si>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</si>
  <si>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</si>
  <si>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</si>
  <si>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</si>
  <si>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</si>
  <si>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</si>
  <si>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</si>
  <si>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</si>
  <si>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>1020089290</t>
  </si>
  <si>
    <t>Капитальный ремонт объектов общего образования</t>
  </si>
  <si>
    <t>0702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</si>
  <si>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</si>
  <si>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</si>
  <si>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0410075630</t>
  </si>
  <si>
    <t>(рублей)</t>
  </si>
  <si>
    <t>0000000000</t>
  </si>
  <si>
    <t>04100S5630</t>
  </si>
  <si>
    <t>Капитальный ремонт объектов по общегосударственным вопросам</t>
  </si>
  <si>
    <t>3.</t>
  </si>
  <si>
    <t>0113</t>
  </si>
  <si>
    <t xml:space="preserve"> Капитальный ремонт здания военного комиссариата города Зеленогорска  </t>
  </si>
  <si>
    <t>1020089310</t>
  </si>
  <si>
    <t>1020089320</t>
  </si>
  <si>
    <t>Капитальный ремонт объектов по защите населения и территории от чрезвычайных ситуаций природного и техногенного характера</t>
  </si>
  <si>
    <t>0310</t>
  </si>
  <si>
    <t>Капитальный ремонт гидротехнических сооружений</t>
  </si>
  <si>
    <t>04200S4970</t>
  </si>
  <si>
    <t>3.1.</t>
  </si>
  <si>
    <t>4.</t>
  </si>
  <si>
    <t>4.1.</t>
  </si>
  <si>
    <t>Капитальный ремонт объектов коммунального хозяйства</t>
  </si>
  <si>
    <t>0502</t>
  </si>
  <si>
    <t>10200S5710</t>
  </si>
  <si>
    <t>Капитальный ремонт водопроводной сети на участке от 2ВК-4 до точки "Д"</t>
  </si>
  <si>
    <t>5.</t>
  </si>
  <si>
    <t>5.1.</t>
  </si>
  <si>
    <t>Проведение проверки достоверности определения сметной стоимости объекта капитального ремонта здания МБОУ                                          "СОШ № 167"</t>
  </si>
  <si>
    <t>1020089330</t>
  </si>
  <si>
    <t>Проведение проверки достоверности определения сметной стоимости объекта капитального ремонта здания МБОУ                                          "СОШ № 163"</t>
  </si>
  <si>
    <t>1020089340</t>
  </si>
  <si>
    <t>6.</t>
  </si>
  <si>
    <t>Капитальный ремонт объектов молодежной политики</t>
  </si>
  <si>
    <t>0707</t>
  </si>
  <si>
    <t>6.1.</t>
  </si>
  <si>
    <t>Расходы, направленные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</t>
  </si>
  <si>
    <t>0410075530</t>
  </si>
  <si>
    <t>Капитальный ремонт трубопровода, расположенного в здании МБОУ "СОШ № 172" (ул. Строителей, д.19)</t>
  </si>
  <si>
    <t>0703</t>
  </si>
  <si>
    <t>7.</t>
  </si>
  <si>
    <t>7.1.</t>
  </si>
  <si>
    <t>Разработка проектно-сметной документации на капитальный ремонт по замене кровельного покрытия на кровле здания МБУ ДО ДХШ</t>
  </si>
  <si>
    <t>10200089350</t>
  </si>
  <si>
    <t>Расходы, направленные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</t>
  </si>
  <si>
    <t>1020075530</t>
  </si>
  <si>
    <t>8.</t>
  </si>
  <si>
    <t>Капитальный ремонт объектов физической культуры</t>
  </si>
  <si>
    <t>1101</t>
  </si>
  <si>
    <t>8.1.</t>
  </si>
  <si>
    <t>0410081170</t>
  </si>
  <si>
    <t>0410081180</t>
  </si>
  <si>
    <t>8.2.</t>
  </si>
  <si>
    <t>0410081270</t>
  </si>
  <si>
    <t>0410081280</t>
  </si>
  <si>
    <t>10200S4370</t>
  </si>
  <si>
    <t>0410077440</t>
  </si>
  <si>
    <t>Капитальный ремонт кровли нежилого помещения МБУ СШОР "Старт", расположенного по адресу: ул. Гагарина, д. 54, пом. 5</t>
  </si>
  <si>
    <t>9.</t>
  </si>
  <si>
    <t>Капитальный ремонт объектов массового спорта</t>
  </si>
  <si>
    <t>1102</t>
  </si>
  <si>
    <t>Капитальный ремонт по расширению проёмов и замене дверных блоков в техническом здании, расположенном по адресу: ул. Гагарина, д. 6/1 (МБУ "Спортивный комплекс")</t>
  </si>
  <si>
    <t>Капитальный ремонт пожарного водопровода в здании гаража, расположенного по адресу: ул. Мира, д. 56/2  (МБУ СШОР "Олимп")</t>
  </si>
  <si>
    <t>Капитальный ремонт устройства эвакуационного выхода из здания для занятий по пожарной подготовке МБУ СШ "Юность" (д/с "Факел"), расположенном по адресу: ул. Майское шоссе, д. 12А</t>
  </si>
  <si>
    <t>Замена дверных блоков в здании для занятий по пожарной подготовке МБУ СШ "Юность" (д/с "Факел"), расположенном по адресу: ул. Майское шоссе, д. 12А</t>
  </si>
  <si>
    <t>Замена оконных блоков в здании для занятий по пожарной подготовке МБУ  СШ "Юность" (д/с "Факел"), расположенном по адресу: ул. Майское шоссе, д. 12А</t>
  </si>
  <si>
    <t>1020084370</t>
  </si>
  <si>
    <t>Капитальный ремонт объектов дополнительного образования детей</t>
  </si>
  <si>
    <t>Капитальный ремонт объектов дорожного хозяйства</t>
  </si>
  <si>
    <t>0409</t>
  </si>
  <si>
    <t>0920085070</t>
  </si>
  <si>
    <t>0410081290</t>
  </si>
  <si>
    <t>6.2.</t>
  </si>
  <si>
    <t>6.3.</t>
  </si>
  <si>
    <t>10.</t>
  </si>
  <si>
    <t>10.1.</t>
  </si>
  <si>
    <t>6.4.</t>
  </si>
  <si>
    <t>Капитальный ремонт по замене дверных блоков на противопожарные в здании МБУ СШОР "Старт", расположенном по адресу: ул. Гоголя, д. 22а</t>
  </si>
  <si>
    <t>Исполнено</t>
  </si>
  <si>
    <t>% исполнения</t>
  </si>
  <si>
    <t xml:space="preserve">Объем бюджетных ассигнований </t>
  </si>
  <si>
    <t>Объем бюджетных ассигнований</t>
  </si>
  <si>
    <t>Приложение № 7</t>
  </si>
  <si>
    <t xml:space="preserve">к решению Совета депутатов </t>
  </si>
  <si>
    <t>ЗАТО г. Зеленогорск</t>
  </si>
  <si>
    <t>от ________________№ _________</t>
  </si>
  <si>
    <t xml:space="preserve">Объем бюджетных ассигнований, направленных на капитальные ремонты в 2022 году </t>
  </si>
  <si>
    <t xml:space="preserve">Капитальный ремонт участка автомобильной дороги по ул. Дзержинского (ремонт ливневой канализации в районе жилого дома           № 55) </t>
  </si>
  <si>
    <t>1020089360</t>
  </si>
  <si>
    <t>04100S5530</t>
  </si>
  <si>
    <t>10200S5530</t>
  </si>
  <si>
    <t>Проведение проверки достоверности определения сметной стоимости капитального ремонта здания (замена кровельного покрытия на кровле здания) МБУ ДО "ДХШ"</t>
  </si>
  <si>
    <t>1020089380</t>
  </si>
  <si>
    <t>0801</t>
  </si>
  <si>
    <t>1020089390</t>
  </si>
  <si>
    <t>Капитальный ремонт септика, расположенного на территории МБУ "Зоопарк"</t>
  </si>
  <si>
    <t>Капитальный ремонт объектов культуры</t>
  </si>
  <si>
    <t>7.2.</t>
  </si>
  <si>
    <t>9.1</t>
  </si>
  <si>
    <t>10.2.</t>
  </si>
  <si>
    <t>10.3.</t>
  </si>
  <si>
    <t>10.4.</t>
  </si>
  <si>
    <t>10.5.</t>
  </si>
  <si>
    <t>10.6.</t>
  </si>
  <si>
    <t>11.</t>
  </si>
  <si>
    <t>11.1.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</si>
</sst>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 vertical="center" wrapText="1"/>
    </xf>
    <xf numFmtId="16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/>
    </xf>
    <xf numFmtId="16" fontId="6" fillId="0" borderId="15" xfId="0" applyNumberFormat="1" applyFont="1" applyBorder="1" applyAlignment="1">
      <alignment horizontal="center" vertical="top"/>
    </xf>
    <xf numFmtId="16" fontId="6" fillId="0" borderId="13" xfId="0" applyNumberFormat="1" applyFont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40" zoomScaleNormal="39" zoomScaleSheetLayoutView="40" zoomScalePageLayoutView="50" workbookViewId="0" topLeftCell="A5">
      <selection activeCell="A49" sqref="A49"/>
    </sheetView>
  </sheetViews>
  <sheetFormatPr defaultColWidth="9.140625" defaultRowHeight="12.75"/>
  <cols>
    <col min="1" max="1" width="11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7" width="29.7109375" style="0" customWidth="1"/>
    <col min="8" max="8" width="22.421875" style="0" customWidth="1"/>
    <col min="9" max="9" width="29.28125" style="0" customWidth="1"/>
    <col min="10" max="10" width="21.7109375" style="0" customWidth="1"/>
    <col min="11" max="11" width="22.140625" style="0" customWidth="1"/>
    <col min="12" max="12" width="28.421875" style="0" customWidth="1"/>
    <col min="13" max="13" width="26.8515625" style="0" customWidth="1"/>
    <col min="14" max="14" width="21.57421875" style="0" customWidth="1"/>
    <col min="15" max="15" width="27.57421875" style="0" customWidth="1"/>
    <col min="16" max="16" width="27.7109375" style="0" customWidth="1"/>
    <col min="17" max="17" width="22.28125" style="0" customWidth="1"/>
    <col min="18" max="18" width="0.2890625" style="0" customWidth="1"/>
  </cols>
  <sheetData>
    <row r="1" spans="1:17" ht="39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59" t="s">
        <v>97</v>
      </c>
      <c r="P1" s="59"/>
      <c r="Q1" s="59"/>
    </row>
    <row r="2" spans="1:17" ht="3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59" t="s">
        <v>98</v>
      </c>
      <c r="P2" s="59"/>
      <c r="Q2" s="59"/>
    </row>
    <row r="3" spans="1:17" ht="30">
      <c r="A3" s="16"/>
      <c r="B3" s="19"/>
      <c r="C3" s="17"/>
      <c r="D3" s="17"/>
      <c r="E3" s="17"/>
      <c r="F3" s="17"/>
      <c r="G3" s="17"/>
      <c r="H3" s="17"/>
      <c r="I3" s="16"/>
      <c r="J3" s="16"/>
      <c r="K3" s="16"/>
      <c r="L3" s="16"/>
      <c r="M3" s="16"/>
      <c r="N3" s="16"/>
      <c r="O3" s="59" t="s">
        <v>99</v>
      </c>
      <c r="P3" s="59"/>
      <c r="Q3" s="59"/>
    </row>
    <row r="4" spans="1:17" ht="30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59" t="s">
        <v>100</v>
      </c>
      <c r="P4" s="59"/>
      <c r="Q4" s="59"/>
    </row>
    <row r="5" spans="1:17" ht="30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33"/>
      <c r="P5" s="33"/>
      <c r="Q5" s="33"/>
    </row>
    <row r="6" spans="1:17" ht="57.75" customHeight="1">
      <c r="A6" s="67" t="s">
        <v>101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30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16"/>
      <c r="M7" s="16"/>
      <c r="N7" s="16"/>
      <c r="O7" s="16"/>
      <c r="P7" s="16"/>
      <c r="Q7" s="16"/>
    </row>
    <row r="8" spans="1:17" ht="45" customHeight="1">
      <c r="A8" s="1"/>
      <c r="B8" s="13"/>
      <c r="C8" s="1"/>
      <c r="D8" s="1"/>
      <c r="E8" s="1"/>
      <c r="F8" s="1"/>
      <c r="G8" s="1"/>
      <c r="H8" s="1"/>
      <c r="I8" s="1"/>
      <c r="J8" s="1"/>
      <c r="K8" s="1"/>
      <c r="L8" s="16"/>
      <c r="M8" s="16"/>
      <c r="N8" s="16"/>
      <c r="O8" s="16"/>
      <c r="P8" s="60" t="s">
        <v>21</v>
      </c>
      <c r="Q8" s="60"/>
    </row>
    <row r="9" spans="1:17" ht="123" customHeight="1">
      <c r="A9" s="65" t="s">
        <v>0</v>
      </c>
      <c r="B9" s="65" t="s">
        <v>9</v>
      </c>
      <c r="C9" s="54" t="s">
        <v>1</v>
      </c>
      <c r="D9" s="55"/>
      <c r="E9" s="56"/>
      <c r="F9" s="57" t="s">
        <v>95</v>
      </c>
      <c r="G9" s="57" t="s">
        <v>93</v>
      </c>
      <c r="H9" s="57" t="s">
        <v>94</v>
      </c>
      <c r="I9" s="54" t="s">
        <v>4</v>
      </c>
      <c r="J9" s="55"/>
      <c r="K9" s="56"/>
      <c r="L9" s="54" t="s">
        <v>5</v>
      </c>
      <c r="M9" s="55"/>
      <c r="N9" s="56"/>
      <c r="O9" s="54" t="s">
        <v>6</v>
      </c>
      <c r="P9" s="55"/>
      <c r="Q9" s="56"/>
    </row>
    <row r="10" spans="1:17" ht="177" customHeight="1">
      <c r="A10" s="66"/>
      <c r="B10" s="66"/>
      <c r="C10" s="42" t="s">
        <v>14</v>
      </c>
      <c r="D10" s="54" t="s">
        <v>2</v>
      </c>
      <c r="E10" s="56"/>
      <c r="F10" s="58"/>
      <c r="G10" s="58"/>
      <c r="H10" s="58"/>
      <c r="I10" s="42" t="s">
        <v>96</v>
      </c>
      <c r="J10" s="42" t="s">
        <v>93</v>
      </c>
      <c r="K10" s="42" t="s">
        <v>94</v>
      </c>
      <c r="L10" s="42" t="s">
        <v>96</v>
      </c>
      <c r="M10" s="42" t="s">
        <v>93</v>
      </c>
      <c r="N10" s="42" t="s">
        <v>94</v>
      </c>
      <c r="O10" s="42" t="s">
        <v>96</v>
      </c>
      <c r="P10" s="42" t="s">
        <v>93</v>
      </c>
      <c r="Q10" s="42" t="s">
        <v>94</v>
      </c>
    </row>
    <row r="11" spans="1:17" ht="64.5" customHeight="1">
      <c r="A11" s="21" t="s">
        <v>7</v>
      </c>
      <c r="B11" s="2" t="s">
        <v>24</v>
      </c>
      <c r="C11" s="3" t="s">
        <v>26</v>
      </c>
      <c r="D11" s="50" t="s">
        <v>22</v>
      </c>
      <c r="E11" s="51"/>
      <c r="F11" s="22">
        <f>F12+F13</f>
        <v>26723870.77</v>
      </c>
      <c r="G11" s="22">
        <f>G12+G13</f>
        <v>23346821.81</v>
      </c>
      <c r="H11" s="22">
        <f>ROUND(G11/F11*100,2)</f>
        <v>87.36</v>
      </c>
      <c r="I11" s="26">
        <f aca="true" t="shared" si="0" ref="I11:P11">I12+I13</f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v>0</v>
      </c>
      <c r="O11" s="26">
        <f t="shared" si="0"/>
        <v>26723870.77</v>
      </c>
      <c r="P11" s="26">
        <f t="shared" si="0"/>
        <v>23346821.81</v>
      </c>
      <c r="Q11" s="26">
        <f>ROUND(P11/O11*100,2)</f>
        <v>87.36</v>
      </c>
    </row>
    <row r="12" spans="1:17" ht="72.75" customHeight="1">
      <c r="A12" s="63" t="s">
        <v>12</v>
      </c>
      <c r="B12" s="69" t="s">
        <v>27</v>
      </c>
      <c r="C12" s="3" t="s">
        <v>26</v>
      </c>
      <c r="D12" s="50" t="s">
        <v>28</v>
      </c>
      <c r="E12" s="51"/>
      <c r="F12" s="23">
        <f aca="true" t="shared" si="1" ref="F12:G17">I12+L12+O12</f>
        <v>26716870.77</v>
      </c>
      <c r="G12" s="23">
        <f t="shared" si="1"/>
        <v>23339821.81</v>
      </c>
      <c r="H12" s="23">
        <f aca="true" t="shared" si="2" ref="H12:H49">ROUND(G12/F12*100,2)</f>
        <v>87.36</v>
      </c>
      <c r="I12" s="27">
        <v>0</v>
      </c>
      <c r="J12" s="27">
        <v>0</v>
      </c>
      <c r="K12" s="23">
        <v>0</v>
      </c>
      <c r="L12" s="27">
        <v>0</v>
      </c>
      <c r="M12" s="27">
        <v>0</v>
      </c>
      <c r="N12" s="28">
        <v>0</v>
      </c>
      <c r="O12" s="27">
        <v>26716870.77</v>
      </c>
      <c r="P12" s="27">
        <v>23339821.81</v>
      </c>
      <c r="Q12" s="28">
        <f aca="true" t="shared" si="3" ref="Q12:Q49">ROUND(P12/O12*100,2)</f>
        <v>87.36</v>
      </c>
    </row>
    <row r="13" spans="1:17" ht="72.75" customHeight="1">
      <c r="A13" s="64"/>
      <c r="B13" s="70"/>
      <c r="C13" s="3" t="s">
        <v>26</v>
      </c>
      <c r="D13" s="31" t="s">
        <v>29</v>
      </c>
      <c r="E13" s="32"/>
      <c r="F13" s="23">
        <f t="shared" si="1"/>
        <v>7000</v>
      </c>
      <c r="G13" s="23">
        <f t="shared" si="1"/>
        <v>7000</v>
      </c>
      <c r="H13" s="23">
        <f t="shared" si="2"/>
        <v>100</v>
      </c>
      <c r="I13" s="27">
        <v>0</v>
      </c>
      <c r="J13" s="27">
        <v>0</v>
      </c>
      <c r="K13" s="23">
        <v>0</v>
      </c>
      <c r="L13" s="27">
        <v>0</v>
      </c>
      <c r="M13" s="27">
        <v>0</v>
      </c>
      <c r="N13" s="28">
        <v>0</v>
      </c>
      <c r="O13" s="27">
        <v>7000</v>
      </c>
      <c r="P13" s="27">
        <v>7000</v>
      </c>
      <c r="Q13" s="28">
        <f t="shared" si="3"/>
        <v>100</v>
      </c>
    </row>
    <row r="14" spans="1:17" ht="99.75" customHeight="1">
      <c r="A14" s="21" t="s">
        <v>8</v>
      </c>
      <c r="B14" s="2" t="s">
        <v>30</v>
      </c>
      <c r="C14" s="3" t="s">
        <v>31</v>
      </c>
      <c r="D14" s="50" t="s">
        <v>22</v>
      </c>
      <c r="E14" s="51"/>
      <c r="F14" s="22">
        <f t="shared" si="1"/>
        <v>2694900</v>
      </c>
      <c r="G14" s="22">
        <f t="shared" si="1"/>
        <v>0</v>
      </c>
      <c r="H14" s="22">
        <f t="shared" si="2"/>
        <v>0</v>
      </c>
      <c r="I14" s="36">
        <f aca="true" t="shared" si="4" ref="I14:P14">I15</f>
        <v>0</v>
      </c>
      <c r="J14" s="36">
        <f t="shared" si="4"/>
        <v>0</v>
      </c>
      <c r="K14" s="36">
        <f t="shared" si="4"/>
        <v>0</v>
      </c>
      <c r="L14" s="36">
        <f t="shared" si="4"/>
        <v>2694900</v>
      </c>
      <c r="M14" s="36">
        <f t="shared" si="4"/>
        <v>0</v>
      </c>
      <c r="N14" s="26">
        <f>ROUND(M14/L14*100,2)</f>
        <v>0</v>
      </c>
      <c r="O14" s="36">
        <f t="shared" si="4"/>
        <v>0</v>
      </c>
      <c r="P14" s="36">
        <f t="shared" si="4"/>
        <v>0</v>
      </c>
      <c r="Q14" s="26">
        <v>0</v>
      </c>
    </row>
    <row r="15" spans="1:17" ht="69.75" customHeight="1">
      <c r="A15" s="21" t="s">
        <v>13</v>
      </c>
      <c r="B15" s="35" t="s">
        <v>32</v>
      </c>
      <c r="C15" s="3" t="s">
        <v>31</v>
      </c>
      <c r="D15" s="31" t="s">
        <v>33</v>
      </c>
      <c r="E15" s="32"/>
      <c r="F15" s="23">
        <f t="shared" si="1"/>
        <v>2694900</v>
      </c>
      <c r="G15" s="23">
        <f t="shared" si="1"/>
        <v>0</v>
      </c>
      <c r="H15" s="22">
        <f t="shared" si="2"/>
        <v>0</v>
      </c>
      <c r="I15" s="27">
        <v>0</v>
      </c>
      <c r="J15" s="27">
        <v>0</v>
      </c>
      <c r="K15" s="23">
        <v>0</v>
      </c>
      <c r="L15" s="27">
        <v>2694900</v>
      </c>
      <c r="M15" s="27">
        <v>0</v>
      </c>
      <c r="N15" s="28">
        <f>ROUND(M15/L15*100,2)</f>
        <v>0</v>
      </c>
      <c r="O15" s="27">
        <v>0</v>
      </c>
      <c r="P15" s="27">
        <v>0</v>
      </c>
      <c r="Q15" s="28">
        <v>0</v>
      </c>
    </row>
    <row r="16" spans="1:17" ht="62.25" customHeight="1">
      <c r="A16" s="21" t="s">
        <v>25</v>
      </c>
      <c r="B16" s="41" t="s">
        <v>83</v>
      </c>
      <c r="C16" s="3" t="s">
        <v>84</v>
      </c>
      <c r="D16" s="50" t="s">
        <v>22</v>
      </c>
      <c r="E16" s="51"/>
      <c r="F16" s="22">
        <f t="shared" si="1"/>
        <v>382517</v>
      </c>
      <c r="G16" s="22">
        <f t="shared" si="1"/>
        <v>382517</v>
      </c>
      <c r="H16" s="22">
        <f t="shared" si="2"/>
        <v>100</v>
      </c>
      <c r="I16" s="36">
        <f aca="true" t="shared" si="5" ref="I16:P16">I17</f>
        <v>0</v>
      </c>
      <c r="J16" s="36">
        <f t="shared" si="5"/>
        <v>0</v>
      </c>
      <c r="K16" s="36">
        <f t="shared" si="5"/>
        <v>0</v>
      </c>
      <c r="L16" s="36">
        <f t="shared" si="5"/>
        <v>0</v>
      </c>
      <c r="M16" s="36">
        <f t="shared" si="5"/>
        <v>0</v>
      </c>
      <c r="N16" s="28">
        <v>0</v>
      </c>
      <c r="O16" s="36">
        <f t="shared" si="5"/>
        <v>382517</v>
      </c>
      <c r="P16" s="36">
        <f t="shared" si="5"/>
        <v>382517</v>
      </c>
      <c r="Q16" s="26">
        <f t="shared" si="3"/>
        <v>100</v>
      </c>
    </row>
    <row r="17" spans="1:17" ht="101.25" customHeight="1">
      <c r="A17" s="21" t="s">
        <v>34</v>
      </c>
      <c r="B17" s="35" t="s">
        <v>102</v>
      </c>
      <c r="C17" s="3" t="s">
        <v>84</v>
      </c>
      <c r="D17" s="31" t="s">
        <v>85</v>
      </c>
      <c r="E17" s="32"/>
      <c r="F17" s="23">
        <f t="shared" si="1"/>
        <v>382517</v>
      </c>
      <c r="G17" s="23">
        <f t="shared" si="1"/>
        <v>382517</v>
      </c>
      <c r="H17" s="23">
        <f t="shared" si="2"/>
        <v>100</v>
      </c>
      <c r="I17" s="27">
        <v>0</v>
      </c>
      <c r="J17" s="27">
        <v>0</v>
      </c>
      <c r="K17" s="23">
        <v>0</v>
      </c>
      <c r="L17" s="27">
        <v>0</v>
      </c>
      <c r="M17" s="27">
        <v>0</v>
      </c>
      <c r="N17" s="28">
        <v>0</v>
      </c>
      <c r="O17" s="27">
        <v>382517</v>
      </c>
      <c r="P17" s="27">
        <v>382517</v>
      </c>
      <c r="Q17" s="28">
        <f t="shared" si="3"/>
        <v>100</v>
      </c>
    </row>
    <row r="18" spans="1:17" ht="36.75" customHeight="1">
      <c r="A18" s="21" t="s">
        <v>35</v>
      </c>
      <c r="B18" s="2" t="s">
        <v>10</v>
      </c>
      <c r="C18" s="3" t="s">
        <v>11</v>
      </c>
      <c r="D18" s="50" t="s">
        <v>22</v>
      </c>
      <c r="E18" s="51"/>
      <c r="F18" s="22">
        <f aca="true" t="shared" si="6" ref="F18:G21">I18+L18+O18</f>
        <v>2602353.98</v>
      </c>
      <c r="G18" s="22">
        <f t="shared" si="6"/>
        <v>2602353.98</v>
      </c>
      <c r="H18" s="22">
        <f t="shared" si="2"/>
        <v>100</v>
      </c>
      <c r="I18" s="26">
        <f aca="true" t="shared" si="7" ref="I18:P18">I19</f>
        <v>0</v>
      </c>
      <c r="J18" s="26">
        <f t="shared" si="7"/>
        <v>0</v>
      </c>
      <c r="K18" s="26">
        <f t="shared" si="7"/>
        <v>0</v>
      </c>
      <c r="L18" s="26">
        <f t="shared" si="7"/>
        <v>0</v>
      </c>
      <c r="M18" s="26">
        <f t="shared" si="7"/>
        <v>0</v>
      </c>
      <c r="N18" s="26">
        <v>0</v>
      </c>
      <c r="O18" s="26">
        <f t="shared" si="7"/>
        <v>2602353.98</v>
      </c>
      <c r="P18" s="26">
        <f t="shared" si="7"/>
        <v>2602353.98</v>
      </c>
      <c r="Q18" s="26">
        <f t="shared" si="3"/>
        <v>100</v>
      </c>
    </row>
    <row r="19" spans="1:17" ht="117.75" customHeight="1">
      <c r="A19" s="21" t="s">
        <v>36</v>
      </c>
      <c r="B19" s="18" t="s">
        <v>19</v>
      </c>
      <c r="C19" s="3" t="s">
        <v>11</v>
      </c>
      <c r="D19" s="50" t="s">
        <v>15</v>
      </c>
      <c r="E19" s="51"/>
      <c r="F19" s="23">
        <f t="shared" si="6"/>
        <v>2602353.98</v>
      </c>
      <c r="G19" s="23">
        <f t="shared" si="6"/>
        <v>2602353.98</v>
      </c>
      <c r="H19" s="23">
        <f t="shared" si="2"/>
        <v>100</v>
      </c>
      <c r="I19" s="27">
        <v>0</v>
      </c>
      <c r="J19" s="27">
        <v>0</v>
      </c>
      <c r="K19" s="23">
        <v>0</v>
      </c>
      <c r="L19" s="27">
        <v>0</v>
      </c>
      <c r="M19" s="27">
        <v>0</v>
      </c>
      <c r="N19" s="28">
        <v>0</v>
      </c>
      <c r="O19" s="27">
        <v>2602353.98</v>
      </c>
      <c r="P19" s="27">
        <v>2602353.98</v>
      </c>
      <c r="Q19" s="28">
        <f t="shared" si="3"/>
        <v>100</v>
      </c>
    </row>
    <row r="20" spans="1:17" ht="39.75" customHeight="1">
      <c r="A20" s="21" t="s">
        <v>41</v>
      </c>
      <c r="B20" s="2" t="s">
        <v>37</v>
      </c>
      <c r="C20" s="3" t="s">
        <v>38</v>
      </c>
      <c r="D20" s="50" t="s">
        <v>22</v>
      </c>
      <c r="E20" s="51"/>
      <c r="F20" s="22">
        <f t="shared" si="6"/>
        <v>9480741.6</v>
      </c>
      <c r="G20" s="22">
        <f t="shared" si="6"/>
        <v>9480741.6</v>
      </c>
      <c r="H20" s="22">
        <f t="shared" si="2"/>
        <v>100</v>
      </c>
      <c r="I20" s="36">
        <f aca="true" t="shared" si="8" ref="I20:P20">I21</f>
        <v>0</v>
      </c>
      <c r="J20" s="36">
        <f t="shared" si="8"/>
        <v>0</v>
      </c>
      <c r="K20" s="36">
        <f t="shared" si="8"/>
        <v>0</v>
      </c>
      <c r="L20" s="36">
        <f t="shared" si="8"/>
        <v>9366900</v>
      </c>
      <c r="M20" s="36">
        <f t="shared" si="8"/>
        <v>9366900</v>
      </c>
      <c r="N20" s="26">
        <f>ROUND(M20/L20*100,2)</f>
        <v>100</v>
      </c>
      <c r="O20" s="36">
        <f t="shared" si="8"/>
        <v>113841.6</v>
      </c>
      <c r="P20" s="36">
        <f t="shared" si="8"/>
        <v>113841.6</v>
      </c>
      <c r="Q20" s="26">
        <f t="shared" si="3"/>
        <v>100</v>
      </c>
    </row>
    <row r="21" spans="1:17" ht="62.25" customHeight="1">
      <c r="A21" s="21" t="s">
        <v>42</v>
      </c>
      <c r="B21" s="18" t="s">
        <v>40</v>
      </c>
      <c r="C21" s="3" t="s">
        <v>38</v>
      </c>
      <c r="D21" s="31" t="s">
        <v>39</v>
      </c>
      <c r="E21" s="32"/>
      <c r="F21" s="23">
        <f t="shared" si="6"/>
        <v>9480741.6</v>
      </c>
      <c r="G21" s="23">
        <f t="shared" si="6"/>
        <v>9480741.6</v>
      </c>
      <c r="H21" s="23">
        <f t="shared" si="2"/>
        <v>100</v>
      </c>
      <c r="I21" s="27">
        <v>0</v>
      </c>
      <c r="J21" s="27">
        <v>0</v>
      </c>
      <c r="K21" s="23">
        <v>0</v>
      </c>
      <c r="L21" s="27">
        <v>9366900</v>
      </c>
      <c r="M21" s="27">
        <v>9366900</v>
      </c>
      <c r="N21" s="28">
        <f>ROUND(M21/L21*100,2)</f>
        <v>100</v>
      </c>
      <c r="O21" s="27">
        <v>113841.6</v>
      </c>
      <c r="P21" s="27">
        <v>113841.6</v>
      </c>
      <c r="Q21" s="28">
        <f t="shared" si="3"/>
        <v>100</v>
      </c>
    </row>
    <row r="22" spans="1:17" ht="42.75" customHeight="1">
      <c r="A22" s="24" t="s">
        <v>47</v>
      </c>
      <c r="B22" s="25" t="s">
        <v>16</v>
      </c>
      <c r="C22" s="3" t="s">
        <v>17</v>
      </c>
      <c r="D22" s="50" t="s">
        <v>22</v>
      </c>
      <c r="E22" s="51"/>
      <c r="F22" s="22">
        <f>F23+F24+F25+F26+F27</f>
        <v>4122257.14</v>
      </c>
      <c r="G22" s="22">
        <f aca="true" t="shared" si="9" ref="G22:G47">J22+M22+P22</f>
        <v>4052512.21</v>
      </c>
      <c r="H22" s="22">
        <f t="shared" si="2"/>
        <v>98.31</v>
      </c>
      <c r="I22" s="26">
        <f aca="true" t="shared" si="10" ref="I22:P22">I23+I24+I25+I26+I27</f>
        <v>0</v>
      </c>
      <c r="J22" s="26">
        <f t="shared" si="10"/>
        <v>0</v>
      </c>
      <c r="K22" s="26">
        <v>0</v>
      </c>
      <c r="L22" s="26">
        <f t="shared" si="10"/>
        <v>3325000</v>
      </c>
      <c r="M22" s="26">
        <f t="shared" si="10"/>
        <v>3255952.81</v>
      </c>
      <c r="N22" s="26">
        <f>ROUND(M22/L22*100,2)</f>
        <v>97.92</v>
      </c>
      <c r="O22" s="26">
        <f>O23+O24+O25+O26+O27</f>
        <v>797257.14</v>
      </c>
      <c r="P22" s="26">
        <f t="shared" si="10"/>
        <v>796559.4</v>
      </c>
      <c r="Q22" s="26">
        <f t="shared" si="3"/>
        <v>99.91</v>
      </c>
    </row>
    <row r="23" spans="1:17" ht="33" customHeight="1">
      <c r="A23" s="63" t="s">
        <v>50</v>
      </c>
      <c r="B23" s="48" t="s">
        <v>18</v>
      </c>
      <c r="C23" s="3" t="s">
        <v>17</v>
      </c>
      <c r="D23" s="38" t="s">
        <v>20</v>
      </c>
      <c r="E23" s="39"/>
      <c r="F23" s="23">
        <f>I23+L23+O23</f>
        <v>3325000</v>
      </c>
      <c r="G23" s="23">
        <f t="shared" si="9"/>
        <v>3255952.81</v>
      </c>
      <c r="H23" s="23">
        <f t="shared" si="2"/>
        <v>97.92</v>
      </c>
      <c r="I23" s="28">
        <v>0</v>
      </c>
      <c r="J23" s="28">
        <v>0</v>
      </c>
      <c r="K23" s="28">
        <v>0</v>
      </c>
      <c r="L23" s="28">
        <v>3325000</v>
      </c>
      <c r="M23" s="28">
        <v>3255952.81</v>
      </c>
      <c r="N23" s="28">
        <f>ROUND(M23/L23*100,2)</f>
        <v>97.92</v>
      </c>
      <c r="O23" s="28">
        <v>0</v>
      </c>
      <c r="P23" s="28">
        <v>0</v>
      </c>
      <c r="Q23" s="28">
        <v>0</v>
      </c>
    </row>
    <row r="24" spans="1:17" ht="55.5" customHeight="1">
      <c r="A24" s="64"/>
      <c r="B24" s="49"/>
      <c r="C24" s="3" t="s">
        <v>17</v>
      </c>
      <c r="D24" s="61" t="s">
        <v>23</v>
      </c>
      <c r="E24" s="62"/>
      <c r="F24" s="23">
        <f>I24+L24+O24</f>
        <v>33600</v>
      </c>
      <c r="G24" s="23">
        <f t="shared" si="9"/>
        <v>32902.26</v>
      </c>
      <c r="H24" s="23">
        <f t="shared" si="2"/>
        <v>97.92</v>
      </c>
      <c r="I24" s="28">
        <v>0</v>
      </c>
      <c r="J24" s="28">
        <v>0</v>
      </c>
      <c r="K24" s="23"/>
      <c r="L24" s="27">
        <v>0</v>
      </c>
      <c r="M24" s="27">
        <v>0</v>
      </c>
      <c r="N24" s="28">
        <v>0</v>
      </c>
      <c r="O24" s="27">
        <v>33600</v>
      </c>
      <c r="P24" s="27">
        <v>32902.26</v>
      </c>
      <c r="Q24" s="28">
        <f t="shared" si="3"/>
        <v>97.92</v>
      </c>
    </row>
    <row r="25" spans="1:17" ht="94.5" customHeight="1">
      <c r="A25" s="37" t="s">
        <v>87</v>
      </c>
      <c r="B25" s="34" t="s">
        <v>45</v>
      </c>
      <c r="C25" s="3" t="s">
        <v>17</v>
      </c>
      <c r="D25" s="38" t="s">
        <v>44</v>
      </c>
      <c r="E25" s="39"/>
      <c r="F25" s="23">
        <f aca="true" t="shared" si="11" ref="F25:F47">I25+L25+O25</f>
        <v>210774.95</v>
      </c>
      <c r="G25" s="23">
        <f t="shared" si="9"/>
        <v>210774.95</v>
      </c>
      <c r="H25" s="23">
        <f t="shared" si="2"/>
        <v>100</v>
      </c>
      <c r="I25" s="28">
        <v>0</v>
      </c>
      <c r="J25" s="28">
        <v>0</v>
      </c>
      <c r="K25" s="23">
        <v>0</v>
      </c>
      <c r="L25" s="28">
        <v>0</v>
      </c>
      <c r="M25" s="28">
        <v>0</v>
      </c>
      <c r="N25" s="28">
        <v>0</v>
      </c>
      <c r="O25" s="28">
        <v>210774.95</v>
      </c>
      <c r="P25" s="28">
        <v>210774.95</v>
      </c>
      <c r="Q25" s="28">
        <f t="shared" si="3"/>
        <v>100</v>
      </c>
    </row>
    <row r="26" spans="1:17" ht="94.5" customHeight="1">
      <c r="A26" s="37" t="s">
        <v>88</v>
      </c>
      <c r="B26" s="34" t="s">
        <v>43</v>
      </c>
      <c r="C26" s="3" t="s">
        <v>17</v>
      </c>
      <c r="D26" s="38" t="s">
        <v>46</v>
      </c>
      <c r="E26" s="39"/>
      <c r="F26" s="23">
        <f t="shared" si="11"/>
        <v>149481.79</v>
      </c>
      <c r="G26" s="23">
        <f t="shared" si="9"/>
        <v>149481.79</v>
      </c>
      <c r="H26" s="23">
        <f t="shared" si="2"/>
        <v>100</v>
      </c>
      <c r="I26" s="28">
        <v>0</v>
      </c>
      <c r="J26" s="28">
        <v>0</v>
      </c>
      <c r="K26" s="23">
        <v>0</v>
      </c>
      <c r="L26" s="28">
        <v>0</v>
      </c>
      <c r="M26" s="28">
        <v>0</v>
      </c>
      <c r="N26" s="28">
        <v>0</v>
      </c>
      <c r="O26" s="28">
        <v>149481.79</v>
      </c>
      <c r="P26" s="28">
        <v>149481.79</v>
      </c>
      <c r="Q26" s="28">
        <f t="shared" si="3"/>
        <v>100</v>
      </c>
    </row>
    <row r="27" spans="1:17" ht="60" customHeight="1">
      <c r="A27" s="37" t="s">
        <v>91</v>
      </c>
      <c r="B27" s="34" t="s">
        <v>53</v>
      </c>
      <c r="C27" s="3" t="s">
        <v>17</v>
      </c>
      <c r="D27" s="38" t="s">
        <v>103</v>
      </c>
      <c r="E27" s="39"/>
      <c r="F27" s="23">
        <f t="shared" si="11"/>
        <v>403400.4</v>
      </c>
      <c r="G27" s="23">
        <f t="shared" si="9"/>
        <v>403400.4</v>
      </c>
      <c r="H27" s="23">
        <f t="shared" si="2"/>
        <v>100</v>
      </c>
      <c r="I27" s="28">
        <v>0</v>
      </c>
      <c r="J27" s="28">
        <v>0</v>
      </c>
      <c r="K27" s="23">
        <v>0</v>
      </c>
      <c r="L27" s="28">
        <v>0</v>
      </c>
      <c r="M27" s="28">
        <v>0</v>
      </c>
      <c r="N27" s="28">
        <v>0</v>
      </c>
      <c r="O27" s="28">
        <v>403400.4</v>
      </c>
      <c r="P27" s="28">
        <v>403400.4</v>
      </c>
      <c r="Q27" s="28">
        <f t="shared" si="3"/>
        <v>100</v>
      </c>
    </row>
    <row r="28" spans="1:17" ht="60" customHeight="1">
      <c r="A28" s="37" t="s">
        <v>55</v>
      </c>
      <c r="B28" s="25" t="s">
        <v>82</v>
      </c>
      <c r="C28" s="3" t="s">
        <v>54</v>
      </c>
      <c r="D28" s="50" t="s">
        <v>22</v>
      </c>
      <c r="E28" s="51"/>
      <c r="F28" s="22">
        <f>I28+L28+O28</f>
        <v>123828.3</v>
      </c>
      <c r="G28" s="22">
        <f t="shared" si="9"/>
        <v>123828.3</v>
      </c>
      <c r="H28" s="22">
        <f t="shared" si="2"/>
        <v>100</v>
      </c>
      <c r="I28" s="26">
        <f>I29+I30</f>
        <v>0</v>
      </c>
      <c r="J28" s="26">
        <f>J29+J30</f>
        <v>0</v>
      </c>
      <c r="K28" s="26">
        <f>K29</f>
        <v>0</v>
      </c>
      <c r="L28" s="26">
        <f>L29+L30</f>
        <v>0</v>
      </c>
      <c r="M28" s="26">
        <f>M29+M30</f>
        <v>0</v>
      </c>
      <c r="N28" s="26">
        <v>0</v>
      </c>
      <c r="O28" s="26">
        <f>O29+O30</f>
        <v>123828.3</v>
      </c>
      <c r="P28" s="26">
        <f>P29+P30</f>
        <v>123828.3</v>
      </c>
      <c r="Q28" s="26">
        <f t="shared" si="3"/>
        <v>100</v>
      </c>
    </row>
    <row r="29" spans="1:17" ht="68.25" customHeight="1">
      <c r="A29" s="37" t="s">
        <v>56</v>
      </c>
      <c r="B29" s="34" t="s">
        <v>57</v>
      </c>
      <c r="C29" s="3" t="s">
        <v>54</v>
      </c>
      <c r="D29" s="38" t="s">
        <v>58</v>
      </c>
      <c r="E29" s="39"/>
      <c r="F29" s="23">
        <f t="shared" si="11"/>
        <v>70000</v>
      </c>
      <c r="G29" s="23">
        <f t="shared" si="9"/>
        <v>70000</v>
      </c>
      <c r="H29" s="23">
        <f t="shared" si="2"/>
        <v>100</v>
      </c>
      <c r="I29" s="28">
        <v>0</v>
      </c>
      <c r="J29" s="28">
        <v>0</v>
      </c>
      <c r="K29" s="23">
        <v>0</v>
      </c>
      <c r="L29" s="28">
        <v>0</v>
      </c>
      <c r="M29" s="28">
        <v>0</v>
      </c>
      <c r="N29" s="28">
        <v>0</v>
      </c>
      <c r="O29" s="28">
        <v>70000</v>
      </c>
      <c r="P29" s="28">
        <v>70000</v>
      </c>
      <c r="Q29" s="28">
        <f t="shared" si="3"/>
        <v>100</v>
      </c>
    </row>
    <row r="30" spans="1:17" ht="85.5" customHeight="1">
      <c r="A30" s="37" t="s">
        <v>112</v>
      </c>
      <c r="B30" s="34" t="s">
        <v>106</v>
      </c>
      <c r="C30" s="3" t="s">
        <v>54</v>
      </c>
      <c r="D30" s="38" t="s">
        <v>107</v>
      </c>
      <c r="E30" s="39"/>
      <c r="F30" s="23">
        <v>53828.3</v>
      </c>
      <c r="G30" s="23">
        <f t="shared" si="9"/>
        <v>53828.3</v>
      </c>
      <c r="H30" s="23">
        <f t="shared" si="2"/>
        <v>100</v>
      </c>
      <c r="I30" s="28">
        <v>0</v>
      </c>
      <c r="J30" s="28">
        <v>0</v>
      </c>
      <c r="K30" s="23">
        <v>0</v>
      </c>
      <c r="L30" s="28">
        <v>0</v>
      </c>
      <c r="M30" s="28">
        <v>0</v>
      </c>
      <c r="N30" s="28">
        <v>0</v>
      </c>
      <c r="O30" s="28">
        <v>53828.3</v>
      </c>
      <c r="P30" s="28">
        <v>53828.3</v>
      </c>
      <c r="Q30" s="28">
        <f t="shared" si="3"/>
        <v>100</v>
      </c>
    </row>
    <row r="31" spans="1:17" ht="64.5" customHeight="1">
      <c r="A31" s="37" t="s">
        <v>61</v>
      </c>
      <c r="B31" s="40" t="s">
        <v>48</v>
      </c>
      <c r="C31" s="3" t="s">
        <v>49</v>
      </c>
      <c r="D31" s="50" t="s">
        <v>22</v>
      </c>
      <c r="E31" s="51"/>
      <c r="F31" s="22">
        <f>F32+F34+F33+F35</f>
        <v>1149830</v>
      </c>
      <c r="G31" s="22">
        <f>G32+G34+G33+G35</f>
        <v>1017747.3500000001</v>
      </c>
      <c r="H31" s="22">
        <f t="shared" si="2"/>
        <v>88.51</v>
      </c>
      <c r="I31" s="26">
        <f>I32+I34</f>
        <v>0</v>
      </c>
      <c r="J31" s="26">
        <f>J32+J34</f>
        <v>0</v>
      </c>
      <c r="K31" s="26">
        <f>K32+K34</f>
        <v>0</v>
      </c>
      <c r="L31" s="26">
        <f>L32+L34+L33</f>
        <v>1034840</v>
      </c>
      <c r="M31" s="26">
        <f>M32+M34+M33</f>
        <v>913311.03</v>
      </c>
      <c r="N31" s="26">
        <f>ROUND(M31/L31*100,2)</f>
        <v>88.26</v>
      </c>
      <c r="O31" s="26">
        <f>O32+O34+O35+O33</f>
        <v>114990</v>
      </c>
      <c r="P31" s="26">
        <f>P32+P34+P35+P33</f>
        <v>104436.32</v>
      </c>
      <c r="Q31" s="26">
        <f t="shared" si="3"/>
        <v>90.82</v>
      </c>
    </row>
    <row r="32" spans="1:17" ht="72.75" customHeight="1">
      <c r="A32" s="46" t="s">
        <v>64</v>
      </c>
      <c r="B32" s="48" t="s">
        <v>51</v>
      </c>
      <c r="C32" s="3" t="s">
        <v>49</v>
      </c>
      <c r="D32" s="38" t="s">
        <v>52</v>
      </c>
      <c r="E32" s="39"/>
      <c r="F32" s="23">
        <f t="shared" si="11"/>
        <v>470547</v>
      </c>
      <c r="G32" s="23">
        <f t="shared" si="9"/>
        <v>439118.17</v>
      </c>
      <c r="H32" s="23">
        <f t="shared" si="2"/>
        <v>93.32</v>
      </c>
      <c r="I32" s="28">
        <v>0</v>
      </c>
      <c r="J32" s="28">
        <v>0</v>
      </c>
      <c r="K32" s="23">
        <v>0</v>
      </c>
      <c r="L32" s="23">
        <v>470547</v>
      </c>
      <c r="M32" s="23">
        <v>439118.17</v>
      </c>
      <c r="N32" s="28">
        <f>ROUND(M32/L32*100,2)</f>
        <v>93.32</v>
      </c>
      <c r="O32" s="23">
        <v>0</v>
      </c>
      <c r="P32" s="28">
        <v>0</v>
      </c>
      <c r="Q32" s="28">
        <v>0</v>
      </c>
    </row>
    <row r="33" spans="1:17" ht="48.75" customHeight="1">
      <c r="A33" s="47"/>
      <c r="B33" s="49"/>
      <c r="C33" s="3" t="s">
        <v>49</v>
      </c>
      <c r="D33" s="38" t="s">
        <v>104</v>
      </c>
      <c r="E33" s="39"/>
      <c r="F33" s="23">
        <f t="shared" si="11"/>
        <v>52283</v>
      </c>
      <c r="G33" s="23">
        <f t="shared" si="9"/>
        <v>50212.78</v>
      </c>
      <c r="H33" s="23">
        <v>0</v>
      </c>
      <c r="I33" s="28">
        <v>0</v>
      </c>
      <c r="J33" s="28">
        <v>0</v>
      </c>
      <c r="K33" s="23">
        <v>0</v>
      </c>
      <c r="L33" s="23">
        <v>0</v>
      </c>
      <c r="M33" s="23">
        <v>0</v>
      </c>
      <c r="N33" s="28">
        <v>0</v>
      </c>
      <c r="O33" s="23">
        <v>52283</v>
      </c>
      <c r="P33" s="28">
        <v>50212.78</v>
      </c>
      <c r="Q33" s="28">
        <f t="shared" si="3"/>
        <v>96.04</v>
      </c>
    </row>
    <row r="34" spans="1:17" ht="78" customHeight="1">
      <c r="A34" s="46" t="s">
        <v>67</v>
      </c>
      <c r="B34" s="48" t="s">
        <v>59</v>
      </c>
      <c r="C34" s="3" t="s">
        <v>49</v>
      </c>
      <c r="D34" s="38" t="s">
        <v>60</v>
      </c>
      <c r="E34" s="39"/>
      <c r="F34" s="23">
        <f t="shared" si="11"/>
        <v>564293</v>
      </c>
      <c r="G34" s="23">
        <f t="shared" si="9"/>
        <v>474192.86</v>
      </c>
      <c r="H34" s="23">
        <f t="shared" si="2"/>
        <v>84.03</v>
      </c>
      <c r="I34" s="28">
        <v>0</v>
      </c>
      <c r="J34" s="28">
        <v>0</v>
      </c>
      <c r="K34" s="23">
        <v>0</v>
      </c>
      <c r="L34" s="23">
        <v>564293</v>
      </c>
      <c r="M34" s="23">
        <v>474192.86</v>
      </c>
      <c r="N34" s="28">
        <f>ROUND(M34/L34*100,2)</f>
        <v>84.03</v>
      </c>
      <c r="O34" s="23">
        <v>0</v>
      </c>
      <c r="P34" s="23">
        <v>0</v>
      </c>
      <c r="Q34" s="28">
        <v>0</v>
      </c>
    </row>
    <row r="35" spans="1:17" ht="47.25" customHeight="1">
      <c r="A35" s="47"/>
      <c r="B35" s="49"/>
      <c r="C35" s="3" t="s">
        <v>49</v>
      </c>
      <c r="D35" s="38" t="s">
        <v>105</v>
      </c>
      <c r="E35" s="39"/>
      <c r="F35" s="23">
        <f t="shared" si="11"/>
        <v>62707</v>
      </c>
      <c r="G35" s="23">
        <f t="shared" si="9"/>
        <v>54223.54</v>
      </c>
      <c r="H35" s="23">
        <f t="shared" si="2"/>
        <v>86.47</v>
      </c>
      <c r="I35" s="28">
        <v>0</v>
      </c>
      <c r="J35" s="28">
        <v>0</v>
      </c>
      <c r="K35" s="23">
        <v>0</v>
      </c>
      <c r="L35" s="23">
        <v>0</v>
      </c>
      <c r="M35" s="23">
        <v>0</v>
      </c>
      <c r="N35" s="28">
        <v>0</v>
      </c>
      <c r="O35" s="23">
        <v>62707</v>
      </c>
      <c r="P35" s="23">
        <v>54223.54</v>
      </c>
      <c r="Q35" s="28">
        <f t="shared" si="3"/>
        <v>86.47</v>
      </c>
    </row>
    <row r="36" spans="1:17" ht="47.25" customHeight="1">
      <c r="A36" s="45" t="s">
        <v>73</v>
      </c>
      <c r="B36" s="43" t="s">
        <v>111</v>
      </c>
      <c r="C36" s="3" t="s">
        <v>108</v>
      </c>
      <c r="D36" s="38" t="s">
        <v>22</v>
      </c>
      <c r="E36" s="44"/>
      <c r="F36" s="22">
        <f>SUM(I36+L36+O36)</f>
        <v>2719888.8</v>
      </c>
      <c r="G36" s="22">
        <f>SUM(J36+M36+P36)</f>
        <v>0</v>
      </c>
      <c r="H36" s="23">
        <f t="shared" si="2"/>
        <v>0</v>
      </c>
      <c r="I36" s="26">
        <f>I37</f>
        <v>0</v>
      </c>
      <c r="J36" s="26">
        <f>J37</f>
        <v>0</v>
      </c>
      <c r="K36" s="22">
        <f>ROUND(G36/F36*100,2)</f>
        <v>0</v>
      </c>
      <c r="L36" s="22">
        <f>L37</f>
        <v>0</v>
      </c>
      <c r="M36" s="22">
        <f>M37</f>
        <v>0</v>
      </c>
      <c r="N36" s="26">
        <f>ROUND(G36/F36*100,2)</f>
        <v>0</v>
      </c>
      <c r="O36" s="22">
        <f>O37</f>
        <v>2719888.8</v>
      </c>
      <c r="P36" s="22">
        <f>P37</f>
        <v>0</v>
      </c>
      <c r="Q36" s="28">
        <f t="shared" si="3"/>
        <v>0</v>
      </c>
    </row>
    <row r="37" spans="1:17" ht="65.25" customHeight="1">
      <c r="A37" s="45" t="s">
        <v>113</v>
      </c>
      <c r="B37" s="34" t="s">
        <v>110</v>
      </c>
      <c r="C37" s="3" t="s">
        <v>108</v>
      </c>
      <c r="D37" s="38" t="s">
        <v>109</v>
      </c>
      <c r="E37" s="39"/>
      <c r="F37" s="23">
        <f>SUM(I37+L37+O37)</f>
        <v>2719888.8</v>
      </c>
      <c r="G37" s="23">
        <f>SUM(J37+M37+P37)</f>
        <v>0</v>
      </c>
      <c r="H37" s="23">
        <f t="shared" si="2"/>
        <v>0</v>
      </c>
      <c r="I37" s="28">
        <v>0</v>
      </c>
      <c r="J37" s="28">
        <v>0</v>
      </c>
      <c r="K37" s="23">
        <f>ROUND(G37/F37*100,2)</f>
        <v>0</v>
      </c>
      <c r="L37" s="23">
        <v>0</v>
      </c>
      <c r="M37" s="23">
        <v>0</v>
      </c>
      <c r="N37" s="28">
        <f>ROUND(G37/F37*100,2)</f>
        <v>0</v>
      </c>
      <c r="O37" s="23">
        <v>2719888.8</v>
      </c>
      <c r="P37" s="23">
        <v>0</v>
      </c>
      <c r="Q37" s="28">
        <f t="shared" si="3"/>
        <v>0</v>
      </c>
    </row>
    <row r="38" spans="1:17" ht="48" customHeight="1">
      <c r="A38" s="37" t="s">
        <v>89</v>
      </c>
      <c r="B38" s="40" t="s">
        <v>62</v>
      </c>
      <c r="C38" s="3" t="s">
        <v>63</v>
      </c>
      <c r="D38" s="50" t="s">
        <v>22</v>
      </c>
      <c r="E38" s="51"/>
      <c r="F38" s="22">
        <f>I38+L38+O38</f>
        <v>13434223.6</v>
      </c>
      <c r="G38" s="22">
        <f t="shared" si="9"/>
        <v>12635106.510000002</v>
      </c>
      <c r="H38" s="22">
        <f t="shared" si="2"/>
        <v>94.05</v>
      </c>
      <c r="I38" s="22">
        <v>0</v>
      </c>
      <c r="J38" s="26">
        <f>J39+J40+J41+J42+J43+J44</f>
        <v>0</v>
      </c>
      <c r="K38" s="26">
        <f>K39+K40+K41+K42+K43+K44+K45</f>
        <v>0</v>
      </c>
      <c r="L38" s="26">
        <f>L39+L40+L41+L42+L43+L44</f>
        <v>9977500</v>
      </c>
      <c r="M38" s="26">
        <f>M39+M40+M41+M42+M43+M44</f>
        <v>9451108.32</v>
      </c>
      <c r="N38" s="26">
        <f>ROUND(M38/L38*100,2)</f>
        <v>94.72</v>
      </c>
      <c r="O38" s="26">
        <f>O39+O40+O41+O42+O43+O44+O45</f>
        <v>3456723.5999999996</v>
      </c>
      <c r="P38" s="26">
        <f>P39+P40+P41+P42+P43+P44+P45</f>
        <v>3183998.1900000004</v>
      </c>
      <c r="Q38" s="26">
        <f t="shared" si="3"/>
        <v>92.11</v>
      </c>
    </row>
    <row r="39" spans="1:17" ht="99.75" customHeight="1">
      <c r="A39" s="37" t="s">
        <v>90</v>
      </c>
      <c r="B39" s="34" t="s">
        <v>79</v>
      </c>
      <c r="C39" s="3" t="s">
        <v>63</v>
      </c>
      <c r="D39" s="31" t="s">
        <v>66</v>
      </c>
      <c r="E39" s="32"/>
      <c r="F39" s="23">
        <f t="shared" si="11"/>
        <v>378818.29</v>
      </c>
      <c r="G39" s="23">
        <f t="shared" si="9"/>
        <v>378818.29</v>
      </c>
      <c r="H39" s="23">
        <f t="shared" si="2"/>
        <v>100</v>
      </c>
      <c r="I39" s="28">
        <v>0</v>
      </c>
      <c r="J39" s="28">
        <v>0</v>
      </c>
      <c r="K39" s="23">
        <v>0</v>
      </c>
      <c r="L39" s="28">
        <v>0</v>
      </c>
      <c r="M39" s="28">
        <v>0</v>
      </c>
      <c r="N39" s="28">
        <v>0</v>
      </c>
      <c r="O39" s="28">
        <v>378818.29</v>
      </c>
      <c r="P39" s="28">
        <v>378818.29</v>
      </c>
      <c r="Q39" s="28">
        <f t="shared" si="3"/>
        <v>100</v>
      </c>
    </row>
    <row r="40" spans="1:17" ht="96.75" customHeight="1">
      <c r="A40" s="37" t="s">
        <v>114</v>
      </c>
      <c r="B40" s="34" t="s">
        <v>80</v>
      </c>
      <c r="C40" s="3" t="s">
        <v>63</v>
      </c>
      <c r="D40" s="31" t="s">
        <v>68</v>
      </c>
      <c r="E40" s="32"/>
      <c r="F40" s="23">
        <f t="shared" si="11"/>
        <v>138603.6</v>
      </c>
      <c r="G40" s="23">
        <f t="shared" si="9"/>
        <v>138603.6</v>
      </c>
      <c r="H40" s="23">
        <f t="shared" si="2"/>
        <v>100</v>
      </c>
      <c r="I40" s="28">
        <v>0</v>
      </c>
      <c r="J40" s="28">
        <v>0</v>
      </c>
      <c r="K40" s="23">
        <v>0</v>
      </c>
      <c r="L40" s="28">
        <v>0</v>
      </c>
      <c r="M40" s="28">
        <v>0</v>
      </c>
      <c r="N40" s="28">
        <v>0</v>
      </c>
      <c r="O40" s="28">
        <v>138603.6</v>
      </c>
      <c r="P40" s="28">
        <v>138603.6</v>
      </c>
      <c r="Q40" s="28">
        <f t="shared" si="3"/>
        <v>100</v>
      </c>
    </row>
    <row r="41" spans="1:17" ht="108" customHeight="1">
      <c r="A41" s="37" t="s">
        <v>115</v>
      </c>
      <c r="B41" s="34" t="s">
        <v>78</v>
      </c>
      <c r="C41" s="3" t="s">
        <v>63</v>
      </c>
      <c r="D41" s="31" t="s">
        <v>69</v>
      </c>
      <c r="E41" s="32"/>
      <c r="F41" s="23">
        <f t="shared" si="11"/>
        <v>159934.8</v>
      </c>
      <c r="G41" s="23">
        <f t="shared" si="9"/>
        <v>159934.8</v>
      </c>
      <c r="H41" s="23">
        <f t="shared" si="2"/>
        <v>100</v>
      </c>
      <c r="I41" s="28">
        <v>0</v>
      </c>
      <c r="J41" s="28">
        <v>0</v>
      </c>
      <c r="K41" s="23">
        <v>0</v>
      </c>
      <c r="L41" s="28">
        <v>0</v>
      </c>
      <c r="M41" s="28">
        <v>0</v>
      </c>
      <c r="N41" s="28">
        <v>0</v>
      </c>
      <c r="O41" s="28">
        <v>159934.8</v>
      </c>
      <c r="P41" s="28">
        <v>159934.8</v>
      </c>
      <c r="Q41" s="28">
        <f t="shared" si="3"/>
        <v>100</v>
      </c>
    </row>
    <row r="42" spans="1:17" ht="81" customHeight="1">
      <c r="A42" s="37" t="s">
        <v>116</v>
      </c>
      <c r="B42" s="34" t="s">
        <v>77</v>
      </c>
      <c r="C42" s="3" t="s">
        <v>63</v>
      </c>
      <c r="D42" s="31" t="s">
        <v>71</v>
      </c>
      <c r="E42" s="32"/>
      <c r="F42" s="23">
        <f t="shared" si="11"/>
        <v>93800</v>
      </c>
      <c r="G42" s="23">
        <f t="shared" si="9"/>
        <v>93793.99</v>
      </c>
      <c r="H42" s="23">
        <f t="shared" si="2"/>
        <v>99.99</v>
      </c>
      <c r="I42" s="28">
        <v>0</v>
      </c>
      <c r="J42" s="28">
        <v>0</v>
      </c>
      <c r="K42" s="28">
        <v>0</v>
      </c>
      <c r="L42" s="28">
        <v>93800</v>
      </c>
      <c r="M42" s="28">
        <v>93793.99</v>
      </c>
      <c r="N42" s="28">
        <f>ROUND(M42/L42*100,2)</f>
        <v>99.99</v>
      </c>
      <c r="O42" s="28">
        <v>0</v>
      </c>
      <c r="P42" s="28">
        <v>0</v>
      </c>
      <c r="Q42" s="28">
        <v>0</v>
      </c>
    </row>
    <row r="43" spans="1:17" ht="76.5" customHeight="1">
      <c r="A43" s="46" t="s">
        <v>117</v>
      </c>
      <c r="B43" s="48" t="s">
        <v>72</v>
      </c>
      <c r="C43" s="3" t="s">
        <v>63</v>
      </c>
      <c r="D43" s="31" t="s">
        <v>70</v>
      </c>
      <c r="E43" s="32"/>
      <c r="F43" s="23">
        <f t="shared" si="11"/>
        <v>11910620</v>
      </c>
      <c r="G43" s="23">
        <f t="shared" si="9"/>
        <v>11178924.34</v>
      </c>
      <c r="H43" s="23">
        <f t="shared" si="2"/>
        <v>93.86</v>
      </c>
      <c r="I43" s="28">
        <v>0</v>
      </c>
      <c r="J43" s="28">
        <v>0</v>
      </c>
      <c r="K43" s="28">
        <v>0</v>
      </c>
      <c r="L43" s="28">
        <v>9883700</v>
      </c>
      <c r="M43" s="28">
        <v>9357314.33</v>
      </c>
      <c r="N43" s="28">
        <f>ROUND(M43/L43*100,2)</f>
        <v>94.67</v>
      </c>
      <c r="O43" s="28">
        <v>2026920</v>
      </c>
      <c r="P43" s="28">
        <v>1821610.01</v>
      </c>
      <c r="Q43" s="28">
        <f t="shared" si="3"/>
        <v>89.87</v>
      </c>
    </row>
    <row r="44" spans="1:17" ht="64.5" customHeight="1">
      <c r="A44" s="47"/>
      <c r="B44" s="49"/>
      <c r="C44" s="3" t="s">
        <v>63</v>
      </c>
      <c r="D44" s="31" t="s">
        <v>81</v>
      </c>
      <c r="E44" s="32"/>
      <c r="F44" s="23">
        <f t="shared" si="11"/>
        <v>649569.2</v>
      </c>
      <c r="G44" s="23">
        <f t="shared" si="9"/>
        <v>582153.78</v>
      </c>
      <c r="H44" s="23">
        <f t="shared" si="2"/>
        <v>89.62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649569.2</v>
      </c>
      <c r="P44" s="28">
        <v>582153.78</v>
      </c>
      <c r="Q44" s="28">
        <f t="shared" si="3"/>
        <v>89.62</v>
      </c>
    </row>
    <row r="45" spans="1:17" ht="99" customHeight="1">
      <c r="A45" s="37" t="s">
        <v>118</v>
      </c>
      <c r="B45" s="34" t="s">
        <v>92</v>
      </c>
      <c r="C45" s="3" t="s">
        <v>63</v>
      </c>
      <c r="D45" s="31" t="s">
        <v>86</v>
      </c>
      <c r="E45" s="32"/>
      <c r="F45" s="23">
        <f t="shared" si="11"/>
        <v>102877.71</v>
      </c>
      <c r="G45" s="23">
        <f t="shared" si="9"/>
        <v>102877.71</v>
      </c>
      <c r="H45" s="23">
        <f t="shared" si="2"/>
        <v>100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102877.71</v>
      </c>
      <c r="P45" s="28">
        <v>102877.71</v>
      </c>
      <c r="Q45" s="28">
        <f t="shared" si="3"/>
        <v>100</v>
      </c>
    </row>
    <row r="46" spans="1:17" ht="73.5" customHeight="1">
      <c r="A46" s="37" t="s">
        <v>119</v>
      </c>
      <c r="B46" s="40" t="s">
        <v>74</v>
      </c>
      <c r="C46" s="3" t="s">
        <v>75</v>
      </c>
      <c r="D46" s="50" t="s">
        <v>22</v>
      </c>
      <c r="E46" s="51"/>
      <c r="F46" s="22">
        <f>F47</f>
        <v>425390.4</v>
      </c>
      <c r="G46" s="22">
        <f t="shared" si="9"/>
        <v>423263.45</v>
      </c>
      <c r="H46" s="22">
        <f t="shared" si="2"/>
        <v>99.5</v>
      </c>
      <c r="I46" s="26">
        <f aca="true" t="shared" si="12" ref="I46:P46">I47</f>
        <v>0</v>
      </c>
      <c r="J46" s="26">
        <f t="shared" si="12"/>
        <v>0</v>
      </c>
      <c r="K46" s="26">
        <f t="shared" si="12"/>
        <v>0</v>
      </c>
      <c r="L46" s="26">
        <f t="shared" si="12"/>
        <v>0</v>
      </c>
      <c r="M46" s="26">
        <f t="shared" si="12"/>
        <v>0</v>
      </c>
      <c r="N46" s="28">
        <v>0</v>
      </c>
      <c r="O46" s="26">
        <f t="shared" si="12"/>
        <v>425390.4</v>
      </c>
      <c r="P46" s="26">
        <f t="shared" si="12"/>
        <v>423263.45</v>
      </c>
      <c r="Q46" s="26">
        <f t="shared" si="3"/>
        <v>99.5</v>
      </c>
    </row>
    <row r="47" spans="1:17" ht="92.25" customHeight="1">
      <c r="A47" s="37" t="s">
        <v>120</v>
      </c>
      <c r="B47" s="34" t="s">
        <v>76</v>
      </c>
      <c r="C47" s="3" t="s">
        <v>75</v>
      </c>
      <c r="D47" s="38" t="s">
        <v>65</v>
      </c>
      <c r="E47" s="39"/>
      <c r="F47" s="23">
        <f t="shared" si="11"/>
        <v>425390.4</v>
      </c>
      <c r="G47" s="23">
        <f t="shared" si="9"/>
        <v>423263.45</v>
      </c>
      <c r="H47" s="23">
        <f t="shared" si="2"/>
        <v>99.5</v>
      </c>
      <c r="I47" s="28">
        <v>0</v>
      </c>
      <c r="J47" s="28">
        <v>0</v>
      </c>
      <c r="K47" s="23">
        <v>0</v>
      </c>
      <c r="L47" s="28">
        <v>0</v>
      </c>
      <c r="M47" s="28">
        <v>0</v>
      </c>
      <c r="N47" s="28">
        <v>0</v>
      </c>
      <c r="O47" s="28">
        <v>425390.4</v>
      </c>
      <c r="P47" s="28">
        <v>423263.45</v>
      </c>
      <c r="Q47" s="28">
        <f t="shared" si="3"/>
        <v>99.5</v>
      </c>
    </row>
    <row r="48" spans="1:17" ht="48" customHeight="1" hidden="1">
      <c r="A48" s="37"/>
      <c r="B48" s="34"/>
      <c r="C48" s="3"/>
      <c r="D48" s="38"/>
      <c r="E48" s="39"/>
      <c r="F48" s="23"/>
      <c r="G48" s="23"/>
      <c r="H48" s="23"/>
      <c r="I48" s="28"/>
      <c r="J48" s="28"/>
      <c r="K48" s="23"/>
      <c r="L48" s="23"/>
      <c r="M48" s="23"/>
      <c r="N48" s="26"/>
      <c r="O48" s="23"/>
      <c r="P48" s="23"/>
      <c r="Q48" s="26"/>
    </row>
    <row r="49" spans="1:17" ht="40.5" customHeight="1">
      <c r="A49" s="14"/>
      <c r="B49" s="4" t="s">
        <v>3</v>
      </c>
      <c r="C49" s="5"/>
      <c r="D49" s="52"/>
      <c r="E49" s="53"/>
      <c r="F49" s="22">
        <f>F11+F14+F16+F18+F20+F22+F28+F31+F38+F46+F36</f>
        <v>63859801.589999996</v>
      </c>
      <c r="G49" s="22">
        <f>G11+G14+G16+G18+G20+G22+G28+G31+G38+G46+G36</f>
        <v>54064892.21000001</v>
      </c>
      <c r="H49" s="22">
        <f t="shared" si="2"/>
        <v>84.66</v>
      </c>
      <c r="I49" s="22">
        <f>I11+I14+I16+I18+I20+I22+I28+I31+I38+I46+I36</f>
        <v>0</v>
      </c>
      <c r="J49" s="22">
        <f>J11+J14+J16+J18+J20+J22+J28+J31+J38+J46+J36</f>
        <v>0</v>
      </c>
      <c r="K49" s="22">
        <f>K11+K14+K16+K18+K20+K22+K28+K31+K38+K46</f>
        <v>0</v>
      </c>
      <c r="L49" s="22">
        <f>L11+L14+L16+L18+L20+L22+L28+L31+L38+L46+L36</f>
        <v>26399140</v>
      </c>
      <c r="M49" s="22">
        <f>M11+M14+M16+M18+M20+M22+M28+M31+M38+M46+M36</f>
        <v>22987272.16</v>
      </c>
      <c r="N49" s="26">
        <f>ROUND(M49/L49*100,2)</f>
        <v>87.08</v>
      </c>
      <c r="O49" s="22">
        <f>O11+O14+O16+O18+O20+O22+O28+O31+O38+O46+O36</f>
        <v>37460661.589999996</v>
      </c>
      <c r="P49" s="22">
        <f>P11+P14+P16+P18+P20+P22+P28+P31+P38+P46+P36</f>
        <v>31077620.05</v>
      </c>
      <c r="Q49" s="26">
        <f t="shared" si="3"/>
        <v>82.96</v>
      </c>
    </row>
    <row r="50" spans="1:17" ht="27">
      <c r="A50" s="15"/>
      <c r="B50" s="6"/>
      <c r="C50" s="7"/>
      <c r="D50" s="7"/>
      <c r="E50" s="7"/>
      <c r="F50" s="29"/>
      <c r="G50" s="29"/>
      <c r="H50" s="29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27">
      <c r="A51" s="15"/>
      <c r="B51" s="6"/>
      <c r="C51" s="7"/>
      <c r="D51" s="7"/>
      <c r="E51" s="7"/>
      <c r="F51" s="20"/>
      <c r="G51" s="20"/>
      <c r="H51" s="20"/>
      <c r="I51" s="9"/>
      <c r="J51" s="9"/>
      <c r="K51" s="10"/>
      <c r="L51" s="9"/>
      <c r="M51" s="9"/>
      <c r="N51" s="9"/>
      <c r="O51" s="9"/>
      <c r="P51" s="9"/>
      <c r="Q51" s="9"/>
    </row>
    <row r="52" spans="1:17" ht="27">
      <c r="A52" s="15"/>
      <c r="B52" s="6"/>
      <c r="C52" s="7"/>
      <c r="D52" s="7"/>
      <c r="E52" s="7"/>
      <c r="F52" s="8"/>
      <c r="G52" s="8"/>
      <c r="H52" s="8"/>
      <c r="I52" s="9"/>
      <c r="J52" s="9"/>
      <c r="K52" s="9"/>
      <c r="L52" s="9"/>
      <c r="M52" s="9"/>
      <c r="N52" s="9"/>
      <c r="O52" s="9"/>
      <c r="P52" s="9"/>
      <c r="Q52" s="10"/>
    </row>
    <row r="53" spans="2:17" ht="27">
      <c r="B53" s="11"/>
      <c r="C53" s="11"/>
      <c r="D53" s="11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1"/>
    </row>
  </sheetData>
  <sheetProtection/>
  <mergeCells count="41">
    <mergeCell ref="B12:B13"/>
    <mergeCell ref="D16:E16"/>
    <mergeCell ref="A32:A33"/>
    <mergeCell ref="D19:E19"/>
    <mergeCell ref="D10:E10"/>
    <mergeCell ref="I9:K9"/>
    <mergeCell ref="D24:E24"/>
    <mergeCell ref="A23:A24"/>
    <mergeCell ref="A12:A13"/>
    <mergeCell ref="D12:E12"/>
    <mergeCell ref="A9:A10"/>
    <mergeCell ref="B9:B10"/>
    <mergeCell ref="D14:E14"/>
    <mergeCell ref="O1:Q1"/>
    <mergeCell ref="O2:Q2"/>
    <mergeCell ref="O3:Q3"/>
    <mergeCell ref="O4:Q4"/>
    <mergeCell ref="P8:Q8"/>
    <mergeCell ref="D11:E11"/>
    <mergeCell ref="A6:Q6"/>
    <mergeCell ref="A7:K7"/>
    <mergeCell ref="O9:Q9"/>
    <mergeCell ref="D20:E20"/>
    <mergeCell ref="D49:E49"/>
    <mergeCell ref="D31:E31"/>
    <mergeCell ref="D46:E46"/>
    <mergeCell ref="L9:N9"/>
    <mergeCell ref="C9:E9"/>
    <mergeCell ref="F9:F10"/>
    <mergeCell ref="G9:G10"/>
    <mergeCell ref="H9:H10"/>
    <mergeCell ref="D18:E18"/>
    <mergeCell ref="A34:A35"/>
    <mergeCell ref="B43:B44"/>
    <mergeCell ref="B23:B24"/>
    <mergeCell ref="D38:E38"/>
    <mergeCell ref="D22:E22"/>
    <mergeCell ref="D28:E28"/>
    <mergeCell ref="A43:A44"/>
    <mergeCell ref="B32:B33"/>
    <mergeCell ref="B34:B3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fitToHeight="0" horizontalDpi="600" verticalDpi="600" orientation="landscape" paperSize="9" scale="27" r:id="rId1"/>
  <headerFooter differentFirst="1" alignWithMargins="0">
    <oddFooter>&amp;C&amp;P</oddFooter>
  </headerFooter>
  <rowBreaks count="1" manualBreakCount="1">
    <brk id="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2023-03-17T08:12:29Z</cp:lastPrinted>
  <dcterms:created xsi:type="dcterms:W3CDTF">1996-10-08T23:32:33Z</dcterms:created>
  <dcterms:modified xsi:type="dcterms:W3CDTF">2023-03-17T08:13:18Z</dcterms:modified>
  <cp:category/>
  <cp:version/>
  <cp:contentType/>
  <cp:contentStatus/>
</cp:coreProperties>
</file>