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valevat\Desktop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20" i="1"/>
  <c r="I21" i="1"/>
  <c r="I22" i="1"/>
  <c r="I24" i="1"/>
  <c r="I25" i="1"/>
  <c r="I26" i="1"/>
  <c r="I27" i="1"/>
  <c r="I29" i="1"/>
  <c r="I30" i="1"/>
  <c r="I31" i="1"/>
  <c r="I32" i="1"/>
  <c r="I34" i="1"/>
  <c r="I35" i="1"/>
  <c r="I37" i="1"/>
  <c r="I38" i="1"/>
  <c r="I39" i="1"/>
  <c r="I40" i="1"/>
  <c r="I41" i="1"/>
  <c r="I43" i="1"/>
  <c r="I44" i="1"/>
  <c r="I46" i="1"/>
  <c r="I47" i="1"/>
  <c r="I48" i="1"/>
  <c r="I49" i="1"/>
  <c r="I50" i="1"/>
  <c r="I52" i="1"/>
  <c r="I53" i="1"/>
  <c r="I54" i="1"/>
  <c r="I56" i="1"/>
  <c r="H56" i="1"/>
  <c r="G55" i="1"/>
  <c r="H55" i="1" s="1"/>
  <c r="F55" i="1"/>
  <c r="H54" i="1"/>
  <c r="H53" i="1"/>
  <c r="H52" i="1"/>
  <c r="G51" i="1"/>
  <c r="F51" i="1"/>
  <c r="H50" i="1"/>
  <c r="H49" i="1"/>
  <c r="H48" i="1"/>
  <c r="H46" i="1"/>
  <c r="G45" i="1"/>
  <c r="F45" i="1"/>
  <c r="H45" i="1" s="1"/>
  <c r="H44" i="1"/>
  <c r="H43" i="1"/>
  <c r="G42" i="1"/>
  <c r="F42" i="1"/>
  <c r="H41" i="1"/>
  <c r="H40" i="1"/>
  <c r="H39" i="1"/>
  <c r="H38" i="1"/>
  <c r="H37" i="1"/>
  <c r="G36" i="1"/>
  <c r="H36" i="1" s="1"/>
  <c r="F36" i="1"/>
  <c r="H35" i="1"/>
  <c r="G33" i="1"/>
  <c r="F33" i="1"/>
  <c r="H32" i="1"/>
  <c r="H31" i="1"/>
  <c r="H30" i="1"/>
  <c r="H29" i="1"/>
  <c r="G28" i="1"/>
  <c r="F28" i="1"/>
  <c r="H28" i="1" s="1"/>
  <c r="H27" i="1"/>
  <c r="H26" i="1"/>
  <c r="H25" i="1"/>
  <c r="H24" i="1"/>
  <c r="G23" i="1"/>
  <c r="F23" i="1"/>
  <c r="H22" i="1"/>
  <c r="H21" i="1"/>
  <c r="H20" i="1"/>
  <c r="G19" i="1"/>
  <c r="H19" i="1" s="1"/>
  <c r="F19" i="1"/>
  <c r="H18" i="1"/>
  <c r="H17" i="1"/>
  <c r="H15" i="1"/>
  <c r="H14" i="1"/>
  <c r="H13" i="1"/>
  <c r="H12" i="1"/>
  <c r="H11" i="1"/>
  <c r="G10" i="1"/>
  <c r="F10" i="1"/>
  <c r="F57" i="1" s="1"/>
  <c r="H10" i="1" l="1"/>
  <c r="H23" i="1"/>
  <c r="H33" i="1"/>
  <c r="H42" i="1"/>
  <c r="H51" i="1"/>
  <c r="G57" i="1"/>
  <c r="H57" i="1" l="1"/>
  <c r="E11" i="1" l="1"/>
  <c r="E12" i="1"/>
  <c r="E13" i="1"/>
  <c r="E14" i="1"/>
  <c r="E15" i="1"/>
  <c r="E17" i="1"/>
  <c r="E18" i="1"/>
  <c r="E20" i="1"/>
  <c r="E21" i="1"/>
  <c r="E22" i="1"/>
  <c r="E24" i="1"/>
  <c r="E25" i="1"/>
  <c r="E26" i="1"/>
  <c r="E27" i="1"/>
  <c r="E29" i="1"/>
  <c r="E30" i="1"/>
  <c r="E31" i="1"/>
  <c r="E32" i="1"/>
  <c r="E35" i="1"/>
  <c r="E37" i="1"/>
  <c r="E38" i="1"/>
  <c r="E39" i="1"/>
  <c r="E40" i="1"/>
  <c r="E41" i="1"/>
  <c r="E43" i="1"/>
  <c r="E44" i="1"/>
  <c r="E46" i="1"/>
  <c r="E48" i="1"/>
  <c r="E49" i="1"/>
  <c r="E50" i="1"/>
  <c r="E52" i="1"/>
  <c r="E53" i="1"/>
  <c r="E54" i="1"/>
  <c r="E56" i="1"/>
  <c r="D19" i="1" l="1"/>
  <c r="I19" i="1" s="1"/>
  <c r="C19" i="1"/>
  <c r="E19" i="1" l="1"/>
  <c r="D33" i="1"/>
  <c r="I33" i="1" s="1"/>
  <c r="C33" i="1"/>
  <c r="D23" i="1"/>
  <c r="I23" i="1" s="1"/>
  <c r="E33" i="1" l="1"/>
  <c r="C23" i="1" l="1"/>
  <c r="E23" i="1" s="1"/>
  <c r="D45" i="1" l="1"/>
  <c r="I45" i="1" s="1"/>
  <c r="C45" i="1"/>
  <c r="D10" i="1"/>
  <c r="I10" i="1" s="1"/>
  <c r="C10" i="1"/>
  <c r="C28" i="1"/>
  <c r="D28" i="1"/>
  <c r="I28" i="1" s="1"/>
  <c r="C36" i="1"/>
  <c r="C42" i="1"/>
  <c r="D42" i="1"/>
  <c r="I42" i="1" s="1"/>
  <c r="D51" i="1"/>
  <c r="I51" i="1" s="1"/>
  <c r="C51" i="1"/>
  <c r="D55" i="1"/>
  <c r="E55" i="1" l="1"/>
  <c r="I55" i="1"/>
  <c r="E51" i="1"/>
  <c r="E45" i="1"/>
  <c r="E42" i="1"/>
  <c r="E28" i="1"/>
  <c r="E10" i="1"/>
  <c r="C57" i="1"/>
  <c r="D36" i="1"/>
  <c r="E36" i="1" l="1"/>
  <c r="I36" i="1"/>
  <c r="D57" i="1"/>
  <c r="E57" i="1" l="1"/>
  <c r="I57" i="1"/>
</calcChain>
</file>

<file path=xl/sharedStrings.xml><?xml version="1.0" encoding="utf-8"?>
<sst xmlns="http://schemas.openxmlformats.org/spreadsheetml/2006/main" count="98" uniqueCount="96">
  <si>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</si>
  <si>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</si>
  <si>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</si>
  <si>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</si>
  <si>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</si>
  <si>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</si>
  <si>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</si>
  <si>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</si>
  <si>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</si>
  <si>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</si>
  <si>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</si>
  <si>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</si>
  <si>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</si>
  <si>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</si>
  <si>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</si>
  <si>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</si>
  <si>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</si>
  <si>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</si>
  <si>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</si>
  <si>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</si>
  <si>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</si>
  <si>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</si>
  <si>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</si>
  <si>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</si>
  <si>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</si>
  <si>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</si>
  <si>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</si>
  <si>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</si>
  <si>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</si>
  <si>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</si>
  <si>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</si>
  <si>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</si>
  <si>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</si>
  <si>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</si>
  <si>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</si>
  <si>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</si>
  <si>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</si>
  <si>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</si>
  <si>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</si>
  <si>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</si>
  <si>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</si>
  <si>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</si>
  <si>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</si>
  <si>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</si>
  <si>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</si>
  <si>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</si>
  <si>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</si>
  <si>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</si>
  <si>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</si>
  <si>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</si>
  <si>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</si>
  <si>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</si>
  <si>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</si>
  <si>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</si>
  <si>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</si>
  <si>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</si>
  <si>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</si>
  <si>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</si>
  <si>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</si>
  <si>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</si>
  <si>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</si>
  <si>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</si>
  <si>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</si>
  <si>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</si>
  <si>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</si>
  <si>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</si>
  <si>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</si>
  <si>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</si>
  <si>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</si>
  <si>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</si>
  <si>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</si>
  <si>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</si>
  <si>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</si>
  <si>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</si>
  <si>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</si>
  <si>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</si>
  <si>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</si>
  <si>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</si>
  <si>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</si>
  <si>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</si>
  <si>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</si>
  <si>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</si>
  <si>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Судебная система</t>
  </si>
  <si>
    <t>0105</t>
  </si>
  <si>
    <t>0314</t>
  </si>
  <si>
    <t>Другие вопросы в области национальной безопасности и правоохранительной деятельности</t>
  </si>
  <si>
    <t>0602</t>
  </si>
  <si>
    <t>Сбор, удаление отходов и очистка сточных вод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</si>
  <si>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</si>
  <si>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</si>
  <si>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>Исполнено   по состоянию на 01.10.2021      (тыс.руб.)</t>
  </si>
  <si>
    <t>Исполнено   по состоянию на 01.10.2022      (тыс.руб.)</t>
  </si>
  <si>
    <t>на 01.10.2021</t>
  </si>
  <si>
    <t>на 01.10.2022</t>
  </si>
  <si>
    <t>по состоянию на 01.10.2022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</si>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</sst>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55">
    <xf numFmtId="0" fontId="0" fillId="0" borderId="0" xfId="0"/>
    <xf numFmtId="0" fontId="0" fillId="3" borderId="0" xfId="0" applyFill="1"/>
    <xf numFmtId="0" fontId="2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ont="1" applyFill="1" applyBorder="1"/>
    <xf numFmtId="0" fontId="5" fillId="4" borderId="1" xfId="0" applyFont="1" applyFill="1" applyBorder="1"/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vertical="center" wrapText="1"/>
    </xf>
    <xf numFmtId="0" fontId="7" fillId="4" borderId="3" xfId="2" applyNumberFormat="1" applyFont="1" applyFill="1" applyProtection="1">
      <alignment vertical="top" wrapText="1"/>
      <protection locked="0"/>
    </xf>
    <xf numFmtId="0" fontId="5" fillId="4" borderId="1" xfId="0" applyFont="1" applyFill="1" applyBorder="1" applyAlignment="1">
      <alignment horizontal="justify" vertical="center" wrapText="1"/>
    </xf>
    <xf numFmtId="0" fontId="7" fillId="4" borderId="3" xfId="2" applyNumberFormat="1" applyFont="1" applyFill="1" applyAlignment="1" applyProtection="1">
      <alignment horizontal="left" vertical="top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 wrapText="1"/>
    </xf>
    <xf numFmtId="4" fontId="10" fillId="5" borderId="3" xfId="1" applyNumberFormat="1" applyFont="1" applyFill="1" applyAlignment="1" applyProtection="1">
      <alignment horizontal="right" vertical="center" shrinkToFit="1"/>
      <protection locked="0"/>
    </xf>
    <xf numFmtId="4" fontId="5" fillId="5" borderId="1" xfId="0" applyNumberFormat="1" applyFont="1" applyFill="1" applyBorder="1" applyAlignment="1">
      <alignment horizontal="right" vertical="center" wrapText="1"/>
    </xf>
    <xf numFmtId="4" fontId="8" fillId="5" borderId="3" xfId="1" applyNumberFormat="1" applyFont="1" applyFill="1" applyAlignment="1" applyProtection="1">
      <alignment horizontal="right" vertical="center" shrinkToFit="1"/>
      <protection locked="0"/>
    </xf>
    <xf numFmtId="4" fontId="9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3" xfId="1" applyNumberFormat="1" applyFont="1" applyFill="1" applyAlignment="1" applyProtection="1">
      <alignment horizontal="right" vertical="center" shrinkToFit="1"/>
      <protection locked="0"/>
    </xf>
    <xf numFmtId="4" fontId="7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6" borderId="1" xfId="0" applyFont="1" applyFill="1" applyBorder="1" applyAlignment="1">
      <alignment horizontal="right" vertical="center"/>
    </xf>
    <xf numFmtId="4" fontId="1" fillId="6" borderId="1" xfId="0" applyNumberFormat="1" applyFont="1" applyFill="1" applyBorder="1" applyAlignment="1">
      <alignment horizontal="right" vertical="center" wrapText="1"/>
    </xf>
    <xf numFmtId="4" fontId="10" fillId="6" borderId="3" xfId="1" applyNumberFormat="1" applyFont="1" applyFill="1" applyAlignment="1" applyProtection="1">
      <alignment horizontal="right" vertical="center" shrinkToFit="1"/>
      <protection locked="0"/>
    </xf>
    <xf numFmtId="4" fontId="5" fillId="6" borderId="1" xfId="0" applyNumberFormat="1" applyFont="1" applyFill="1" applyBorder="1" applyAlignment="1">
      <alignment horizontal="right" vertical="center" wrapText="1"/>
    </xf>
    <xf numFmtId="4" fontId="8" fillId="6" borderId="3" xfId="1" applyNumberFormat="1" applyFont="1" applyFill="1" applyAlignment="1" applyProtection="1">
      <alignment horizontal="right" vertical="center" shrinkToFit="1"/>
      <protection locked="0"/>
    </xf>
    <xf numFmtId="4" fontId="9" fillId="6" borderId="3" xfId="1" applyNumberFormat="1" applyFont="1" applyFill="1" applyAlignment="1" applyProtection="1">
      <alignment horizontal="right" vertical="center" shrinkToFit="1"/>
      <protection locked="0"/>
    </xf>
    <xf numFmtId="4" fontId="6" fillId="6" borderId="3" xfId="1" applyNumberFormat="1" applyFont="1" applyFill="1" applyAlignment="1" applyProtection="1">
      <alignment horizontal="right" vertical="center" shrinkToFit="1"/>
      <protection locked="0"/>
    </xf>
    <xf numFmtId="4" fontId="7" fillId="6" borderId="3" xfId="1" applyNumberFormat="1" applyFont="1" applyFill="1" applyAlignment="1" applyProtection="1">
      <alignment horizontal="right" vertical="center" shrinkToFit="1"/>
      <protection locked="0"/>
    </xf>
    <xf numFmtId="4" fontId="6" fillId="6" borderId="1" xfId="4" applyNumberFormat="1" applyFont="1" applyFill="1" applyBorder="1" applyAlignment="1" applyProtection="1">
      <alignment horizontal="right" vertical="center" shrinkToFit="1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colors>
    <mruColors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customWidth="1"/>
    <col min="4" max="4" width="13.28515625" customWidth="1"/>
    <col min="5" max="5" width="13.140625" customWidth="1"/>
    <col min="6" max="6" width="16.42578125" customWidth="1"/>
    <col min="7" max="7" width="13.28515625" customWidth="1"/>
    <col min="8" max="8" width="13.140625" customWidth="1"/>
    <col min="9" max="9" width="16.7109375" style="9" customWidth="1"/>
  </cols>
  <sheetData>
    <row r="1" spans="1:9" x14ac:dyDescent="0.25">
      <c r="D1" s="53"/>
      <c r="E1" s="53"/>
      <c r="G1" s="53"/>
      <c r="H1" s="53"/>
    </row>
    <row r="2" spans="1:9" ht="18.75" x14ac:dyDescent="0.3">
      <c r="A2" s="54" t="s">
        <v>2</v>
      </c>
      <c r="B2" s="54"/>
      <c r="C2" s="54"/>
      <c r="D2" s="54"/>
      <c r="E2" s="54"/>
      <c r="F2" s="54"/>
      <c r="G2" s="54"/>
      <c r="H2" s="54"/>
      <c r="I2" s="54"/>
    </row>
    <row r="3" spans="1:9" ht="18.75" x14ac:dyDescent="0.3">
      <c r="A3" s="54" t="s">
        <v>3</v>
      </c>
      <c r="B3" s="54"/>
      <c r="C3" s="54"/>
      <c r="D3" s="54"/>
      <c r="E3" s="54"/>
      <c r="F3" s="54"/>
      <c r="G3" s="54"/>
      <c r="H3" s="54"/>
      <c r="I3" s="54"/>
    </row>
    <row r="4" spans="1:9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</row>
    <row r="5" spans="1:9" ht="18.75" x14ac:dyDescent="0.3">
      <c r="A5" s="2"/>
      <c r="B5" s="2"/>
      <c r="C5" s="2"/>
      <c r="D5" s="2"/>
      <c r="E5" s="2"/>
      <c r="F5" s="2"/>
      <c r="G5" s="2"/>
      <c r="H5" s="2"/>
    </row>
    <row r="6" spans="1:9" ht="22.5" customHeight="1" x14ac:dyDescent="0.3">
      <c r="A6" s="42" t="s">
        <v>0</v>
      </c>
      <c r="B6" s="44" t="s">
        <v>1</v>
      </c>
      <c r="C6" s="46" t="s">
        <v>92</v>
      </c>
      <c r="D6" s="47"/>
      <c r="E6" s="48"/>
      <c r="F6" s="49" t="s">
        <v>93</v>
      </c>
      <c r="G6" s="50"/>
      <c r="H6" s="51"/>
      <c r="I6" s="52" t="s">
        <v>95</v>
      </c>
    </row>
    <row r="7" spans="1:9" ht="91.5" customHeight="1" x14ac:dyDescent="0.25">
      <c r="A7" s="43"/>
      <c r="B7" s="45"/>
      <c r="C7" s="3" t="s">
        <v>76</v>
      </c>
      <c r="D7" s="3" t="s">
        <v>90</v>
      </c>
      <c r="E7" s="3" t="s">
        <v>77</v>
      </c>
      <c r="F7" s="4" t="s">
        <v>76</v>
      </c>
      <c r="G7" s="4" t="s">
        <v>91</v>
      </c>
      <c r="H7" s="4" t="s">
        <v>77</v>
      </c>
      <c r="I7" s="52"/>
    </row>
    <row r="8" spans="1:9" x14ac:dyDescent="0.25">
      <c r="A8" s="5">
        <v>1</v>
      </c>
      <c r="B8" s="5">
        <v>2</v>
      </c>
      <c r="C8" s="6">
        <v>3</v>
      </c>
      <c r="D8" s="6">
        <v>4</v>
      </c>
      <c r="E8" s="6">
        <v>5</v>
      </c>
      <c r="F8" s="7">
        <v>6</v>
      </c>
      <c r="G8" s="7">
        <v>7</v>
      </c>
      <c r="H8" s="7">
        <v>8</v>
      </c>
      <c r="I8" s="8">
        <v>9</v>
      </c>
    </row>
    <row r="9" spans="1:9" x14ac:dyDescent="0.25">
      <c r="A9" s="10"/>
      <c r="B9" s="11" t="s">
        <v>4</v>
      </c>
      <c r="C9" s="24"/>
      <c r="D9" s="24"/>
      <c r="E9" s="25"/>
      <c r="F9" s="33"/>
      <c r="G9" s="33"/>
      <c r="H9" s="34"/>
      <c r="I9" s="22"/>
    </row>
    <row r="10" spans="1:9" ht="28.5" x14ac:dyDescent="0.25">
      <c r="A10" s="12" t="s">
        <v>46</v>
      </c>
      <c r="B10" s="13" t="s">
        <v>74</v>
      </c>
      <c r="C10" s="26">
        <f>C11+C12+C13+C15+C16+C17+C18+C14</f>
        <v>167881.35</v>
      </c>
      <c r="D10" s="26">
        <f>D11+D12+D13+D15+D16+D17+D18+D14</f>
        <v>109760.35</v>
      </c>
      <c r="E10" s="27">
        <f t="shared" ref="E10" si="0">ROUND(D10/C10*100,2)</f>
        <v>65.38</v>
      </c>
      <c r="F10" s="35">
        <f>F11+F12+F13+F15+F16+F17+F18+F14</f>
        <v>197861.28</v>
      </c>
      <c r="G10" s="35">
        <f>G11+G12+G13+G15+G16+G17+G18+G14</f>
        <v>119924.82999999999</v>
      </c>
      <c r="H10" s="36">
        <f t="shared" ref="H10" si="1">ROUND(G10/F10*100,2)</f>
        <v>60.61</v>
      </c>
      <c r="I10" s="23">
        <f t="shared" ref="I10" si="2">G10-D10</f>
        <v>10164.479999999981</v>
      </c>
    </row>
    <row r="11" spans="1:9" ht="45" x14ac:dyDescent="0.25">
      <c r="A11" s="14" t="s">
        <v>47</v>
      </c>
      <c r="B11" s="15" t="s">
        <v>5</v>
      </c>
      <c r="C11" s="28">
        <v>2962.2</v>
      </c>
      <c r="D11" s="29">
        <v>2036.58</v>
      </c>
      <c r="E11" s="25">
        <f t="shared" ref="E11:E57" si="3">ROUND(D11/C11*100,2)</f>
        <v>68.75</v>
      </c>
      <c r="F11" s="37">
        <v>3089.5</v>
      </c>
      <c r="G11" s="38">
        <v>2249.37</v>
      </c>
      <c r="H11" s="34">
        <f t="shared" ref="H11:H57" si="4">ROUND(G11/F11*100,2)</f>
        <v>72.81</v>
      </c>
      <c r="I11" s="22">
        <f t="shared" ref="I11:I57" si="5">G11-D11</f>
        <v>212.78999999999996</v>
      </c>
    </row>
    <row r="12" spans="1:9" ht="60" x14ac:dyDescent="0.25">
      <c r="A12" s="14" t="s">
        <v>48</v>
      </c>
      <c r="B12" s="15" t="s">
        <v>6</v>
      </c>
      <c r="C12" s="28">
        <v>3752.7</v>
      </c>
      <c r="D12" s="29">
        <v>2393.11</v>
      </c>
      <c r="E12" s="25">
        <f t="shared" si="3"/>
        <v>63.77</v>
      </c>
      <c r="F12" s="37">
        <v>2648.3</v>
      </c>
      <c r="G12" s="38">
        <v>1698.31</v>
      </c>
      <c r="H12" s="34">
        <f t="shared" si="4"/>
        <v>64.13</v>
      </c>
      <c r="I12" s="22">
        <f t="shared" si="5"/>
        <v>-694.80000000000018</v>
      </c>
    </row>
    <row r="13" spans="1:9" ht="60" x14ac:dyDescent="0.25">
      <c r="A13" s="14" t="s">
        <v>75</v>
      </c>
      <c r="B13" s="15" t="s">
        <v>7</v>
      </c>
      <c r="C13" s="28">
        <v>75991.289999999994</v>
      </c>
      <c r="D13" s="29">
        <v>50051.25</v>
      </c>
      <c r="E13" s="25">
        <f t="shared" si="3"/>
        <v>65.86</v>
      </c>
      <c r="F13" s="37">
        <v>84703.27</v>
      </c>
      <c r="G13" s="38">
        <v>57502.35</v>
      </c>
      <c r="H13" s="34">
        <f t="shared" si="4"/>
        <v>67.89</v>
      </c>
      <c r="I13" s="22">
        <f t="shared" si="5"/>
        <v>7451.0999999999985</v>
      </c>
    </row>
    <row r="14" spans="1:9" ht="15.75" x14ac:dyDescent="0.25">
      <c r="A14" s="14" t="s">
        <v>83</v>
      </c>
      <c r="B14" s="15" t="s">
        <v>82</v>
      </c>
      <c r="C14" s="28">
        <v>9.1</v>
      </c>
      <c r="D14" s="29">
        <v>9.1</v>
      </c>
      <c r="E14" s="25">
        <f t="shared" si="3"/>
        <v>100</v>
      </c>
      <c r="F14" s="37">
        <v>97</v>
      </c>
      <c r="G14" s="38">
        <v>97</v>
      </c>
      <c r="H14" s="34">
        <f t="shared" si="4"/>
        <v>100</v>
      </c>
      <c r="I14" s="22">
        <f t="shared" si="5"/>
        <v>87.9</v>
      </c>
    </row>
    <row r="15" spans="1:9" ht="45" x14ac:dyDescent="0.25">
      <c r="A15" s="14" t="s">
        <v>49</v>
      </c>
      <c r="B15" s="16" t="s">
        <v>8</v>
      </c>
      <c r="C15" s="28">
        <v>19867.8</v>
      </c>
      <c r="D15" s="29">
        <v>13752.06</v>
      </c>
      <c r="E15" s="25">
        <f t="shared" si="3"/>
        <v>69.22</v>
      </c>
      <c r="F15" s="37">
        <v>21997.7</v>
      </c>
      <c r="G15" s="38">
        <v>14919.71</v>
      </c>
      <c r="H15" s="34">
        <f t="shared" si="4"/>
        <v>67.819999999999993</v>
      </c>
      <c r="I15" s="22">
        <f t="shared" si="5"/>
        <v>1167.6499999999996</v>
      </c>
    </row>
    <row r="16" spans="1:9" ht="30" x14ac:dyDescent="0.25">
      <c r="A16" s="14" t="s">
        <v>79</v>
      </c>
      <c r="B16" s="17" t="s">
        <v>78</v>
      </c>
      <c r="C16" s="28">
        <v>0</v>
      </c>
      <c r="D16" s="29">
        <v>0</v>
      </c>
      <c r="E16" s="25">
        <v>0</v>
      </c>
      <c r="F16" s="37"/>
      <c r="G16" s="38"/>
      <c r="H16" s="34">
        <v>0</v>
      </c>
      <c r="I16" s="22">
        <f t="shared" si="5"/>
        <v>0</v>
      </c>
    </row>
    <row r="17" spans="1:9" ht="15.75" x14ac:dyDescent="0.25">
      <c r="A17" s="14" t="s">
        <v>50</v>
      </c>
      <c r="B17" s="15" t="s">
        <v>9</v>
      </c>
      <c r="C17" s="28">
        <v>950</v>
      </c>
      <c r="D17" s="29">
        <v>0</v>
      </c>
      <c r="E17" s="25">
        <f t="shared" si="3"/>
        <v>0</v>
      </c>
      <c r="F17" s="37">
        <v>950</v>
      </c>
      <c r="G17" s="38">
        <v>0</v>
      </c>
      <c r="H17" s="34">
        <f t="shared" si="4"/>
        <v>0</v>
      </c>
      <c r="I17" s="22">
        <f t="shared" si="5"/>
        <v>0</v>
      </c>
    </row>
    <row r="18" spans="1:9" ht="15.75" x14ac:dyDescent="0.25">
      <c r="A18" s="14" t="s">
        <v>51</v>
      </c>
      <c r="B18" s="15" t="s">
        <v>10</v>
      </c>
      <c r="C18" s="28">
        <v>64348.26</v>
      </c>
      <c r="D18" s="29">
        <v>41518.25</v>
      </c>
      <c r="E18" s="25">
        <f t="shared" si="3"/>
        <v>64.52</v>
      </c>
      <c r="F18" s="37">
        <v>84375.51</v>
      </c>
      <c r="G18" s="38">
        <v>43458.09</v>
      </c>
      <c r="H18" s="34">
        <f t="shared" si="4"/>
        <v>51.51</v>
      </c>
      <c r="I18" s="22">
        <f t="shared" si="5"/>
        <v>1939.8399999999965</v>
      </c>
    </row>
    <row r="19" spans="1:9" ht="42.75" x14ac:dyDescent="0.25">
      <c r="A19" s="12" t="s">
        <v>52</v>
      </c>
      <c r="B19" s="18" t="s">
        <v>11</v>
      </c>
      <c r="C19" s="26">
        <f>C20+C22+C21</f>
        <v>20368.53</v>
      </c>
      <c r="D19" s="26">
        <f>D20+D22+D21</f>
        <v>12982.42</v>
      </c>
      <c r="E19" s="27">
        <f t="shared" si="3"/>
        <v>63.74</v>
      </c>
      <c r="F19" s="35">
        <f>F20+F22+F21</f>
        <v>22282.45</v>
      </c>
      <c r="G19" s="35">
        <f>G20+G22+G21</f>
        <v>13959.64</v>
      </c>
      <c r="H19" s="36">
        <f t="shared" si="4"/>
        <v>62.65</v>
      </c>
      <c r="I19" s="23">
        <f t="shared" si="5"/>
        <v>977.21999999999935</v>
      </c>
    </row>
    <row r="20" spans="1:9" ht="45" x14ac:dyDescent="0.25">
      <c r="A20" s="14" t="s">
        <v>53</v>
      </c>
      <c r="B20" s="15" t="s">
        <v>12</v>
      </c>
      <c r="C20" s="28">
        <v>657.5</v>
      </c>
      <c r="D20" s="29">
        <v>345.61</v>
      </c>
      <c r="E20" s="25">
        <f t="shared" si="3"/>
        <v>52.56</v>
      </c>
      <c r="F20" s="37">
        <v>657.5</v>
      </c>
      <c r="G20" s="38">
        <v>484.14</v>
      </c>
      <c r="H20" s="34">
        <f t="shared" si="4"/>
        <v>73.63</v>
      </c>
      <c r="I20" s="22">
        <f t="shared" si="5"/>
        <v>138.52999999999997</v>
      </c>
    </row>
    <row r="21" spans="1:9" ht="60" x14ac:dyDescent="0.25">
      <c r="A21" s="14" t="s">
        <v>88</v>
      </c>
      <c r="B21" s="15" t="s">
        <v>89</v>
      </c>
      <c r="C21" s="28">
        <v>19663.03</v>
      </c>
      <c r="D21" s="29">
        <v>12609.27</v>
      </c>
      <c r="E21" s="25">
        <f t="shared" si="3"/>
        <v>64.13</v>
      </c>
      <c r="F21" s="37">
        <v>21576.95</v>
      </c>
      <c r="G21" s="38">
        <v>13468.5</v>
      </c>
      <c r="H21" s="34">
        <f t="shared" si="4"/>
        <v>62.42</v>
      </c>
      <c r="I21" s="22">
        <f t="shared" si="5"/>
        <v>859.22999999999956</v>
      </c>
    </row>
    <row r="22" spans="1:9" ht="45" x14ac:dyDescent="0.25">
      <c r="A22" s="14" t="s">
        <v>84</v>
      </c>
      <c r="B22" s="15" t="s">
        <v>85</v>
      </c>
      <c r="C22" s="28">
        <v>48</v>
      </c>
      <c r="D22" s="29">
        <v>27.54</v>
      </c>
      <c r="E22" s="25">
        <f t="shared" si="3"/>
        <v>57.38</v>
      </c>
      <c r="F22" s="37">
        <v>48</v>
      </c>
      <c r="G22" s="38">
        <v>7</v>
      </c>
      <c r="H22" s="34">
        <f t="shared" si="4"/>
        <v>14.58</v>
      </c>
      <c r="I22" s="22">
        <f t="shared" si="5"/>
        <v>-20.54</v>
      </c>
    </row>
    <row r="23" spans="1:9" ht="15.75" x14ac:dyDescent="0.25">
      <c r="A23" s="12" t="s">
        <v>54</v>
      </c>
      <c r="B23" s="18" t="s">
        <v>13</v>
      </c>
      <c r="C23" s="30">
        <f>SUM(C24:C27)</f>
        <v>301286.21999999997</v>
      </c>
      <c r="D23" s="30">
        <f>SUM(D24:D27)</f>
        <v>184902.12</v>
      </c>
      <c r="E23" s="27">
        <f t="shared" si="3"/>
        <v>61.37</v>
      </c>
      <c r="F23" s="39">
        <f>SUM(F24:F27)</f>
        <v>319928.01999999996</v>
      </c>
      <c r="G23" s="39">
        <f>SUM(G24:G27)</f>
        <v>180693.69</v>
      </c>
      <c r="H23" s="36">
        <f t="shared" si="4"/>
        <v>56.48</v>
      </c>
      <c r="I23" s="23">
        <f t="shared" si="5"/>
        <v>-4208.429999999993</v>
      </c>
    </row>
    <row r="24" spans="1:9" ht="15.75" x14ac:dyDescent="0.25">
      <c r="A24" s="14" t="s">
        <v>55</v>
      </c>
      <c r="B24" s="15" t="s">
        <v>14</v>
      </c>
      <c r="C24" s="28">
        <v>10303.41</v>
      </c>
      <c r="D24" s="29">
        <v>7108.97</v>
      </c>
      <c r="E24" s="25">
        <f t="shared" si="3"/>
        <v>69</v>
      </c>
      <c r="F24" s="37">
        <v>10295.5</v>
      </c>
      <c r="G24" s="38">
        <v>7189.14</v>
      </c>
      <c r="H24" s="34">
        <f t="shared" si="4"/>
        <v>69.83</v>
      </c>
      <c r="I24" s="22">
        <f t="shared" si="5"/>
        <v>80.170000000000073</v>
      </c>
    </row>
    <row r="25" spans="1:9" ht="15.75" x14ac:dyDescent="0.25">
      <c r="A25" s="14" t="s">
        <v>56</v>
      </c>
      <c r="B25" s="15" t="s">
        <v>15</v>
      </c>
      <c r="C25" s="28">
        <v>86900</v>
      </c>
      <c r="D25" s="29">
        <v>59069.38</v>
      </c>
      <c r="E25" s="25">
        <f t="shared" si="3"/>
        <v>67.97</v>
      </c>
      <c r="F25" s="37">
        <v>84908.58</v>
      </c>
      <c r="G25" s="38">
        <v>56079.77</v>
      </c>
      <c r="H25" s="34">
        <f t="shared" si="4"/>
        <v>66.05</v>
      </c>
      <c r="I25" s="22">
        <f t="shared" si="5"/>
        <v>-2989.6100000000006</v>
      </c>
    </row>
    <row r="26" spans="1:9" ht="15.75" x14ac:dyDescent="0.25">
      <c r="A26" s="14" t="s">
        <v>57</v>
      </c>
      <c r="B26" s="15" t="s">
        <v>16</v>
      </c>
      <c r="C26" s="28">
        <v>194195.81</v>
      </c>
      <c r="D26" s="29">
        <v>113824.08</v>
      </c>
      <c r="E26" s="25">
        <f t="shared" si="3"/>
        <v>58.61</v>
      </c>
      <c r="F26" s="37">
        <v>202820.34</v>
      </c>
      <c r="G26" s="38">
        <v>108153.82</v>
      </c>
      <c r="H26" s="34">
        <f t="shared" si="4"/>
        <v>53.32</v>
      </c>
      <c r="I26" s="22">
        <f t="shared" si="5"/>
        <v>-5670.2599999999948</v>
      </c>
    </row>
    <row r="27" spans="1:9" ht="30" x14ac:dyDescent="0.25">
      <c r="A27" s="14" t="s">
        <v>58</v>
      </c>
      <c r="B27" s="15" t="s">
        <v>17</v>
      </c>
      <c r="C27" s="28">
        <v>9887</v>
      </c>
      <c r="D27" s="29">
        <v>4899.6899999999996</v>
      </c>
      <c r="E27" s="25">
        <f t="shared" si="3"/>
        <v>49.56</v>
      </c>
      <c r="F27" s="37">
        <v>21903.599999999999</v>
      </c>
      <c r="G27" s="38">
        <v>9270.9599999999991</v>
      </c>
      <c r="H27" s="34">
        <f t="shared" si="4"/>
        <v>42.33</v>
      </c>
      <c r="I27" s="22">
        <f t="shared" si="5"/>
        <v>4371.2699999999995</v>
      </c>
    </row>
    <row r="28" spans="1:9" ht="28.5" x14ac:dyDescent="0.25">
      <c r="A28" s="12" t="s">
        <v>59</v>
      </c>
      <c r="B28" s="18" t="s">
        <v>18</v>
      </c>
      <c r="C28" s="30">
        <f>SUM(C29:C32)</f>
        <v>218790.73</v>
      </c>
      <c r="D28" s="30">
        <f>SUM(D29:D32)</f>
        <v>139394.13</v>
      </c>
      <c r="E28" s="27">
        <f t="shared" si="3"/>
        <v>63.71</v>
      </c>
      <c r="F28" s="39">
        <f>SUM(F29:F32)</f>
        <v>323944.65999999997</v>
      </c>
      <c r="G28" s="39">
        <f>SUM(G29:G32)</f>
        <v>154067.33000000002</v>
      </c>
      <c r="H28" s="36">
        <f t="shared" si="4"/>
        <v>47.56</v>
      </c>
      <c r="I28" s="23">
        <f t="shared" si="5"/>
        <v>14673.200000000012</v>
      </c>
    </row>
    <row r="29" spans="1:9" ht="15.75" x14ac:dyDescent="0.25">
      <c r="A29" s="14" t="s">
        <v>60</v>
      </c>
      <c r="B29" s="15" t="s">
        <v>19</v>
      </c>
      <c r="C29" s="28">
        <v>23771</v>
      </c>
      <c r="D29" s="29">
        <v>13554.49</v>
      </c>
      <c r="E29" s="25">
        <f t="shared" si="3"/>
        <v>57.02</v>
      </c>
      <c r="F29" s="37">
        <v>55692.92</v>
      </c>
      <c r="G29" s="38">
        <v>18186.669999999998</v>
      </c>
      <c r="H29" s="34">
        <f t="shared" si="4"/>
        <v>32.659999999999997</v>
      </c>
      <c r="I29" s="22">
        <f t="shared" si="5"/>
        <v>4632.1799999999985</v>
      </c>
    </row>
    <row r="30" spans="1:9" ht="15.75" x14ac:dyDescent="0.25">
      <c r="A30" s="14" t="s">
        <v>61</v>
      </c>
      <c r="B30" s="15" t="s">
        <v>20</v>
      </c>
      <c r="C30" s="28">
        <v>24412.54</v>
      </c>
      <c r="D30" s="29">
        <v>2655.35</v>
      </c>
      <c r="E30" s="25">
        <f t="shared" si="3"/>
        <v>10.88</v>
      </c>
      <c r="F30" s="37">
        <v>26851.41</v>
      </c>
      <c r="G30" s="38">
        <v>0</v>
      </c>
      <c r="H30" s="34">
        <f t="shared" si="4"/>
        <v>0</v>
      </c>
      <c r="I30" s="22">
        <f t="shared" si="5"/>
        <v>-2655.35</v>
      </c>
    </row>
    <row r="31" spans="1:9" ht="15.75" x14ac:dyDescent="0.25">
      <c r="A31" s="14" t="s">
        <v>62</v>
      </c>
      <c r="B31" s="15" t="s">
        <v>21</v>
      </c>
      <c r="C31" s="28">
        <v>117956.16</v>
      </c>
      <c r="D31" s="29">
        <v>85331.199999999997</v>
      </c>
      <c r="E31" s="25">
        <f t="shared" si="3"/>
        <v>72.34</v>
      </c>
      <c r="F31" s="37">
        <v>188352.83</v>
      </c>
      <c r="G31" s="38">
        <v>99347.3</v>
      </c>
      <c r="H31" s="34">
        <f t="shared" si="4"/>
        <v>52.75</v>
      </c>
      <c r="I31" s="22">
        <f t="shared" si="5"/>
        <v>14016.100000000006</v>
      </c>
    </row>
    <row r="32" spans="1:9" ht="30" x14ac:dyDescent="0.25">
      <c r="A32" s="14" t="s">
        <v>63</v>
      </c>
      <c r="B32" s="15" t="s">
        <v>22</v>
      </c>
      <c r="C32" s="28">
        <v>52651.03</v>
      </c>
      <c r="D32" s="29">
        <v>37853.089999999997</v>
      </c>
      <c r="E32" s="25">
        <f t="shared" si="3"/>
        <v>71.89</v>
      </c>
      <c r="F32" s="37">
        <v>53047.5</v>
      </c>
      <c r="G32" s="38">
        <v>36533.360000000001</v>
      </c>
      <c r="H32" s="34">
        <f t="shared" si="4"/>
        <v>68.87</v>
      </c>
      <c r="I32" s="22">
        <f t="shared" si="5"/>
        <v>-1319.7299999999959</v>
      </c>
    </row>
    <row r="33" spans="1:9" ht="15.75" x14ac:dyDescent="0.25">
      <c r="A33" s="12" t="s">
        <v>64</v>
      </c>
      <c r="B33" s="18" t="s">
        <v>23</v>
      </c>
      <c r="C33" s="30">
        <f>C34+C35</f>
        <v>8657.6</v>
      </c>
      <c r="D33" s="30">
        <f>D34+D35</f>
        <v>5276.66</v>
      </c>
      <c r="E33" s="27">
        <f t="shared" si="3"/>
        <v>60.95</v>
      </c>
      <c r="F33" s="39">
        <f>F34+F35</f>
        <v>9034.65</v>
      </c>
      <c r="G33" s="39">
        <f>G34+G35</f>
        <v>4593.58</v>
      </c>
      <c r="H33" s="36">
        <f t="shared" si="4"/>
        <v>50.84</v>
      </c>
      <c r="I33" s="23">
        <f t="shared" si="5"/>
        <v>-683.07999999999993</v>
      </c>
    </row>
    <row r="34" spans="1:9" x14ac:dyDescent="0.25">
      <c r="A34" s="14" t="s">
        <v>86</v>
      </c>
      <c r="B34" s="15" t="s">
        <v>87</v>
      </c>
      <c r="C34" s="31">
        <v>0</v>
      </c>
      <c r="D34" s="31">
        <v>0</v>
      </c>
      <c r="E34" s="25">
        <v>0</v>
      </c>
      <c r="F34" s="40">
        <v>0</v>
      </c>
      <c r="G34" s="40">
        <v>0</v>
      </c>
      <c r="H34" s="34">
        <v>0</v>
      </c>
      <c r="I34" s="22">
        <f t="shared" si="5"/>
        <v>0</v>
      </c>
    </row>
    <row r="35" spans="1:9" ht="30" x14ac:dyDescent="0.25">
      <c r="A35" s="14" t="s">
        <v>65</v>
      </c>
      <c r="B35" s="15" t="s">
        <v>24</v>
      </c>
      <c r="C35" s="28">
        <v>8657.6</v>
      </c>
      <c r="D35" s="29">
        <v>5276.66</v>
      </c>
      <c r="E35" s="25">
        <f t="shared" si="3"/>
        <v>60.95</v>
      </c>
      <c r="F35" s="37">
        <v>9034.65</v>
      </c>
      <c r="G35" s="38">
        <v>4593.58</v>
      </c>
      <c r="H35" s="34">
        <f t="shared" si="4"/>
        <v>50.84</v>
      </c>
      <c r="I35" s="22">
        <f t="shared" si="5"/>
        <v>-683.07999999999993</v>
      </c>
    </row>
    <row r="36" spans="1:9" ht="15.75" x14ac:dyDescent="0.25">
      <c r="A36" s="12" t="s">
        <v>66</v>
      </c>
      <c r="B36" s="18" t="s">
        <v>25</v>
      </c>
      <c r="C36" s="30">
        <f>SUM(C37:C41)</f>
        <v>1529236.02</v>
      </c>
      <c r="D36" s="30">
        <f>SUM(D37:D41)</f>
        <v>1071743</v>
      </c>
      <c r="E36" s="27">
        <f t="shared" si="3"/>
        <v>70.08</v>
      </c>
      <c r="F36" s="39">
        <f>SUM(F37:F41)</f>
        <v>1674367.9800000002</v>
      </c>
      <c r="G36" s="39">
        <f>SUM(G37:G41)</f>
        <v>1121199.17</v>
      </c>
      <c r="H36" s="36">
        <f t="shared" si="4"/>
        <v>66.959999999999994</v>
      </c>
      <c r="I36" s="23">
        <f t="shared" si="5"/>
        <v>49456.169999999925</v>
      </c>
    </row>
    <row r="37" spans="1:9" ht="15.75" x14ac:dyDescent="0.25">
      <c r="A37" s="14" t="s">
        <v>67</v>
      </c>
      <c r="B37" s="15" t="s">
        <v>26</v>
      </c>
      <c r="C37" s="28">
        <v>690500.17</v>
      </c>
      <c r="D37" s="29">
        <v>467610.51</v>
      </c>
      <c r="E37" s="25">
        <f t="shared" si="3"/>
        <v>67.72</v>
      </c>
      <c r="F37" s="37">
        <v>721239.35</v>
      </c>
      <c r="G37" s="38">
        <v>476969.13</v>
      </c>
      <c r="H37" s="34">
        <f t="shared" si="4"/>
        <v>66.13</v>
      </c>
      <c r="I37" s="22">
        <f t="shared" si="5"/>
        <v>9358.6199999999953</v>
      </c>
    </row>
    <row r="38" spans="1:9" ht="15.75" x14ac:dyDescent="0.25">
      <c r="A38" s="14" t="s">
        <v>68</v>
      </c>
      <c r="B38" s="15" t="s">
        <v>27</v>
      </c>
      <c r="C38" s="28">
        <v>552219.79</v>
      </c>
      <c r="D38" s="29">
        <v>407426.11</v>
      </c>
      <c r="E38" s="25">
        <f t="shared" si="3"/>
        <v>73.78</v>
      </c>
      <c r="F38" s="37">
        <v>631551.30000000005</v>
      </c>
      <c r="G38" s="38">
        <v>416751.24</v>
      </c>
      <c r="H38" s="34">
        <f t="shared" si="4"/>
        <v>65.989999999999995</v>
      </c>
      <c r="I38" s="22">
        <f t="shared" si="5"/>
        <v>9325.1300000000047</v>
      </c>
    </row>
    <row r="39" spans="1:9" ht="15.75" x14ac:dyDescent="0.25">
      <c r="A39" s="14" t="s">
        <v>80</v>
      </c>
      <c r="B39" s="19" t="s">
        <v>81</v>
      </c>
      <c r="C39" s="28">
        <v>168265.99</v>
      </c>
      <c r="D39" s="29">
        <v>122183.61</v>
      </c>
      <c r="E39" s="25">
        <f t="shared" si="3"/>
        <v>72.61</v>
      </c>
      <c r="F39" s="37">
        <v>199184.64000000001</v>
      </c>
      <c r="G39" s="38">
        <v>145499.85</v>
      </c>
      <c r="H39" s="34">
        <f t="shared" si="4"/>
        <v>73.05</v>
      </c>
      <c r="I39" s="22">
        <f t="shared" si="5"/>
        <v>23316.240000000005</v>
      </c>
    </row>
    <row r="40" spans="1:9" ht="15.75" x14ac:dyDescent="0.25">
      <c r="A40" s="14" t="s">
        <v>69</v>
      </c>
      <c r="B40" s="15" t="s">
        <v>28</v>
      </c>
      <c r="C40" s="28">
        <v>32512.54</v>
      </c>
      <c r="D40" s="29">
        <v>24052.06</v>
      </c>
      <c r="E40" s="25">
        <f t="shared" si="3"/>
        <v>73.98</v>
      </c>
      <c r="F40" s="37">
        <v>35864.120000000003</v>
      </c>
      <c r="G40" s="38">
        <v>26354.98</v>
      </c>
      <c r="H40" s="34">
        <f t="shared" si="4"/>
        <v>73.489999999999995</v>
      </c>
      <c r="I40" s="22">
        <f t="shared" si="5"/>
        <v>2302.9199999999983</v>
      </c>
    </row>
    <row r="41" spans="1:9" ht="15.75" x14ac:dyDescent="0.25">
      <c r="A41" s="14" t="s">
        <v>70</v>
      </c>
      <c r="B41" s="15" t="s">
        <v>29</v>
      </c>
      <c r="C41" s="28">
        <v>85737.53</v>
      </c>
      <c r="D41" s="29">
        <v>50470.71</v>
      </c>
      <c r="E41" s="25">
        <f t="shared" si="3"/>
        <v>58.87</v>
      </c>
      <c r="F41" s="37">
        <v>86528.57</v>
      </c>
      <c r="G41" s="38">
        <v>55623.97</v>
      </c>
      <c r="H41" s="34">
        <f t="shared" si="4"/>
        <v>64.28</v>
      </c>
      <c r="I41" s="22">
        <f t="shared" si="5"/>
        <v>5153.260000000002</v>
      </c>
    </row>
    <row r="42" spans="1:9" ht="42.75" x14ac:dyDescent="0.25">
      <c r="A42" s="12" t="s">
        <v>71</v>
      </c>
      <c r="B42" s="18" t="s">
        <v>30</v>
      </c>
      <c r="C42" s="30">
        <f>SUM(C43:C44)</f>
        <v>240950.06</v>
      </c>
      <c r="D42" s="30">
        <f>SUM(D43:D44)</f>
        <v>165270.79999999999</v>
      </c>
      <c r="E42" s="27">
        <f t="shared" si="3"/>
        <v>68.59</v>
      </c>
      <c r="F42" s="39">
        <f>SUM(F43:F44)</f>
        <v>236822.22</v>
      </c>
      <c r="G42" s="39">
        <f>SUM(G43:G44)</f>
        <v>178989.46</v>
      </c>
      <c r="H42" s="36">
        <f t="shared" si="4"/>
        <v>75.58</v>
      </c>
      <c r="I42" s="23">
        <f t="shared" si="5"/>
        <v>13718.660000000003</v>
      </c>
    </row>
    <row r="43" spans="1:9" ht="15.75" x14ac:dyDescent="0.25">
      <c r="A43" s="14" t="s">
        <v>72</v>
      </c>
      <c r="B43" s="15" t="s">
        <v>31</v>
      </c>
      <c r="C43" s="28">
        <v>175456.86</v>
      </c>
      <c r="D43" s="29">
        <v>121293.38</v>
      </c>
      <c r="E43" s="25">
        <f t="shared" si="3"/>
        <v>69.13</v>
      </c>
      <c r="F43" s="37">
        <v>163773.12</v>
      </c>
      <c r="G43" s="38">
        <v>125542.44</v>
      </c>
      <c r="H43" s="34">
        <f t="shared" si="4"/>
        <v>76.66</v>
      </c>
      <c r="I43" s="22">
        <f t="shared" si="5"/>
        <v>4249.0599999999977</v>
      </c>
    </row>
    <row r="44" spans="1:9" ht="30" x14ac:dyDescent="0.25">
      <c r="A44" s="14" t="s">
        <v>73</v>
      </c>
      <c r="B44" s="15" t="s">
        <v>32</v>
      </c>
      <c r="C44" s="28">
        <v>65493.2</v>
      </c>
      <c r="D44" s="29">
        <v>43977.42</v>
      </c>
      <c r="E44" s="25">
        <f t="shared" si="3"/>
        <v>67.150000000000006</v>
      </c>
      <c r="F44" s="37">
        <v>73049.100000000006</v>
      </c>
      <c r="G44" s="38">
        <v>53447.02</v>
      </c>
      <c r="H44" s="34">
        <f t="shared" si="4"/>
        <v>73.17</v>
      </c>
      <c r="I44" s="22">
        <f t="shared" si="5"/>
        <v>9469.5999999999985</v>
      </c>
    </row>
    <row r="45" spans="1:9" ht="15.75" x14ac:dyDescent="0.25">
      <c r="A45" s="20">
        <v>1000</v>
      </c>
      <c r="B45" s="18" t="s">
        <v>33</v>
      </c>
      <c r="C45" s="30">
        <f>SUM(C46:C50)</f>
        <v>61318.070000000007</v>
      </c>
      <c r="D45" s="30">
        <f>SUM(D46:D50)</f>
        <v>32431.629999999997</v>
      </c>
      <c r="E45" s="27">
        <f t="shared" si="3"/>
        <v>52.89</v>
      </c>
      <c r="F45" s="39">
        <f>SUM(F46:F50)</f>
        <v>94329.54</v>
      </c>
      <c r="G45" s="39">
        <f>SUM(G46:G50)</f>
        <v>48277.500000000007</v>
      </c>
      <c r="H45" s="36">
        <f t="shared" si="4"/>
        <v>51.18</v>
      </c>
      <c r="I45" s="23">
        <f t="shared" si="5"/>
        <v>15845.87000000001</v>
      </c>
    </row>
    <row r="46" spans="1:9" ht="15.75" x14ac:dyDescent="0.25">
      <c r="A46" s="21">
        <v>1001</v>
      </c>
      <c r="B46" s="15" t="s">
        <v>34</v>
      </c>
      <c r="C46" s="28">
        <v>6547</v>
      </c>
      <c r="D46" s="29">
        <v>4258.54</v>
      </c>
      <c r="E46" s="25">
        <f t="shared" si="3"/>
        <v>65.05</v>
      </c>
      <c r="F46" s="37">
        <v>6055</v>
      </c>
      <c r="G46" s="38">
        <v>3826.12</v>
      </c>
      <c r="H46" s="34">
        <f t="shared" si="4"/>
        <v>63.19</v>
      </c>
      <c r="I46" s="22">
        <f t="shared" si="5"/>
        <v>-432.42000000000007</v>
      </c>
    </row>
    <row r="47" spans="1:9" ht="15.75" x14ac:dyDescent="0.25">
      <c r="A47" s="21">
        <v>1002</v>
      </c>
      <c r="B47" s="15" t="s">
        <v>35</v>
      </c>
      <c r="C47" s="28">
        <v>0</v>
      </c>
      <c r="D47" s="29">
        <v>0</v>
      </c>
      <c r="E47" s="25">
        <v>0</v>
      </c>
      <c r="F47" s="37">
        <v>0</v>
      </c>
      <c r="G47" s="38">
        <v>0</v>
      </c>
      <c r="H47" s="34">
        <v>0</v>
      </c>
      <c r="I47" s="22">
        <f t="shared" si="5"/>
        <v>0</v>
      </c>
    </row>
    <row r="48" spans="1:9" ht="15.75" x14ac:dyDescent="0.25">
      <c r="A48" s="21">
        <v>1003</v>
      </c>
      <c r="B48" s="15" t="s">
        <v>36</v>
      </c>
      <c r="C48" s="28">
        <v>42127.69</v>
      </c>
      <c r="D48" s="29">
        <v>23525.5</v>
      </c>
      <c r="E48" s="25">
        <f t="shared" si="3"/>
        <v>55.84</v>
      </c>
      <c r="F48" s="37">
        <v>82631.539999999994</v>
      </c>
      <c r="G48" s="38">
        <v>40302.61</v>
      </c>
      <c r="H48" s="34">
        <f t="shared" si="4"/>
        <v>48.77</v>
      </c>
      <c r="I48" s="22">
        <f t="shared" si="5"/>
        <v>16777.11</v>
      </c>
    </row>
    <row r="49" spans="1:9" ht="15.75" x14ac:dyDescent="0.25">
      <c r="A49" s="21">
        <v>1004</v>
      </c>
      <c r="B49" s="15" t="s">
        <v>37</v>
      </c>
      <c r="C49" s="28">
        <v>11614.9</v>
      </c>
      <c r="D49" s="29">
        <v>3922.49</v>
      </c>
      <c r="E49" s="25">
        <f t="shared" si="3"/>
        <v>33.770000000000003</v>
      </c>
      <c r="F49" s="37">
        <v>4491.1000000000004</v>
      </c>
      <c r="G49" s="38">
        <v>3362.58</v>
      </c>
      <c r="H49" s="34">
        <f t="shared" si="4"/>
        <v>74.87</v>
      </c>
      <c r="I49" s="22">
        <f t="shared" si="5"/>
        <v>-559.90999999999985</v>
      </c>
    </row>
    <row r="50" spans="1:9" ht="15.75" x14ac:dyDescent="0.25">
      <c r="A50" s="21">
        <v>1006</v>
      </c>
      <c r="B50" s="15" t="s">
        <v>38</v>
      </c>
      <c r="C50" s="28">
        <v>1028.48</v>
      </c>
      <c r="D50" s="29">
        <v>725.1</v>
      </c>
      <c r="E50" s="25">
        <f t="shared" si="3"/>
        <v>70.5</v>
      </c>
      <c r="F50" s="37">
        <v>1151.9000000000001</v>
      </c>
      <c r="G50" s="38">
        <v>786.19</v>
      </c>
      <c r="H50" s="34">
        <f t="shared" si="4"/>
        <v>68.25</v>
      </c>
      <c r="I50" s="22">
        <f t="shared" si="5"/>
        <v>61.090000000000032</v>
      </c>
    </row>
    <row r="51" spans="1:9" ht="15.75" x14ac:dyDescent="0.25">
      <c r="A51" s="21">
        <v>1100</v>
      </c>
      <c r="B51" s="18" t="s">
        <v>39</v>
      </c>
      <c r="C51" s="30">
        <f>SUM(C52:C54)</f>
        <v>373172.1</v>
      </c>
      <c r="D51" s="30">
        <f>SUM(D52:D54)</f>
        <v>211526.21999999997</v>
      </c>
      <c r="E51" s="27">
        <f t="shared" si="3"/>
        <v>56.68</v>
      </c>
      <c r="F51" s="39">
        <f>SUM(F52:F54)</f>
        <v>319006.89</v>
      </c>
      <c r="G51" s="39">
        <f>SUM(G52:G54)</f>
        <v>193468.32</v>
      </c>
      <c r="H51" s="36">
        <f t="shared" si="4"/>
        <v>60.65</v>
      </c>
      <c r="I51" s="23">
        <f t="shared" si="5"/>
        <v>-18057.899999999965</v>
      </c>
    </row>
    <row r="52" spans="1:9" ht="15.75" x14ac:dyDescent="0.25">
      <c r="A52" s="21">
        <v>1101</v>
      </c>
      <c r="B52" s="15" t="s">
        <v>40</v>
      </c>
      <c r="C52" s="28">
        <v>307483.92</v>
      </c>
      <c r="D52" s="29">
        <v>166422.79999999999</v>
      </c>
      <c r="E52" s="25">
        <f t="shared" si="3"/>
        <v>54.12</v>
      </c>
      <c r="F52" s="37">
        <v>251265.38</v>
      </c>
      <c r="G52" s="38">
        <v>149595.66</v>
      </c>
      <c r="H52" s="34">
        <f t="shared" si="4"/>
        <v>59.54</v>
      </c>
      <c r="I52" s="22">
        <f t="shared" si="5"/>
        <v>-16827.139999999985</v>
      </c>
    </row>
    <row r="53" spans="1:9" ht="15.75" x14ac:dyDescent="0.25">
      <c r="A53" s="21">
        <v>1102</v>
      </c>
      <c r="B53" s="15" t="s">
        <v>41</v>
      </c>
      <c r="C53" s="28">
        <v>58104.78</v>
      </c>
      <c r="D53" s="29">
        <v>39854.620000000003</v>
      </c>
      <c r="E53" s="25">
        <f t="shared" si="3"/>
        <v>68.59</v>
      </c>
      <c r="F53" s="37">
        <v>59622.51</v>
      </c>
      <c r="G53" s="38">
        <v>38292.18</v>
      </c>
      <c r="H53" s="34">
        <f t="shared" si="4"/>
        <v>64.22</v>
      </c>
      <c r="I53" s="22">
        <f t="shared" si="5"/>
        <v>-1562.4400000000023</v>
      </c>
    </row>
    <row r="54" spans="1:9" ht="30" x14ac:dyDescent="0.25">
      <c r="A54" s="21">
        <v>1105</v>
      </c>
      <c r="B54" s="15" t="s">
        <v>42</v>
      </c>
      <c r="C54" s="28">
        <v>7583.4</v>
      </c>
      <c r="D54" s="29">
        <v>5248.8</v>
      </c>
      <c r="E54" s="25">
        <f t="shared" si="3"/>
        <v>69.209999999999994</v>
      </c>
      <c r="F54" s="37">
        <v>8119</v>
      </c>
      <c r="G54" s="38">
        <v>5580.48</v>
      </c>
      <c r="H54" s="34">
        <f t="shared" si="4"/>
        <v>68.73</v>
      </c>
      <c r="I54" s="22">
        <f t="shared" si="5"/>
        <v>331.67999999999938</v>
      </c>
    </row>
    <row r="55" spans="1:9" ht="42.75" x14ac:dyDescent="0.25">
      <c r="A55" s="21">
        <v>1300</v>
      </c>
      <c r="B55" s="18" t="s">
        <v>43</v>
      </c>
      <c r="C55" s="30">
        <v>774.9</v>
      </c>
      <c r="D55" s="30">
        <f>SUM(D56)</f>
        <v>0</v>
      </c>
      <c r="E55" s="27">
        <f t="shared" si="3"/>
        <v>0</v>
      </c>
      <c r="F55" s="39">
        <f>SUM(F56)</f>
        <v>2792.8</v>
      </c>
      <c r="G55" s="39">
        <f>SUM(G56)</f>
        <v>0</v>
      </c>
      <c r="H55" s="36">
        <f t="shared" si="4"/>
        <v>0</v>
      </c>
      <c r="I55" s="23">
        <f t="shared" si="5"/>
        <v>0</v>
      </c>
    </row>
    <row r="56" spans="1:9" ht="30" x14ac:dyDescent="0.25">
      <c r="A56" s="21">
        <v>1301</v>
      </c>
      <c r="B56" s="15" t="s">
        <v>44</v>
      </c>
      <c r="C56" s="31">
        <v>1574.9</v>
      </c>
      <c r="D56" s="31">
        <v>0</v>
      </c>
      <c r="E56" s="25">
        <f t="shared" si="3"/>
        <v>0</v>
      </c>
      <c r="F56" s="40">
        <v>2792.8</v>
      </c>
      <c r="G56" s="40">
        <v>0</v>
      </c>
      <c r="H56" s="34">
        <f t="shared" si="4"/>
        <v>0</v>
      </c>
      <c r="I56" s="22">
        <f t="shared" si="5"/>
        <v>0</v>
      </c>
    </row>
    <row r="57" spans="1:9" ht="15.75" x14ac:dyDescent="0.25">
      <c r="A57" s="21"/>
      <c r="B57" s="18" t="s">
        <v>45</v>
      </c>
      <c r="C57" s="32">
        <f>C10+C19+C23+C28+C33+C36+C42+C45+C51+C55</f>
        <v>2922435.58</v>
      </c>
      <c r="D57" s="32">
        <f>D10+D19+D23+D28+D33+D36+D42+D45+D51+D55</f>
        <v>1933287.3299999998</v>
      </c>
      <c r="E57" s="27">
        <f t="shared" si="3"/>
        <v>66.150000000000006</v>
      </c>
      <c r="F57" s="41">
        <f>F10+F19+F23+F28+F33+F36+F42+F45+F51+F55</f>
        <v>3200370.49</v>
      </c>
      <c r="G57" s="41">
        <f>G10+G19+G23+G28+G33+G36+G42+G45+G51+G55</f>
        <v>2015173.52</v>
      </c>
      <c r="H57" s="36">
        <f t="shared" si="4"/>
        <v>62.97</v>
      </c>
      <c r="I57" s="23">
        <f t="shared" si="5"/>
        <v>81886.190000000177</v>
      </c>
    </row>
    <row r="58" spans="1:9" x14ac:dyDescent="0.25">
      <c r="A58" s="1"/>
      <c r="B58" s="1"/>
      <c r="C58" s="1"/>
      <c r="D58" s="1"/>
      <c r="E58" s="1"/>
      <c r="F58" s="1"/>
      <c r="G58" s="1"/>
      <c r="H58" s="1"/>
    </row>
  </sheetData>
  <mergeCells count="10">
    <mergeCell ref="D1:E1"/>
    <mergeCell ref="G1:H1"/>
    <mergeCell ref="A2:I2"/>
    <mergeCell ref="A3:I3"/>
    <mergeCell ref="A4:I4"/>
    <mergeCell ref="A6:A7"/>
    <mergeCell ref="B6:B7"/>
    <mergeCell ref="C6:E6"/>
    <mergeCell ref="F6:H6"/>
    <mergeCell ref="I6:I7"/>
  </mergeCells>
  <pageMargins left="0.70866141732283472" right="0.39370078740157483" top="0.35433070866141736" bottom="0.35433070866141736" header="0.31496062992125984" footer="0.31496062992125984"/>
  <pageSetup paperSize="9" scale="86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Демедьярова Юлия Владимировна</cp:lastModifiedBy>
  <cp:lastPrinted>2023-03-23T09:51:11Z</cp:lastPrinted>
  <dcterms:created xsi:type="dcterms:W3CDTF">2016-12-06T08:29:05Z</dcterms:created>
  <dcterms:modified xsi:type="dcterms:W3CDTF">2023-03-28T07:52:20Z</dcterms:modified>
</cp:coreProperties>
</file>