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valevat\Desktop\"/>
    </mc:Choice>
  </mc:AlternateContent>
  <bookViews>
    <workbookView xWindow="0" yWindow="0" windowWidth="28800" windowHeight="11835"/>
  </bookViews>
  <sheets>
    <sheet name="Лист1" sheetId="1" r:id="rId1"/>
  </sheets>
  <definedNames>
    <definedName name="_xlnm.Print_Titles" localSheetId="0">Лист1!$8:$8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10" i="1"/>
  <c r="H56" i="1"/>
  <c r="G55" i="1"/>
  <c r="H55" i="1" s="1"/>
  <c r="F55" i="1"/>
  <c r="H54" i="1"/>
  <c r="H53" i="1"/>
  <c r="H52" i="1"/>
  <c r="G51" i="1"/>
  <c r="F51" i="1"/>
  <c r="H50" i="1"/>
  <c r="H49" i="1"/>
  <c r="H48" i="1"/>
  <c r="H46" i="1"/>
  <c r="G45" i="1"/>
  <c r="F45" i="1"/>
  <c r="H45" i="1" s="1"/>
  <c r="H44" i="1"/>
  <c r="H43" i="1"/>
  <c r="G42" i="1"/>
  <c r="F42" i="1"/>
  <c r="H41" i="1"/>
  <c r="H40" i="1"/>
  <c r="H39" i="1"/>
  <c r="H38" i="1"/>
  <c r="H37" i="1"/>
  <c r="G36" i="1"/>
  <c r="H36" i="1" s="1"/>
  <c r="F36" i="1"/>
  <c r="H35" i="1"/>
  <c r="G33" i="1"/>
  <c r="F33" i="1"/>
  <c r="H32" i="1"/>
  <c r="H31" i="1"/>
  <c r="H30" i="1"/>
  <c r="H29" i="1"/>
  <c r="G28" i="1"/>
  <c r="F28" i="1"/>
  <c r="H28" i="1" s="1"/>
  <c r="H27" i="1"/>
  <c r="H26" i="1"/>
  <c r="H25" i="1"/>
  <c r="H24" i="1"/>
  <c r="G23" i="1"/>
  <c r="F23" i="1"/>
  <c r="H22" i="1"/>
  <c r="H21" i="1"/>
  <c r="H20" i="1"/>
  <c r="G19" i="1"/>
  <c r="H19" i="1" s="1"/>
  <c r="F19" i="1"/>
  <c r="H18" i="1"/>
  <c r="H17" i="1"/>
  <c r="H15" i="1"/>
  <c r="H14" i="1"/>
  <c r="H13" i="1"/>
  <c r="H12" i="1"/>
  <c r="H11" i="1"/>
  <c r="G10" i="1"/>
  <c r="F10" i="1"/>
  <c r="F57" i="1" s="1"/>
  <c r="H10" i="1" l="1"/>
  <c r="H23" i="1"/>
  <c r="H33" i="1"/>
  <c r="H42" i="1"/>
  <c r="H51" i="1"/>
  <c r="G57" i="1"/>
  <c r="H57" i="1" s="1"/>
  <c r="E11" i="1" l="1"/>
  <c r="E12" i="1"/>
  <c r="E13" i="1"/>
  <c r="E14" i="1"/>
  <c r="E15" i="1"/>
  <c r="E17" i="1"/>
  <c r="E18" i="1"/>
  <c r="E20" i="1"/>
  <c r="E21" i="1"/>
  <c r="E22" i="1"/>
  <c r="E24" i="1"/>
  <c r="E25" i="1"/>
  <c r="E26" i="1"/>
  <c r="E27" i="1"/>
  <c r="E29" i="1"/>
  <c r="E30" i="1"/>
  <c r="E31" i="1"/>
  <c r="E32" i="1"/>
  <c r="E35" i="1"/>
  <c r="E37" i="1"/>
  <c r="E38" i="1"/>
  <c r="E39" i="1"/>
  <c r="E40" i="1"/>
  <c r="E41" i="1"/>
  <c r="E43" i="1"/>
  <c r="E44" i="1"/>
  <c r="E46" i="1"/>
  <c r="E48" i="1"/>
  <c r="E49" i="1"/>
  <c r="E50" i="1"/>
  <c r="E52" i="1"/>
  <c r="E53" i="1"/>
  <c r="E54" i="1"/>
  <c r="E56" i="1"/>
  <c r="D19" i="1" l="1"/>
  <c r="C19" i="1"/>
  <c r="E19" i="1" l="1"/>
  <c r="D33" i="1"/>
  <c r="C33" i="1"/>
  <c r="D23" i="1"/>
  <c r="E33" i="1" l="1"/>
  <c r="C23" i="1" l="1"/>
  <c r="E23" i="1" s="1"/>
  <c r="D45" i="1" l="1"/>
  <c r="C45" i="1"/>
  <c r="D10" i="1"/>
  <c r="C10" i="1"/>
  <c r="C28" i="1"/>
  <c r="D28" i="1"/>
  <c r="E28" i="1" s="1"/>
  <c r="C36" i="1"/>
  <c r="C42" i="1"/>
  <c r="D42" i="1"/>
  <c r="D51" i="1"/>
  <c r="E51" i="1" s="1"/>
  <c r="C51" i="1"/>
  <c r="C55" i="1"/>
  <c r="D55" i="1"/>
  <c r="E55" i="1" l="1"/>
  <c r="E42" i="1"/>
  <c r="E10" i="1"/>
  <c r="E45" i="1"/>
  <c r="C57" i="1"/>
  <c r="D36" i="1"/>
  <c r="E36" i="1" s="1"/>
  <c r="D57" i="1" l="1"/>
  <c r="E57" i="1" s="1"/>
</calcChain>
</file>

<file path=xl/sharedStrings.xml><?xml version="1.0" encoding="utf-8"?>
<sst xmlns="http://schemas.openxmlformats.org/spreadsheetml/2006/main" count="98" uniqueCount="96">
  <si>
    <t>Код</t>
  </si>
  <si>
    <t>Наименование показателей бюджетной классификации</t>
  </si>
  <si>
    <t>СВЕДЕНИЯ</t>
  </si>
  <si>
    <t>о ходе исполнения местного бюджета г. Зеленогорска</t>
  </si>
  <si>
    <t xml:space="preserve">РАСХОДЫ </t>
  </si>
  <si>
    <t>Функционирование высшего должностного лица субъекта Российской Федерации и муниципального образования</t>
  </si>
  <si>
    <t xml:space="preserve">Функционирование законодательных (представительных) органов государственной власти и представительных органов муниципальных образований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</si>
  <si>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</si>
  <si>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Обеспечение деятельности финансовых, налоговых и таможенных органов и органов финансового (финансово-бюджетного) надзора </t>
  </si>
  <si>
    <t xml:space="preserve">Резервные фонды </t>
  </si>
  <si>
    <t>Другие общегосударственные вопросы</t>
  </si>
  <si>
    <t>НАЦИОНАЛЬНАЯ БЕЗОПАСНОСТЬ И ПРАВООХРАНИТЕЛЬНАЯ ДЕЯТЕЛЬНОСТЬ</t>
  </si>
  <si>
    <t xml:space="preserve">Защита населения и территории от последствий чрезвычайных ситуаций природного и техногенного характера, гражданская оборона </t>
  </si>
  <si>
    <t>НАЦИОНАЛЬНАЯ ЭКОНОМИКА</t>
  </si>
  <si>
    <t>Лесное хозяйство</t>
  </si>
  <si>
    <t xml:space="preserve">Транспорт </t>
  </si>
  <si>
    <t>Дорожное хозяйство (дорожные фонды)</t>
  </si>
  <si>
    <t xml:space="preserve">Другие вопросы в области национальной экономики </t>
  </si>
  <si>
    <t>ЖИЛИЩНО-КОММУНАЛЬНОЕ ХОЗЯЙСТВО</t>
  </si>
  <si>
    <t xml:space="preserve">Жилищное хозяйство </t>
  </si>
  <si>
    <t xml:space="preserve">Коммунальное хозяйство </t>
  </si>
  <si>
    <t>Благоустройство</t>
  </si>
  <si>
    <t xml:space="preserve">Другие вопросы в области жилищно-коммунального хозяйства </t>
  </si>
  <si>
    <t>ОХРАНА ОКРУЖАЮЩЕЙ СРЕДЫ</t>
  </si>
  <si>
    <t>Охрана объектов растительного и животного мира и среды их обитания</t>
  </si>
  <si>
    <t xml:space="preserve">ОБРАЗОВАНИЕ </t>
  </si>
  <si>
    <t>Дошкольное образование</t>
  </si>
  <si>
    <t>Общее образование</t>
  </si>
  <si>
    <t xml:space="preserve">Молодежная политика и оздоровление детей </t>
  </si>
  <si>
    <t xml:space="preserve">Другие вопросы в области образования </t>
  </si>
  <si>
    <t xml:space="preserve">КУЛЬТУРА, КИНЕМАТОГРАФИЯ, СРЕДСТВА МАССОВОЙ ИНФОРМАЦИИ </t>
  </si>
  <si>
    <t xml:space="preserve">Культура </t>
  </si>
  <si>
    <t>Другие вопросы в области культуры, кинематографии</t>
  </si>
  <si>
    <t xml:space="preserve">СОЦИАЛЬНАЯ ПОЛИТИКА </t>
  </si>
  <si>
    <t xml:space="preserve">Пенсионное обеспечение </t>
  </si>
  <si>
    <t>Социальное обслуживание населения</t>
  </si>
  <si>
    <t xml:space="preserve">Социальное обеспечение населения </t>
  </si>
  <si>
    <t>Охрана семьи и детства</t>
  </si>
  <si>
    <t xml:space="preserve">Другие вопросы в области социальной политики </t>
  </si>
  <si>
    <t>ФИЗИЧЕСКАЯ КУЛЬТУРА И СПОРТ</t>
  </si>
  <si>
    <t>Физическая культура</t>
  </si>
  <si>
    <t>Массовый спорт</t>
  </si>
  <si>
    <t>Другие вопросы в области физической культуры и спорта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</si>
  <si>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</si>
  <si>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</si>
  <si>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 xml:space="preserve">ИТОГО РАСХОДОВ </t>
  </si>
  <si>
    <t>0100</t>
  </si>
  <si>
    <t>0102</t>
  </si>
  <si>
    <t>0103</t>
  </si>
  <si>
    <t>0106</t>
  </si>
  <si>
    <t>0111</t>
  </si>
  <si>
    <t>0113</t>
  </si>
  <si>
    <t>0300</t>
  </si>
  <si>
    <t>0309</t>
  </si>
  <si>
    <t>0400</t>
  </si>
  <si>
    <t>0407</t>
  </si>
  <si>
    <t>0408</t>
  </si>
  <si>
    <t>0409</t>
  </si>
  <si>
    <t>0412</t>
  </si>
  <si>
    <t>0500</t>
  </si>
  <si>
    <t>0501</t>
  </si>
  <si>
    <t>0502</t>
  </si>
  <si>
    <t>0503</t>
  </si>
  <si>
    <t>0505</t>
  </si>
  <si>
    <t>0600</t>
  </si>
  <si>
    <t>0603</t>
  </si>
  <si>
    <t>0700</t>
  </si>
  <si>
    <t>0701</t>
  </si>
  <si>
    <t>0702</t>
  </si>
  <si>
    <t>0707</t>
  </si>
  <si>
    <t>0709</t>
  </si>
  <si>
    <t>0800</t>
  </si>
  <si>
    <t>0801</t>
  </si>
  <si>
    <t>0804</t>
  </si>
  <si>
    <t>ОБЩЕГОСУДАРСТВЕННЫЕ  ВОПРОСЫ</t>
  </si>
  <si>
    <t>0104</t>
  </si>
  <si>
    <t>Утвержденные годовые бюджетные назначения (тыс.руб)</t>
  </si>
  <si>
    <t>Процент исполнения (%)</t>
  </si>
  <si>
    <t>Обеспечение проведения выборов и референдумов</t>
  </si>
  <si>
    <t>0107</t>
  </si>
  <si>
    <t>0703</t>
  </si>
  <si>
    <t>Дополнительное образование</t>
  </si>
  <si>
    <t>Судебная система</t>
  </si>
  <si>
    <t>0105</t>
  </si>
  <si>
    <t>0314</t>
  </si>
  <si>
    <t>Другие вопросы в области национальной безопасности и правоохранительной деятельности</t>
  </si>
  <si>
    <t>0602</t>
  </si>
  <si>
    <t>Сбор, удаление отходов и очистка сточных вод</t>
  </si>
  <si>
    <t>Исполнено   по состоянию на 01.04.2021      (тыс.руб.)</t>
  </si>
  <si>
    <t>0310</t>
  </si>
  <si>
    <t>Защита населения и территории от чрезвычайных ситуаций природного и техногенного характера, пожарная безопасеость</t>
  </si>
  <si>
    <t>по состоянию на 01.04.2022</t>
  </si>
  <si>
    <t>Исполнено   по состоянию на 01.04.2022      (тыс.руб.)</t>
  </si>
  <si>
    <t>на 01.04.2021</t>
  </si>
  <si>
    <t>на 01.04.2022</t>
  </si>
  <si>
    <r>
      <t xml:space="preserve">Отклонения по исполнению бюджета (тыс.руб.)    </t>
    </r>
    <r>
      <rPr>
        <sz val="11"/>
        <color theme="1"/>
        <rFont val="Times New Roman"/>
        <family val="1"/>
        <charset val="204"/>
      </rPr>
      <t>(гр.7-гр.4)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</si>
</sst>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rgb="FF000000"/>
      <name val="Arial Cyr"/>
      <family val="2"/>
    </font>
    <font>
      <sz val="10"/>
      <color rgb="FF000000"/>
      <name val="Arial Cyr"/>
      <family val="2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DEFE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" fontId="3" fillId="2" borderId="3">
      <alignment horizontal="right" vertical="top" shrinkToFit="1"/>
    </xf>
    <xf numFmtId="0" fontId="3" fillId="0" borderId="3">
      <alignment vertical="top" wrapText="1"/>
    </xf>
    <xf numFmtId="49" fontId="4" fillId="0" borderId="3">
      <alignment horizontal="center" vertical="top" shrinkToFit="1"/>
    </xf>
    <xf numFmtId="4" fontId="3" fillId="2" borderId="4">
      <alignment horizontal="right" vertical="top" shrinkToFit="1"/>
    </xf>
  </cellStyleXfs>
  <cellXfs count="54">
    <xf numFmtId="0" fontId="0" fillId="0" borderId="0" xfId="0"/>
    <xf numFmtId="0" fontId="0" fillId="3" borderId="0" xfId="0" applyFill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" xfId="0" applyFont="1" applyFill="1" applyBorder="1" applyAlignment="1">
      <alignment horizontal="right" vertical="center"/>
    </xf>
    <xf numFmtId="4" fontId="1" fillId="4" borderId="1" xfId="0" applyNumberFormat="1" applyFont="1" applyFill="1" applyBorder="1" applyAlignment="1">
      <alignment horizontal="right" vertical="center" wrapText="1"/>
    </xf>
    <xf numFmtId="4" fontId="10" fillId="4" borderId="3" xfId="1" applyNumberFormat="1" applyFont="1" applyFill="1" applyAlignment="1" applyProtection="1">
      <alignment horizontal="right" vertical="center" shrinkToFit="1"/>
      <protection locked="0"/>
    </xf>
    <xf numFmtId="4" fontId="5" fillId="4" borderId="1" xfId="0" applyNumberFormat="1" applyFont="1" applyFill="1" applyBorder="1" applyAlignment="1">
      <alignment horizontal="right" vertical="center" wrapText="1"/>
    </xf>
    <xf numFmtId="4" fontId="8" fillId="4" borderId="3" xfId="1" applyNumberFormat="1" applyFont="1" applyFill="1" applyAlignment="1" applyProtection="1">
      <alignment horizontal="right" vertical="center" shrinkToFit="1"/>
      <protection locked="0"/>
    </xf>
    <xf numFmtId="4" fontId="9" fillId="4" borderId="3" xfId="1" applyNumberFormat="1" applyFont="1" applyFill="1" applyAlignment="1" applyProtection="1">
      <alignment horizontal="right" vertical="center" shrinkToFit="1"/>
      <protection locked="0"/>
    </xf>
    <xf numFmtId="4" fontId="6" fillId="4" borderId="3" xfId="1" applyNumberFormat="1" applyFont="1" applyFill="1" applyAlignment="1" applyProtection="1">
      <alignment horizontal="right" vertical="center" shrinkToFit="1"/>
      <protection locked="0"/>
    </xf>
    <xf numFmtId="4" fontId="7" fillId="4" borderId="3" xfId="1" applyNumberFormat="1" applyFont="1" applyFill="1" applyAlignment="1" applyProtection="1">
      <alignment horizontal="right" vertical="center" shrinkToFit="1"/>
      <protection locked="0"/>
    </xf>
    <xf numFmtId="4" fontId="6" fillId="4" borderId="1" xfId="4" applyNumberFormat="1" applyFont="1" applyFill="1" applyBorder="1" applyAlignment="1" applyProtection="1">
      <alignment horizontal="right" vertical="center" shrinkToFit="1"/>
      <protection locked="0"/>
    </xf>
    <xf numFmtId="0" fontId="0" fillId="5" borderId="1" xfId="0" applyFill="1" applyBorder="1" applyAlignment="1">
      <alignment horizontal="center"/>
    </xf>
    <xf numFmtId="0" fontId="0" fillId="5" borderId="1" xfId="0" applyFont="1" applyFill="1" applyBorder="1" applyAlignment="1">
      <alignment horizontal="right" vertical="center"/>
    </xf>
    <xf numFmtId="4" fontId="1" fillId="5" borderId="1" xfId="0" applyNumberFormat="1" applyFont="1" applyFill="1" applyBorder="1" applyAlignment="1">
      <alignment horizontal="right" vertical="center" wrapText="1"/>
    </xf>
    <xf numFmtId="4" fontId="10" fillId="5" borderId="3" xfId="1" applyNumberFormat="1" applyFont="1" applyFill="1" applyAlignment="1" applyProtection="1">
      <alignment horizontal="right" vertical="center" shrinkToFit="1"/>
      <protection locked="0"/>
    </xf>
    <xf numFmtId="4" fontId="5" fillId="5" borderId="1" xfId="0" applyNumberFormat="1" applyFont="1" applyFill="1" applyBorder="1" applyAlignment="1">
      <alignment horizontal="right" vertical="center" wrapText="1"/>
    </xf>
    <xf numFmtId="4" fontId="8" fillId="5" borderId="3" xfId="1" applyNumberFormat="1" applyFont="1" applyFill="1" applyAlignment="1" applyProtection="1">
      <alignment horizontal="right" vertical="center" shrinkToFit="1"/>
      <protection locked="0"/>
    </xf>
    <xf numFmtId="4" fontId="9" fillId="5" borderId="3" xfId="1" applyNumberFormat="1" applyFont="1" applyFill="1" applyAlignment="1" applyProtection="1">
      <alignment horizontal="right" vertical="center" shrinkToFit="1"/>
      <protection locked="0"/>
    </xf>
    <xf numFmtId="4" fontId="6" fillId="5" borderId="3" xfId="1" applyNumberFormat="1" applyFont="1" applyFill="1" applyAlignment="1" applyProtection="1">
      <alignment horizontal="right" vertical="center" shrinkToFit="1"/>
      <protection locked="0"/>
    </xf>
    <xf numFmtId="4" fontId="7" fillId="5" borderId="3" xfId="1" applyNumberFormat="1" applyFont="1" applyFill="1" applyAlignment="1" applyProtection="1">
      <alignment horizontal="right" vertical="center" shrinkToFit="1"/>
      <protection locked="0"/>
    </xf>
    <xf numFmtId="4" fontId="6" fillId="5" borderId="1" xfId="4" applyNumberFormat="1" applyFont="1" applyFill="1" applyBorder="1" applyAlignment="1" applyProtection="1">
      <alignment horizontal="right" vertical="center" shrinkToFit="1"/>
      <protection locked="0"/>
    </xf>
    <xf numFmtId="0" fontId="0" fillId="6" borderId="1" xfId="0" applyFill="1" applyBorder="1" applyAlignment="1">
      <alignment horizontal="center"/>
    </xf>
    <xf numFmtId="0" fontId="0" fillId="6" borderId="1" xfId="0" applyFont="1" applyFill="1" applyBorder="1"/>
    <xf numFmtId="0" fontId="5" fillId="6" borderId="1" xfId="0" applyFont="1" applyFill="1" applyBorder="1"/>
    <xf numFmtId="49" fontId="5" fillId="6" borderId="1" xfId="0" applyNumberFormat="1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vertical="center" wrapText="1"/>
    </xf>
    <xf numFmtId="49" fontId="1" fillId="6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justify" vertical="center" wrapText="1"/>
    </xf>
    <xf numFmtId="0" fontId="1" fillId="6" borderId="1" xfId="0" applyFont="1" applyFill="1" applyBorder="1" applyAlignment="1">
      <alignment vertical="center" wrapText="1"/>
    </xf>
    <xf numFmtId="0" fontId="7" fillId="6" borderId="3" xfId="2" applyNumberFormat="1" applyFont="1" applyFill="1" applyProtection="1">
      <alignment vertical="top" wrapText="1"/>
      <protection locked="0"/>
    </xf>
    <xf numFmtId="0" fontId="5" fillId="6" borderId="1" xfId="0" applyFont="1" applyFill="1" applyBorder="1" applyAlignment="1">
      <alignment horizontal="justify" vertical="center" wrapText="1"/>
    </xf>
    <xf numFmtId="0" fontId="7" fillId="6" borderId="3" xfId="2" applyNumberFormat="1" applyFont="1" applyFill="1" applyAlignment="1" applyProtection="1">
      <alignment horizontal="left" vertical="top" wrapText="1"/>
      <protection locked="0"/>
    </xf>
    <xf numFmtId="0" fontId="5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4" fontId="1" fillId="6" borderId="1" xfId="0" applyNumberFormat="1" applyFont="1" applyFill="1" applyBorder="1" applyAlignment="1">
      <alignment horizontal="center" vertical="center" wrapText="1"/>
    </xf>
    <xf numFmtId="4" fontId="5" fillId="6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/>
    </xf>
    <xf numFmtId="0" fontId="11" fillId="4" borderId="6" xfId="0" applyFont="1" applyFill="1" applyBorder="1" applyAlignment="1">
      <alignment horizontal="center"/>
    </xf>
    <xf numFmtId="0" fontId="11" fillId="4" borderId="7" xfId="0" applyFont="1" applyFill="1" applyBorder="1" applyAlignment="1">
      <alignment horizontal="center"/>
    </xf>
    <xf numFmtId="0" fontId="11" fillId="5" borderId="5" xfId="0" applyFont="1" applyFill="1" applyBorder="1" applyAlignment="1">
      <alignment horizontal="center"/>
    </xf>
    <xf numFmtId="0" fontId="11" fillId="5" borderId="6" xfId="0" applyFont="1" applyFill="1" applyBorder="1" applyAlignment="1">
      <alignment horizontal="center"/>
    </xf>
    <xf numFmtId="0" fontId="11" fillId="5" borderId="7" xfId="0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</cellXfs>
  <cellStyles count="5">
    <cellStyle name="xl31" xfId="4"/>
    <cellStyle name="xl34" xfId="2"/>
    <cellStyle name="xl35" xfId="3"/>
    <cellStyle name="xl36" xfId="1"/>
    <cellStyle name="Обычный" xfId="0" builtinId="0"/>
  </cellStyles>
  <dxfs count="0"/>
  <tableStyles count="0" defaultTableStyle="TableStyleMedium2" defaultPivotStyle="PivotStyleLight16"/>
  <colors>
    <mruColors>
      <color rgb="FFFDEF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8"/>
  <sheetViews>
    <sheetView tabSelected="1" view="pageBreakPreview" zoomScaleNormal="100" zoomScaleSheetLayoutView="100" workbookViewId="0">
      <selection activeCell="I6" sqref="I6:I7"/>
    </sheetView>
  </sheetViews>
  <sheetFormatPr defaultRowHeight="15" x14ac:dyDescent="0.25"/>
  <cols>
    <col min="1" max="1" width="7.85546875" customWidth="1"/>
    <col min="2" max="2" width="45.28515625" customWidth="1"/>
    <col min="3" max="3" width="16.42578125" customWidth="1"/>
    <col min="4" max="4" width="13.28515625" customWidth="1"/>
    <col min="5" max="5" width="13.140625" customWidth="1"/>
    <col min="6" max="6" width="16.42578125" customWidth="1"/>
    <col min="7" max="7" width="13.28515625" customWidth="1"/>
    <col min="8" max="8" width="13.140625" customWidth="1"/>
    <col min="9" max="9" width="14.7109375" style="3" customWidth="1"/>
  </cols>
  <sheetData>
    <row r="1" spans="1:9" x14ac:dyDescent="0.25">
      <c r="D1" s="52"/>
      <c r="E1" s="52"/>
      <c r="G1" s="52"/>
      <c r="H1" s="52"/>
    </row>
    <row r="2" spans="1:9" ht="18.75" x14ac:dyDescent="0.3">
      <c r="A2" s="53" t="s">
        <v>2</v>
      </c>
      <c r="B2" s="53"/>
      <c r="C2" s="53"/>
      <c r="D2" s="53"/>
      <c r="E2" s="53"/>
      <c r="F2" s="53"/>
      <c r="G2" s="53"/>
      <c r="H2" s="53"/>
      <c r="I2" s="53"/>
    </row>
    <row r="3" spans="1:9" ht="18.75" x14ac:dyDescent="0.3">
      <c r="A3" s="53" t="s">
        <v>3</v>
      </c>
      <c r="B3" s="53"/>
      <c r="C3" s="53"/>
      <c r="D3" s="53"/>
      <c r="E3" s="53"/>
      <c r="F3" s="53"/>
      <c r="G3" s="53"/>
      <c r="H3" s="53"/>
      <c r="I3" s="53"/>
    </row>
    <row r="4" spans="1:9" ht="18.75" x14ac:dyDescent="0.3">
      <c r="A4" s="53" t="s">
        <v>91</v>
      </c>
      <c r="B4" s="53"/>
      <c r="C4" s="53"/>
      <c r="D4" s="53"/>
      <c r="E4" s="53"/>
      <c r="F4" s="53"/>
      <c r="G4" s="53"/>
      <c r="H4" s="53"/>
      <c r="I4" s="53"/>
    </row>
    <row r="5" spans="1:9" ht="18.75" x14ac:dyDescent="0.3">
      <c r="A5" s="2"/>
      <c r="B5" s="2"/>
      <c r="C5" s="2"/>
      <c r="D5" s="2"/>
      <c r="E5" s="2"/>
      <c r="F5" s="2"/>
      <c r="G5" s="2"/>
      <c r="H5" s="2"/>
    </row>
    <row r="6" spans="1:9" ht="22.5" x14ac:dyDescent="0.3">
      <c r="A6" s="49" t="s">
        <v>0</v>
      </c>
      <c r="B6" s="47" t="s">
        <v>1</v>
      </c>
      <c r="C6" s="41" t="s">
        <v>93</v>
      </c>
      <c r="D6" s="42"/>
      <c r="E6" s="43"/>
      <c r="F6" s="44" t="s">
        <v>94</v>
      </c>
      <c r="G6" s="45"/>
      <c r="H6" s="46"/>
      <c r="I6" s="51" t="s">
        <v>95</v>
      </c>
    </row>
    <row r="7" spans="1:9" ht="91.5" customHeight="1" x14ac:dyDescent="0.25">
      <c r="A7" s="50"/>
      <c r="B7" s="48"/>
      <c r="C7" s="39" t="s">
        <v>76</v>
      </c>
      <c r="D7" s="39" t="s">
        <v>88</v>
      </c>
      <c r="E7" s="39" t="s">
        <v>77</v>
      </c>
      <c r="F7" s="40" t="s">
        <v>76</v>
      </c>
      <c r="G7" s="40" t="s">
        <v>92</v>
      </c>
      <c r="H7" s="40" t="s">
        <v>77</v>
      </c>
      <c r="I7" s="51"/>
    </row>
    <row r="8" spans="1:9" x14ac:dyDescent="0.25">
      <c r="A8" s="24">
        <v>1</v>
      </c>
      <c r="B8" s="24">
        <v>2</v>
      </c>
      <c r="C8" s="4">
        <v>3</v>
      </c>
      <c r="D8" s="4">
        <v>4</v>
      </c>
      <c r="E8" s="4">
        <v>5</v>
      </c>
      <c r="F8" s="14">
        <v>6</v>
      </c>
      <c r="G8" s="14">
        <v>7</v>
      </c>
      <c r="H8" s="14">
        <v>8</v>
      </c>
      <c r="I8" s="24">
        <v>9</v>
      </c>
    </row>
    <row r="9" spans="1:9" x14ac:dyDescent="0.25">
      <c r="A9" s="25"/>
      <c r="B9" s="26" t="s">
        <v>4</v>
      </c>
      <c r="C9" s="5"/>
      <c r="D9" s="5"/>
      <c r="E9" s="6"/>
      <c r="F9" s="15"/>
      <c r="G9" s="15"/>
      <c r="H9" s="16"/>
      <c r="I9" s="37"/>
    </row>
    <row r="10" spans="1:9" ht="28.5" x14ac:dyDescent="0.25">
      <c r="A10" s="27" t="s">
        <v>46</v>
      </c>
      <c r="B10" s="28" t="s">
        <v>74</v>
      </c>
      <c r="C10" s="7">
        <f>C11+C12+C13+C15+C16+C17+C18+C14</f>
        <v>170561.15</v>
      </c>
      <c r="D10" s="7">
        <f>D11+D12+D13+D15+D16+D17+D18+D14</f>
        <v>31943.53</v>
      </c>
      <c r="E10" s="8">
        <f t="shared" ref="E10" si="0">ROUND(D10/C10*100,2)</f>
        <v>18.73</v>
      </c>
      <c r="F10" s="17">
        <f>F11+F12+F13+F15+F16+F17+F18+F14</f>
        <v>186196.2</v>
      </c>
      <c r="G10" s="17">
        <f>G11+G12+G13+G15+G16+G17+G18+G14</f>
        <v>29750.11</v>
      </c>
      <c r="H10" s="18">
        <f t="shared" ref="H10" si="1">ROUND(G10/F10*100,2)</f>
        <v>15.98</v>
      </c>
      <c r="I10" s="38">
        <f>G10-D10</f>
        <v>-2193.4199999999983</v>
      </c>
    </row>
    <row r="11" spans="1:9" ht="45" x14ac:dyDescent="0.25">
      <c r="A11" s="29" t="s">
        <v>47</v>
      </c>
      <c r="B11" s="30" t="s">
        <v>5</v>
      </c>
      <c r="C11" s="9">
        <v>2962.2</v>
      </c>
      <c r="D11" s="10">
        <v>565.41999999999996</v>
      </c>
      <c r="E11" s="6">
        <f t="shared" ref="E11:E57" si="2">ROUND(D11/C11*100,2)</f>
        <v>19.09</v>
      </c>
      <c r="F11" s="19">
        <v>2962.2</v>
      </c>
      <c r="G11" s="20">
        <v>568.64</v>
      </c>
      <c r="H11" s="16">
        <f t="shared" ref="H11:H57" si="3">ROUND(G11/F11*100,2)</f>
        <v>19.2</v>
      </c>
      <c r="I11" s="38">
        <f t="shared" ref="I11:I57" si="4">G11-D11</f>
        <v>3.2200000000000273</v>
      </c>
    </row>
    <row r="12" spans="1:9" ht="60" x14ac:dyDescent="0.25">
      <c r="A12" s="29" t="s">
        <v>48</v>
      </c>
      <c r="B12" s="30" t="s">
        <v>6</v>
      </c>
      <c r="C12" s="9">
        <v>3752.7</v>
      </c>
      <c r="D12" s="10">
        <v>590.79</v>
      </c>
      <c r="E12" s="6">
        <f t="shared" si="2"/>
        <v>15.74</v>
      </c>
      <c r="F12" s="19">
        <v>2552.6999999999998</v>
      </c>
      <c r="G12" s="20">
        <v>415.48</v>
      </c>
      <c r="H12" s="16">
        <f t="shared" si="3"/>
        <v>16.28</v>
      </c>
      <c r="I12" s="38">
        <f t="shared" si="4"/>
        <v>-175.30999999999995</v>
      </c>
    </row>
    <row r="13" spans="1:9" ht="60" x14ac:dyDescent="0.25">
      <c r="A13" s="29" t="s">
        <v>75</v>
      </c>
      <c r="B13" s="30" t="s">
        <v>7</v>
      </c>
      <c r="C13" s="9">
        <v>76186.5</v>
      </c>
      <c r="D13" s="10">
        <v>13590.25</v>
      </c>
      <c r="E13" s="6">
        <f t="shared" si="2"/>
        <v>17.84</v>
      </c>
      <c r="F13" s="19">
        <v>81828</v>
      </c>
      <c r="G13" s="20">
        <v>14310.78</v>
      </c>
      <c r="H13" s="16">
        <f t="shared" si="3"/>
        <v>17.489999999999998</v>
      </c>
      <c r="I13" s="38">
        <f t="shared" si="4"/>
        <v>720.53000000000065</v>
      </c>
    </row>
    <row r="14" spans="1:9" ht="15.75" x14ac:dyDescent="0.25">
      <c r="A14" s="29" t="s">
        <v>83</v>
      </c>
      <c r="B14" s="30" t="s">
        <v>82</v>
      </c>
      <c r="C14" s="9">
        <v>9.1</v>
      </c>
      <c r="D14" s="10">
        <v>0</v>
      </c>
      <c r="E14" s="6">
        <f t="shared" si="2"/>
        <v>0</v>
      </c>
      <c r="F14" s="19">
        <v>97</v>
      </c>
      <c r="G14" s="20">
        <v>0</v>
      </c>
      <c r="H14" s="16">
        <f t="shared" si="3"/>
        <v>0</v>
      </c>
      <c r="I14" s="38">
        <f t="shared" si="4"/>
        <v>0</v>
      </c>
    </row>
    <row r="15" spans="1:9" ht="45" x14ac:dyDescent="0.25">
      <c r="A15" s="29" t="s">
        <v>49</v>
      </c>
      <c r="B15" s="31" t="s">
        <v>8</v>
      </c>
      <c r="C15" s="9">
        <v>19867.8</v>
      </c>
      <c r="D15" s="10">
        <v>3561.01</v>
      </c>
      <c r="E15" s="6">
        <f t="shared" si="2"/>
        <v>17.920000000000002</v>
      </c>
      <c r="F15" s="19">
        <v>21198</v>
      </c>
      <c r="G15" s="20">
        <v>3588.74</v>
      </c>
      <c r="H15" s="16">
        <f t="shared" si="3"/>
        <v>16.93</v>
      </c>
      <c r="I15" s="38">
        <f t="shared" si="4"/>
        <v>27.729999999999563</v>
      </c>
    </row>
    <row r="16" spans="1:9" ht="30" x14ac:dyDescent="0.25">
      <c r="A16" s="29" t="s">
        <v>79</v>
      </c>
      <c r="B16" s="32" t="s">
        <v>78</v>
      </c>
      <c r="C16" s="9">
        <v>0</v>
      </c>
      <c r="D16" s="10">
        <v>0</v>
      </c>
      <c r="E16" s="6">
        <v>0</v>
      </c>
      <c r="F16" s="19">
        <v>0</v>
      </c>
      <c r="G16" s="20">
        <v>0</v>
      </c>
      <c r="H16" s="16">
        <v>0</v>
      </c>
      <c r="I16" s="38">
        <f t="shared" si="4"/>
        <v>0</v>
      </c>
    </row>
    <row r="17" spans="1:9" ht="15.75" x14ac:dyDescent="0.25">
      <c r="A17" s="29" t="s">
        <v>50</v>
      </c>
      <c r="B17" s="30" t="s">
        <v>9</v>
      </c>
      <c r="C17" s="9">
        <v>950</v>
      </c>
      <c r="D17" s="10">
        <v>0</v>
      </c>
      <c r="E17" s="6">
        <f t="shared" si="2"/>
        <v>0</v>
      </c>
      <c r="F17" s="19">
        <v>950</v>
      </c>
      <c r="G17" s="20">
        <v>0</v>
      </c>
      <c r="H17" s="16">
        <f t="shared" si="3"/>
        <v>0</v>
      </c>
      <c r="I17" s="38">
        <f t="shared" si="4"/>
        <v>0</v>
      </c>
    </row>
    <row r="18" spans="1:9" ht="15.75" x14ac:dyDescent="0.25">
      <c r="A18" s="29" t="s">
        <v>51</v>
      </c>
      <c r="B18" s="30" t="s">
        <v>10</v>
      </c>
      <c r="C18" s="9">
        <v>66832.850000000006</v>
      </c>
      <c r="D18" s="10">
        <v>13636.06</v>
      </c>
      <c r="E18" s="6">
        <f t="shared" si="2"/>
        <v>20.399999999999999</v>
      </c>
      <c r="F18" s="19">
        <v>76608.3</v>
      </c>
      <c r="G18" s="20">
        <v>10866.47</v>
      </c>
      <c r="H18" s="16">
        <f t="shared" si="3"/>
        <v>14.18</v>
      </c>
      <c r="I18" s="38">
        <f t="shared" si="4"/>
        <v>-2769.59</v>
      </c>
    </row>
    <row r="19" spans="1:9" ht="42.75" x14ac:dyDescent="0.25">
      <c r="A19" s="27" t="s">
        <v>52</v>
      </c>
      <c r="B19" s="33" t="s">
        <v>11</v>
      </c>
      <c r="C19" s="7">
        <f>C20+C22+C21</f>
        <v>20872.8</v>
      </c>
      <c r="D19" s="7">
        <f>D20+D22+D21</f>
        <v>3674.38</v>
      </c>
      <c r="E19" s="8">
        <f t="shared" si="2"/>
        <v>17.600000000000001</v>
      </c>
      <c r="F19" s="17">
        <f>F20+F22+F21</f>
        <v>19090.5</v>
      </c>
      <c r="G19" s="17">
        <f>G20+G22+G21</f>
        <v>3620.39</v>
      </c>
      <c r="H19" s="18">
        <f t="shared" si="3"/>
        <v>18.96</v>
      </c>
      <c r="I19" s="38">
        <f t="shared" si="4"/>
        <v>-53.990000000000236</v>
      </c>
    </row>
    <row r="20" spans="1:9" ht="45" x14ac:dyDescent="0.25">
      <c r="A20" s="29" t="s">
        <v>53</v>
      </c>
      <c r="B20" s="30" t="s">
        <v>12</v>
      </c>
      <c r="C20" s="9">
        <v>657.5</v>
      </c>
      <c r="D20" s="10">
        <v>83.14</v>
      </c>
      <c r="E20" s="6">
        <f t="shared" si="2"/>
        <v>12.64</v>
      </c>
      <c r="F20" s="19">
        <v>657.5</v>
      </c>
      <c r="G20" s="20">
        <v>124.71</v>
      </c>
      <c r="H20" s="16">
        <f t="shared" si="3"/>
        <v>18.97</v>
      </c>
      <c r="I20" s="38">
        <f t="shared" si="4"/>
        <v>41.569999999999993</v>
      </c>
    </row>
    <row r="21" spans="1:9" ht="60" x14ac:dyDescent="0.25">
      <c r="A21" s="29" t="s">
        <v>89</v>
      </c>
      <c r="B21" s="30" t="s">
        <v>90</v>
      </c>
      <c r="C21" s="9">
        <v>20167.3</v>
      </c>
      <c r="D21" s="10">
        <v>3581.77</v>
      </c>
      <c r="E21" s="6">
        <f t="shared" si="2"/>
        <v>17.760000000000002</v>
      </c>
      <c r="F21" s="19">
        <v>18385</v>
      </c>
      <c r="G21" s="20">
        <v>3495.68</v>
      </c>
      <c r="H21" s="16">
        <f t="shared" si="3"/>
        <v>19.010000000000002</v>
      </c>
      <c r="I21" s="38">
        <f t="shared" si="4"/>
        <v>-86.090000000000146</v>
      </c>
    </row>
    <row r="22" spans="1:9" ht="45" x14ac:dyDescent="0.25">
      <c r="A22" s="29" t="s">
        <v>84</v>
      </c>
      <c r="B22" s="30" t="s">
        <v>85</v>
      </c>
      <c r="C22" s="9">
        <v>48</v>
      </c>
      <c r="D22" s="10">
        <v>9.4700000000000006</v>
      </c>
      <c r="E22" s="6">
        <f t="shared" si="2"/>
        <v>19.73</v>
      </c>
      <c r="F22" s="19">
        <v>48</v>
      </c>
      <c r="G22" s="20">
        <v>0</v>
      </c>
      <c r="H22" s="16">
        <f t="shared" si="3"/>
        <v>0</v>
      </c>
      <c r="I22" s="38">
        <f t="shared" si="4"/>
        <v>-9.4700000000000006</v>
      </c>
    </row>
    <row r="23" spans="1:9" x14ac:dyDescent="0.25">
      <c r="A23" s="27" t="s">
        <v>54</v>
      </c>
      <c r="B23" s="33" t="s">
        <v>13</v>
      </c>
      <c r="C23" s="11">
        <f>SUM(C24:C27)</f>
        <v>296674.5</v>
      </c>
      <c r="D23" s="11">
        <f>SUM(D24:D27)</f>
        <v>38086.390000000007</v>
      </c>
      <c r="E23" s="8">
        <f t="shared" si="2"/>
        <v>12.84</v>
      </c>
      <c r="F23" s="21">
        <f>SUM(F24:F27)</f>
        <v>268492.5</v>
      </c>
      <c r="G23" s="21">
        <f>SUM(G24:G27)</f>
        <v>36876.17</v>
      </c>
      <c r="H23" s="18">
        <f t="shared" si="3"/>
        <v>13.73</v>
      </c>
      <c r="I23" s="38">
        <f t="shared" si="4"/>
        <v>-1210.2200000000084</v>
      </c>
    </row>
    <row r="24" spans="1:9" ht="15.75" x14ac:dyDescent="0.25">
      <c r="A24" s="29" t="s">
        <v>55</v>
      </c>
      <c r="B24" s="30" t="s">
        <v>14</v>
      </c>
      <c r="C24" s="9">
        <v>9956.5</v>
      </c>
      <c r="D24" s="10">
        <v>1699.65</v>
      </c>
      <c r="E24" s="6">
        <f t="shared" si="2"/>
        <v>17.07</v>
      </c>
      <c r="F24" s="19">
        <v>9916</v>
      </c>
      <c r="G24" s="20">
        <v>1975.9</v>
      </c>
      <c r="H24" s="16">
        <f t="shared" si="3"/>
        <v>19.93</v>
      </c>
      <c r="I24" s="38">
        <f t="shared" si="4"/>
        <v>276.25</v>
      </c>
    </row>
    <row r="25" spans="1:9" ht="15.75" x14ac:dyDescent="0.25">
      <c r="A25" s="29" t="s">
        <v>56</v>
      </c>
      <c r="B25" s="30" t="s">
        <v>15</v>
      </c>
      <c r="C25" s="9">
        <v>86900</v>
      </c>
      <c r="D25" s="10">
        <v>11863.37</v>
      </c>
      <c r="E25" s="6">
        <f t="shared" si="2"/>
        <v>13.65</v>
      </c>
      <c r="F25" s="19">
        <v>86174.399999999994</v>
      </c>
      <c r="G25" s="20">
        <v>11678.1</v>
      </c>
      <c r="H25" s="16">
        <f t="shared" si="3"/>
        <v>13.55</v>
      </c>
      <c r="I25" s="38">
        <f t="shared" si="4"/>
        <v>-185.27000000000044</v>
      </c>
    </row>
    <row r="26" spans="1:9" ht="15.75" x14ac:dyDescent="0.25">
      <c r="A26" s="29" t="s">
        <v>57</v>
      </c>
      <c r="B26" s="30" t="s">
        <v>16</v>
      </c>
      <c r="C26" s="9">
        <v>189131</v>
      </c>
      <c r="D26" s="10">
        <v>22825</v>
      </c>
      <c r="E26" s="6">
        <f t="shared" si="2"/>
        <v>12.07</v>
      </c>
      <c r="F26" s="19">
        <v>158751.1</v>
      </c>
      <c r="G26" s="20">
        <v>22031.83</v>
      </c>
      <c r="H26" s="16">
        <f t="shared" si="3"/>
        <v>13.88</v>
      </c>
      <c r="I26" s="38">
        <f t="shared" si="4"/>
        <v>-793.16999999999825</v>
      </c>
    </row>
    <row r="27" spans="1:9" ht="30" x14ac:dyDescent="0.25">
      <c r="A27" s="29" t="s">
        <v>58</v>
      </c>
      <c r="B27" s="30" t="s">
        <v>17</v>
      </c>
      <c r="C27" s="9">
        <v>10687</v>
      </c>
      <c r="D27" s="10">
        <v>1698.37</v>
      </c>
      <c r="E27" s="6">
        <f t="shared" si="2"/>
        <v>15.89</v>
      </c>
      <c r="F27" s="19">
        <v>13651</v>
      </c>
      <c r="G27" s="20">
        <v>1190.3399999999999</v>
      </c>
      <c r="H27" s="16">
        <f t="shared" si="3"/>
        <v>8.7200000000000006</v>
      </c>
      <c r="I27" s="38">
        <f t="shared" si="4"/>
        <v>-508.03</v>
      </c>
    </row>
    <row r="28" spans="1:9" ht="28.5" x14ac:dyDescent="0.25">
      <c r="A28" s="27" t="s">
        <v>59</v>
      </c>
      <c r="B28" s="33" t="s">
        <v>18</v>
      </c>
      <c r="C28" s="11">
        <f>SUM(C29:C32)</f>
        <v>202250.13</v>
      </c>
      <c r="D28" s="11">
        <f>SUM(D29:D32)</f>
        <v>26608.93</v>
      </c>
      <c r="E28" s="8">
        <f t="shared" si="2"/>
        <v>13.16</v>
      </c>
      <c r="F28" s="21">
        <f>SUM(F29:F32)</f>
        <v>298365.22000000003</v>
      </c>
      <c r="G28" s="21">
        <f>SUM(G29:G32)</f>
        <v>29430.42</v>
      </c>
      <c r="H28" s="18">
        <f t="shared" si="3"/>
        <v>9.86</v>
      </c>
      <c r="I28" s="38">
        <f t="shared" si="4"/>
        <v>2821.489999999998</v>
      </c>
    </row>
    <row r="29" spans="1:9" ht="15.75" x14ac:dyDescent="0.25">
      <c r="A29" s="29" t="s">
        <v>60</v>
      </c>
      <c r="B29" s="30" t="s">
        <v>19</v>
      </c>
      <c r="C29" s="9">
        <v>23392</v>
      </c>
      <c r="D29" s="10">
        <v>680.9</v>
      </c>
      <c r="E29" s="6">
        <f t="shared" si="2"/>
        <v>2.91</v>
      </c>
      <c r="F29" s="19">
        <v>55975.86</v>
      </c>
      <c r="G29" s="20">
        <v>983.02</v>
      </c>
      <c r="H29" s="16">
        <f t="shared" si="3"/>
        <v>1.76</v>
      </c>
      <c r="I29" s="38">
        <f t="shared" si="4"/>
        <v>302.12</v>
      </c>
    </row>
    <row r="30" spans="1:9" ht="15.75" x14ac:dyDescent="0.25">
      <c r="A30" s="29" t="s">
        <v>61</v>
      </c>
      <c r="B30" s="30" t="s">
        <v>20</v>
      </c>
      <c r="C30" s="9">
        <v>13739.7</v>
      </c>
      <c r="D30" s="10">
        <v>1.1000000000000001</v>
      </c>
      <c r="E30" s="6">
        <f t="shared" si="2"/>
        <v>0.01</v>
      </c>
      <c r="F30" s="19">
        <v>11706.75</v>
      </c>
      <c r="G30" s="20">
        <v>0</v>
      </c>
      <c r="H30" s="16">
        <f t="shared" si="3"/>
        <v>0</v>
      </c>
      <c r="I30" s="38">
        <f t="shared" si="4"/>
        <v>-1.1000000000000001</v>
      </c>
    </row>
    <row r="31" spans="1:9" ht="15.75" x14ac:dyDescent="0.25">
      <c r="A31" s="29" t="s">
        <v>62</v>
      </c>
      <c r="B31" s="30" t="s">
        <v>21</v>
      </c>
      <c r="C31" s="9">
        <v>113277.73</v>
      </c>
      <c r="D31" s="10">
        <v>14514.54</v>
      </c>
      <c r="E31" s="6">
        <f t="shared" si="2"/>
        <v>12.81</v>
      </c>
      <c r="F31" s="19">
        <v>179697.72</v>
      </c>
      <c r="G31" s="20">
        <v>17135.5</v>
      </c>
      <c r="H31" s="16">
        <f t="shared" si="3"/>
        <v>9.5399999999999991</v>
      </c>
      <c r="I31" s="38">
        <f t="shared" si="4"/>
        <v>2620.9599999999991</v>
      </c>
    </row>
    <row r="32" spans="1:9" ht="30" x14ac:dyDescent="0.25">
      <c r="A32" s="29" t="s">
        <v>63</v>
      </c>
      <c r="B32" s="30" t="s">
        <v>22</v>
      </c>
      <c r="C32" s="9">
        <v>51840.7</v>
      </c>
      <c r="D32" s="10">
        <v>11412.39</v>
      </c>
      <c r="E32" s="6">
        <f t="shared" si="2"/>
        <v>22.01</v>
      </c>
      <c r="F32" s="19">
        <v>50984.89</v>
      </c>
      <c r="G32" s="20">
        <v>11311.9</v>
      </c>
      <c r="H32" s="16">
        <f t="shared" si="3"/>
        <v>22.19</v>
      </c>
      <c r="I32" s="38">
        <f t="shared" si="4"/>
        <v>-100.48999999999978</v>
      </c>
    </row>
    <row r="33" spans="1:9" x14ac:dyDescent="0.25">
      <c r="A33" s="27" t="s">
        <v>64</v>
      </c>
      <c r="B33" s="33" t="s">
        <v>23</v>
      </c>
      <c r="C33" s="11">
        <f>C34+C35</f>
        <v>8657.6</v>
      </c>
      <c r="D33" s="11">
        <f>D34+D35</f>
        <v>1444.19</v>
      </c>
      <c r="E33" s="8">
        <f t="shared" si="2"/>
        <v>16.68</v>
      </c>
      <c r="F33" s="21">
        <f>F34+F35</f>
        <v>8836.5</v>
      </c>
      <c r="G33" s="21">
        <f>G34+G35</f>
        <v>1194.68</v>
      </c>
      <c r="H33" s="18">
        <f t="shared" si="3"/>
        <v>13.52</v>
      </c>
      <c r="I33" s="38">
        <f t="shared" si="4"/>
        <v>-249.51</v>
      </c>
    </row>
    <row r="34" spans="1:9" x14ac:dyDescent="0.25">
      <c r="A34" s="29" t="s">
        <v>86</v>
      </c>
      <c r="B34" s="30" t="s">
        <v>87</v>
      </c>
      <c r="C34" s="12">
        <v>0</v>
      </c>
      <c r="D34" s="12">
        <v>0</v>
      </c>
      <c r="E34" s="6">
        <v>0</v>
      </c>
      <c r="F34" s="22">
        <v>0</v>
      </c>
      <c r="G34" s="22">
        <v>0</v>
      </c>
      <c r="H34" s="16">
        <v>0</v>
      </c>
      <c r="I34" s="38">
        <f t="shared" si="4"/>
        <v>0</v>
      </c>
    </row>
    <row r="35" spans="1:9" ht="30" x14ac:dyDescent="0.25">
      <c r="A35" s="29" t="s">
        <v>65</v>
      </c>
      <c r="B35" s="30" t="s">
        <v>24</v>
      </c>
      <c r="C35" s="9">
        <v>8657.6</v>
      </c>
      <c r="D35" s="10">
        <v>1444.19</v>
      </c>
      <c r="E35" s="6">
        <f t="shared" si="2"/>
        <v>16.68</v>
      </c>
      <c r="F35" s="19">
        <v>8836.5</v>
      </c>
      <c r="G35" s="20">
        <v>1194.68</v>
      </c>
      <c r="H35" s="16">
        <f t="shared" si="3"/>
        <v>13.52</v>
      </c>
      <c r="I35" s="38">
        <f t="shared" si="4"/>
        <v>-249.51</v>
      </c>
    </row>
    <row r="36" spans="1:9" x14ac:dyDescent="0.25">
      <c r="A36" s="27" t="s">
        <v>66</v>
      </c>
      <c r="B36" s="33" t="s">
        <v>25</v>
      </c>
      <c r="C36" s="11">
        <f>SUM(C37:C41)</f>
        <v>1510719.9400000002</v>
      </c>
      <c r="D36" s="11">
        <f>SUM(D37:D41)</f>
        <v>311676.76</v>
      </c>
      <c r="E36" s="8">
        <f t="shared" si="2"/>
        <v>20.63</v>
      </c>
      <c r="F36" s="21">
        <f>SUM(F37:F41)</f>
        <v>1526879.0899999999</v>
      </c>
      <c r="G36" s="21">
        <f>SUM(G37:G41)</f>
        <v>309812.23</v>
      </c>
      <c r="H36" s="18">
        <f t="shared" si="3"/>
        <v>20.29</v>
      </c>
      <c r="I36" s="38">
        <f t="shared" si="4"/>
        <v>-1864.5300000000279</v>
      </c>
    </row>
    <row r="37" spans="1:9" ht="15.75" x14ac:dyDescent="0.25">
      <c r="A37" s="29" t="s">
        <v>67</v>
      </c>
      <c r="B37" s="30" t="s">
        <v>26</v>
      </c>
      <c r="C37" s="9">
        <v>677322.43</v>
      </c>
      <c r="D37" s="10">
        <v>123190.04</v>
      </c>
      <c r="E37" s="6">
        <f t="shared" si="2"/>
        <v>18.190000000000001</v>
      </c>
      <c r="F37" s="19">
        <v>663291.18999999994</v>
      </c>
      <c r="G37" s="20">
        <v>133995.29999999999</v>
      </c>
      <c r="H37" s="16">
        <f t="shared" si="3"/>
        <v>20.2</v>
      </c>
      <c r="I37" s="38">
        <f t="shared" si="4"/>
        <v>10805.259999999995</v>
      </c>
    </row>
    <row r="38" spans="1:9" ht="15.75" x14ac:dyDescent="0.25">
      <c r="A38" s="29" t="s">
        <v>68</v>
      </c>
      <c r="B38" s="30" t="s">
        <v>27</v>
      </c>
      <c r="C38" s="9">
        <v>548866.63</v>
      </c>
      <c r="D38" s="10">
        <v>131800.07999999999</v>
      </c>
      <c r="E38" s="6">
        <f t="shared" si="2"/>
        <v>24.01</v>
      </c>
      <c r="F38" s="19">
        <v>551112.4</v>
      </c>
      <c r="G38" s="20">
        <v>122039.57</v>
      </c>
      <c r="H38" s="16">
        <f t="shared" si="3"/>
        <v>22.14</v>
      </c>
      <c r="I38" s="38">
        <f t="shared" si="4"/>
        <v>-9760.5099999999802</v>
      </c>
    </row>
    <row r="39" spans="1:9" ht="15.75" x14ac:dyDescent="0.25">
      <c r="A39" s="29" t="s">
        <v>80</v>
      </c>
      <c r="B39" s="34" t="s">
        <v>81</v>
      </c>
      <c r="C39" s="9">
        <v>168086.1</v>
      </c>
      <c r="D39" s="10">
        <v>41431.08</v>
      </c>
      <c r="E39" s="6">
        <f t="shared" si="2"/>
        <v>24.65</v>
      </c>
      <c r="F39" s="19">
        <v>193317.1</v>
      </c>
      <c r="G39" s="20">
        <v>37906.870000000003</v>
      </c>
      <c r="H39" s="16">
        <f t="shared" si="3"/>
        <v>19.61</v>
      </c>
      <c r="I39" s="38">
        <f t="shared" si="4"/>
        <v>-3524.2099999999991</v>
      </c>
    </row>
    <row r="40" spans="1:9" ht="15.75" x14ac:dyDescent="0.25">
      <c r="A40" s="29" t="s">
        <v>69</v>
      </c>
      <c r="B40" s="30" t="s">
        <v>28</v>
      </c>
      <c r="C40" s="9">
        <v>30481</v>
      </c>
      <c r="D40" s="10">
        <v>2861.16</v>
      </c>
      <c r="E40" s="6">
        <f t="shared" si="2"/>
        <v>9.39</v>
      </c>
      <c r="F40" s="19">
        <v>30632.2</v>
      </c>
      <c r="G40" s="20">
        <v>3550.67</v>
      </c>
      <c r="H40" s="16">
        <f t="shared" si="3"/>
        <v>11.59</v>
      </c>
      <c r="I40" s="38">
        <f t="shared" si="4"/>
        <v>689.51000000000022</v>
      </c>
    </row>
    <row r="41" spans="1:9" ht="15.75" x14ac:dyDescent="0.25">
      <c r="A41" s="29" t="s">
        <v>70</v>
      </c>
      <c r="B41" s="30" t="s">
        <v>29</v>
      </c>
      <c r="C41" s="9">
        <v>85963.78</v>
      </c>
      <c r="D41" s="10">
        <v>12394.4</v>
      </c>
      <c r="E41" s="6">
        <f t="shared" si="2"/>
        <v>14.42</v>
      </c>
      <c r="F41" s="19">
        <v>88526.2</v>
      </c>
      <c r="G41" s="20">
        <v>12319.82</v>
      </c>
      <c r="H41" s="16">
        <f t="shared" si="3"/>
        <v>13.92</v>
      </c>
      <c r="I41" s="38">
        <f t="shared" si="4"/>
        <v>-74.579999999999927</v>
      </c>
    </row>
    <row r="42" spans="1:9" ht="42.75" x14ac:dyDescent="0.25">
      <c r="A42" s="27" t="s">
        <v>71</v>
      </c>
      <c r="B42" s="33" t="s">
        <v>30</v>
      </c>
      <c r="C42" s="11">
        <f>SUM(C43:C44)</f>
        <v>223072.40000000002</v>
      </c>
      <c r="D42" s="11">
        <f>SUM(D43:D44)</f>
        <v>52109.87</v>
      </c>
      <c r="E42" s="8">
        <f t="shared" si="2"/>
        <v>23.36</v>
      </c>
      <c r="F42" s="21">
        <f>SUM(F43:F44)</f>
        <v>222249.9</v>
      </c>
      <c r="G42" s="21">
        <f>SUM(G43:G44)</f>
        <v>47951.090000000004</v>
      </c>
      <c r="H42" s="18">
        <f t="shared" si="3"/>
        <v>21.58</v>
      </c>
      <c r="I42" s="38">
        <f t="shared" si="4"/>
        <v>-4158.7799999999988</v>
      </c>
    </row>
    <row r="43" spans="1:9" ht="15.75" x14ac:dyDescent="0.25">
      <c r="A43" s="29" t="s">
        <v>72</v>
      </c>
      <c r="B43" s="30" t="s">
        <v>31</v>
      </c>
      <c r="C43" s="9">
        <v>157579.20000000001</v>
      </c>
      <c r="D43" s="10">
        <v>36718.230000000003</v>
      </c>
      <c r="E43" s="6">
        <f t="shared" si="2"/>
        <v>23.3</v>
      </c>
      <c r="F43" s="19">
        <v>152001</v>
      </c>
      <c r="G43" s="20">
        <v>35005.440000000002</v>
      </c>
      <c r="H43" s="16">
        <f t="shared" si="3"/>
        <v>23.03</v>
      </c>
      <c r="I43" s="38">
        <f t="shared" si="4"/>
        <v>-1712.7900000000009</v>
      </c>
    </row>
    <row r="44" spans="1:9" ht="30" x14ac:dyDescent="0.25">
      <c r="A44" s="29" t="s">
        <v>73</v>
      </c>
      <c r="B44" s="30" t="s">
        <v>32</v>
      </c>
      <c r="C44" s="9">
        <v>65493.2</v>
      </c>
      <c r="D44" s="10">
        <v>15391.64</v>
      </c>
      <c r="E44" s="6">
        <f t="shared" si="2"/>
        <v>23.5</v>
      </c>
      <c r="F44" s="19">
        <v>70248.899999999994</v>
      </c>
      <c r="G44" s="20">
        <v>12945.65</v>
      </c>
      <c r="H44" s="16">
        <f t="shared" si="3"/>
        <v>18.43</v>
      </c>
      <c r="I44" s="38">
        <f t="shared" si="4"/>
        <v>-2445.9899999999998</v>
      </c>
    </row>
    <row r="45" spans="1:9" x14ac:dyDescent="0.25">
      <c r="A45" s="35">
        <v>1000</v>
      </c>
      <c r="B45" s="33" t="s">
        <v>33</v>
      </c>
      <c r="C45" s="11">
        <f>SUM(C46:C50)</f>
        <v>61310.58</v>
      </c>
      <c r="D45" s="11">
        <f>SUM(D46:D50)</f>
        <v>10188.279999999999</v>
      </c>
      <c r="E45" s="8">
        <f t="shared" si="2"/>
        <v>16.62</v>
      </c>
      <c r="F45" s="21">
        <f>SUM(F46:F50)</f>
        <v>57922.64</v>
      </c>
      <c r="G45" s="21">
        <f>SUM(G46:G50)</f>
        <v>11887.720000000001</v>
      </c>
      <c r="H45" s="18">
        <f t="shared" si="3"/>
        <v>20.52</v>
      </c>
      <c r="I45" s="38">
        <f t="shared" si="4"/>
        <v>1699.4400000000023</v>
      </c>
    </row>
    <row r="46" spans="1:9" ht="15.75" x14ac:dyDescent="0.25">
      <c r="A46" s="36">
        <v>1001</v>
      </c>
      <c r="B46" s="30" t="s">
        <v>34</v>
      </c>
      <c r="C46" s="9">
        <v>6547</v>
      </c>
      <c r="D46" s="10">
        <v>1419.51</v>
      </c>
      <c r="E46" s="6">
        <f t="shared" si="2"/>
        <v>21.68</v>
      </c>
      <c r="F46" s="19">
        <v>6055</v>
      </c>
      <c r="G46" s="20">
        <v>1257.98</v>
      </c>
      <c r="H46" s="16">
        <f t="shared" si="3"/>
        <v>20.78</v>
      </c>
      <c r="I46" s="38">
        <f t="shared" si="4"/>
        <v>-161.52999999999997</v>
      </c>
    </row>
    <row r="47" spans="1:9" ht="15.75" x14ac:dyDescent="0.25">
      <c r="A47" s="36">
        <v>1002</v>
      </c>
      <c r="B47" s="30" t="s">
        <v>35</v>
      </c>
      <c r="C47" s="9">
        <v>0</v>
      </c>
      <c r="D47" s="10">
        <v>0</v>
      </c>
      <c r="E47" s="6">
        <v>0</v>
      </c>
      <c r="F47" s="19">
        <v>0</v>
      </c>
      <c r="G47" s="20">
        <v>0</v>
      </c>
      <c r="H47" s="16">
        <v>0</v>
      </c>
      <c r="I47" s="38">
        <f t="shared" si="4"/>
        <v>0</v>
      </c>
    </row>
    <row r="48" spans="1:9" ht="15.75" x14ac:dyDescent="0.25">
      <c r="A48" s="36">
        <v>1003</v>
      </c>
      <c r="B48" s="30" t="s">
        <v>36</v>
      </c>
      <c r="C48" s="9">
        <v>42127.68</v>
      </c>
      <c r="D48" s="10">
        <v>7549.03</v>
      </c>
      <c r="E48" s="6">
        <f t="shared" si="2"/>
        <v>17.920000000000002</v>
      </c>
      <c r="F48" s="19">
        <v>46364.04</v>
      </c>
      <c r="G48" s="20">
        <v>9689.59</v>
      </c>
      <c r="H48" s="16">
        <f t="shared" si="3"/>
        <v>20.9</v>
      </c>
      <c r="I48" s="38">
        <f t="shared" si="4"/>
        <v>2140.5600000000004</v>
      </c>
    </row>
    <row r="49" spans="1:9" ht="15.75" x14ac:dyDescent="0.25">
      <c r="A49" s="36">
        <v>1004</v>
      </c>
      <c r="B49" s="30" t="s">
        <v>37</v>
      </c>
      <c r="C49" s="9">
        <v>11614.9</v>
      </c>
      <c r="D49" s="10">
        <v>1057.75</v>
      </c>
      <c r="E49" s="6">
        <f t="shared" si="2"/>
        <v>9.11</v>
      </c>
      <c r="F49" s="19">
        <v>4491.1000000000004</v>
      </c>
      <c r="G49" s="20">
        <v>795.12</v>
      </c>
      <c r="H49" s="16">
        <f t="shared" si="3"/>
        <v>17.7</v>
      </c>
      <c r="I49" s="38">
        <f t="shared" si="4"/>
        <v>-262.63</v>
      </c>
    </row>
    <row r="50" spans="1:9" ht="15.75" x14ac:dyDescent="0.25">
      <c r="A50" s="36">
        <v>1006</v>
      </c>
      <c r="B50" s="30" t="s">
        <v>38</v>
      </c>
      <c r="C50" s="9">
        <v>1021</v>
      </c>
      <c r="D50" s="10">
        <v>161.99</v>
      </c>
      <c r="E50" s="6">
        <f t="shared" si="2"/>
        <v>15.87</v>
      </c>
      <c r="F50" s="19">
        <v>1012.5</v>
      </c>
      <c r="G50" s="20">
        <v>145.03</v>
      </c>
      <c r="H50" s="16">
        <f t="shared" si="3"/>
        <v>14.32</v>
      </c>
      <c r="I50" s="38">
        <f t="shared" si="4"/>
        <v>-16.960000000000008</v>
      </c>
    </row>
    <row r="51" spans="1:9" x14ac:dyDescent="0.25">
      <c r="A51" s="36">
        <v>1100</v>
      </c>
      <c r="B51" s="33" t="s">
        <v>39</v>
      </c>
      <c r="C51" s="11">
        <f>SUM(C52:C54)</f>
        <v>362312.62</v>
      </c>
      <c r="D51" s="11">
        <f>SUM(D52:D54)</f>
        <v>69278.98000000001</v>
      </c>
      <c r="E51" s="8">
        <f t="shared" si="2"/>
        <v>19.12</v>
      </c>
      <c r="F51" s="21">
        <f>SUM(F52:F54)</f>
        <v>294077.65000000002</v>
      </c>
      <c r="G51" s="21">
        <f>SUM(G52:G54)</f>
        <v>58371.54</v>
      </c>
      <c r="H51" s="18">
        <f t="shared" si="3"/>
        <v>19.850000000000001</v>
      </c>
      <c r="I51" s="38">
        <f t="shared" si="4"/>
        <v>-10907.44000000001</v>
      </c>
    </row>
    <row r="52" spans="1:9" ht="15.75" x14ac:dyDescent="0.25">
      <c r="A52" s="36">
        <v>1101</v>
      </c>
      <c r="B52" s="30" t="s">
        <v>40</v>
      </c>
      <c r="C52" s="9">
        <v>295064.96999999997</v>
      </c>
      <c r="D52" s="10">
        <v>53377.22</v>
      </c>
      <c r="E52" s="6">
        <f t="shared" si="2"/>
        <v>18.09</v>
      </c>
      <c r="F52" s="19">
        <v>228114.4</v>
      </c>
      <c r="G52" s="20">
        <v>44178.13</v>
      </c>
      <c r="H52" s="16">
        <f t="shared" si="3"/>
        <v>19.37</v>
      </c>
      <c r="I52" s="38">
        <f t="shared" si="4"/>
        <v>-9199.0900000000038</v>
      </c>
    </row>
    <row r="53" spans="1:9" ht="15.75" x14ac:dyDescent="0.25">
      <c r="A53" s="36">
        <v>1102</v>
      </c>
      <c r="B53" s="30" t="s">
        <v>41</v>
      </c>
      <c r="C53" s="9">
        <v>59664.25</v>
      </c>
      <c r="D53" s="10">
        <v>14145.63</v>
      </c>
      <c r="E53" s="6">
        <f t="shared" si="2"/>
        <v>23.71</v>
      </c>
      <c r="F53" s="19">
        <v>58128.35</v>
      </c>
      <c r="G53" s="20">
        <v>12544.75</v>
      </c>
      <c r="H53" s="16">
        <f t="shared" si="3"/>
        <v>21.58</v>
      </c>
      <c r="I53" s="38">
        <f t="shared" si="4"/>
        <v>-1600.8799999999992</v>
      </c>
    </row>
    <row r="54" spans="1:9" ht="30" x14ac:dyDescent="0.25">
      <c r="A54" s="36">
        <v>1105</v>
      </c>
      <c r="B54" s="30" t="s">
        <v>42</v>
      </c>
      <c r="C54" s="9">
        <v>7583.4</v>
      </c>
      <c r="D54" s="10">
        <v>1756.13</v>
      </c>
      <c r="E54" s="6">
        <f t="shared" si="2"/>
        <v>23.16</v>
      </c>
      <c r="F54" s="19">
        <v>7834.9</v>
      </c>
      <c r="G54" s="20">
        <v>1648.66</v>
      </c>
      <c r="H54" s="16">
        <f t="shared" si="3"/>
        <v>21.04</v>
      </c>
      <c r="I54" s="38">
        <f t="shared" si="4"/>
        <v>-107.47000000000003</v>
      </c>
    </row>
    <row r="55" spans="1:9" ht="42.75" x14ac:dyDescent="0.25">
      <c r="A55" s="36">
        <v>1300</v>
      </c>
      <c r="B55" s="33" t="s">
        <v>43</v>
      </c>
      <c r="C55" s="11">
        <f>SUM(C56)</f>
        <v>1574.9</v>
      </c>
      <c r="D55" s="11">
        <f>SUM(D56)</f>
        <v>0</v>
      </c>
      <c r="E55" s="8">
        <f t="shared" si="2"/>
        <v>0</v>
      </c>
      <c r="F55" s="21">
        <f>SUM(F56)</f>
        <v>2792.8</v>
      </c>
      <c r="G55" s="21">
        <f>SUM(G56)</f>
        <v>0</v>
      </c>
      <c r="H55" s="18">
        <f t="shared" si="3"/>
        <v>0</v>
      </c>
      <c r="I55" s="38">
        <f t="shared" si="4"/>
        <v>0</v>
      </c>
    </row>
    <row r="56" spans="1:9" ht="30" x14ac:dyDescent="0.25">
      <c r="A56" s="36">
        <v>1301</v>
      </c>
      <c r="B56" s="30" t="s">
        <v>44</v>
      </c>
      <c r="C56" s="12">
        <v>1574.9</v>
      </c>
      <c r="D56" s="12">
        <v>0</v>
      </c>
      <c r="E56" s="6">
        <f t="shared" si="2"/>
        <v>0</v>
      </c>
      <c r="F56" s="22">
        <v>2792.8</v>
      </c>
      <c r="G56" s="22">
        <v>0</v>
      </c>
      <c r="H56" s="16">
        <f t="shared" si="3"/>
        <v>0</v>
      </c>
      <c r="I56" s="38">
        <f t="shared" si="4"/>
        <v>0</v>
      </c>
    </row>
    <row r="57" spans="1:9" x14ac:dyDescent="0.25">
      <c r="A57" s="36"/>
      <c r="B57" s="33" t="s">
        <v>45</v>
      </c>
      <c r="C57" s="13">
        <f>C10+C19+C23+C28+C33+C36+C42+C45+C51+C55</f>
        <v>2858006.62</v>
      </c>
      <c r="D57" s="13">
        <f>D10+D19+D23+D28+D33+D36+D42+D45+D51+D55</f>
        <v>545011.31000000006</v>
      </c>
      <c r="E57" s="8">
        <f t="shared" si="2"/>
        <v>19.07</v>
      </c>
      <c r="F57" s="23">
        <f>F10+F19+F23+F28+F33+F36+F42+F45+F51+F55</f>
        <v>2884902.9999999995</v>
      </c>
      <c r="G57" s="23">
        <f>G10+G19+G23+G28+G33+G36+G42+G45+G51+G55</f>
        <v>528894.35000000009</v>
      </c>
      <c r="H57" s="18">
        <f t="shared" si="3"/>
        <v>18.329999999999998</v>
      </c>
      <c r="I57" s="38">
        <f t="shared" si="4"/>
        <v>-16116.959999999963</v>
      </c>
    </row>
    <row r="58" spans="1:9" x14ac:dyDescent="0.25">
      <c r="A58" s="1"/>
      <c r="B58" s="1"/>
      <c r="C58" s="1"/>
      <c r="D58" s="1"/>
      <c r="E58" s="1"/>
      <c r="F58" s="1"/>
      <c r="G58" s="1"/>
      <c r="H58" s="1"/>
    </row>
  </sheetData>
  <mergeCells count="10">
    <mergeCell ref="D1:E1"/>
    <mergeCell ref="G1:H1"/>
    <mergeCell ref="A2:I2"/>
    <mergeCell ref="A3:I3"/>
    <mergeCell ref="A4:I4"/>
    <mergeCell ref="C6:E6"/>
    <mergeCell ref="F6:H6"/>
    <mergeCell ref="B6:B7"/>
    <mergeCell ref="A6:A7"/>
    <mergeCell ref="I6:I7"/>
  </mergeCells>
  <pageMargins left="0.31496062992125984" right="0.19685039370078741" top="0.19685039370078741" bottom="0.19685039370078741" header="0.31496062992125984" footer="0.31496062992125984"/>
  <pageSetup paperSize="9" scale="92" fitToHeight="0" orientation="landscape" r:id="rId1"/>
  <headerFooter differentFirst="1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Полунина Людмила Ивановна</dc:creator>
  <cp:lastModifiedBy>Демедьярова Юлия Владимировна</cp:lastModifiedBy>
  <cp:lastPrinted>2023-03-23T09:52:19Z</cp:lastPrinted>
  <dcterms:created xsi:type="dcterms:W3CDTF">2016-12-06T08:29:05Z</dcterms:created>
  <dcterms:modified xsi:type="dcterms:W3CDTF">2023-03-28T07:52:31Z</dcterms:modified>
</cp:coreProperties>
</file>