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1\Отчет об исполнении МБ\1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доходов'!$V$242</definedName>
  </definedNames>
  <calcPr calcId="152511"/>
</workbook>
</file>

<file path=xl/calcChain.xml><?xml version="1.0" encoding="utf-8"?>
<calcChain xmlns="http://schemas.openxmlformats.org/spreadsheetml/2006/main">
  <c r="U151" i="1" l="1"/>
  <c r="U152" i="1"/>
  <c r="U187" i="1" l="1"/>
  <c r="T187" i="1"/>
  <c r="U183" i="1"/>
  <c r="T183" i="1"/>
  <c r="U181" i="1"/>
  <c r="T181" i="1"/>
  <c r="U179" i="1"/>
  <c r="T179" i="1"/>
  <c r="U177" i="1"/>
  <c r="T177" i="1"/>
  <c r="U159" i="1"/>
  <c r="U161" i="1"/>
  <c r="U160" i="1" s="1"/>
  <c r="T161" i="1"/>
  <c r="T160" i="1" s="1"/>
  <c r="T159" i="1" s="1"/>
  <c r="T152" i="1"/>
  <c r="U149" i="1"/>
  <c r="T149" i="1"/>
  <c r="U144" i="1"/>
  <c r="T144" i="1"/>
  <c r="U134" i="1"/>
  <c r="T134" i="1"/>
  <c r="V136" i="1"/>
  <c r="U132" i="1"/>
  <c r="T132" i="1"/>
  <c r="U137" i="1"/>
  <c r="T137" i="1"/>
  <c r="V139" i="1"/>
  <c r="U110" i="1"/>
  <c r="U109" i="1" s="1"/>
  <c r="T109" i="1"/>
  <c r="T110" i="1"/>
  <c r="U100" i="1"/>
  <c r="U101" i="1"/>
  <c r="T101" i="1"/>
  <c r="T100" i="1" s="1"/>
  <c r="V15" i="1"/>
  <c r="V16" i="1"/>
  <c r="V18" i="1"/>
  <c r="V19" i="1"/>
  <c r="V20" i="1"/>
  <c r="V23" i="1"/>
  <c r="V24" i="1"/>
  <c r="V25" i="1"/>
  <c r="V26" i="1"/>
  <c r="V30" i="1"/>
  <c r="V32" i="1"/>
  <c r="V34" i="1"/>
  <c r="V36" i="1"/>
  <c r="V38" i="1"/>
  <c r="V41" i="1"/>
  <c r="V44" i="1"/>
  <c r="V46" i="1"/>
  <c r="V49" i="1"/>
  <c r="V53" i="1"/>
  <c r="V57" i="1"/>
  <c r="V59" i="1"/>
  <c r="V62" i="1"/>
  <c r="V63" i="1"/>
  <c r="V65" i="1"/>
  <c r="V68" i="1"/>
  <c r="V71" i="1"/>
  <c r="V73" i="1"/>
  <c r="V77" i="1"/>
  <c r="V78" i="1"/>
  <c r="V82" i="1"/>
  <c r="V84" i="1"/>
  <c r="V87" i="1"/>
  <c r="V89" i="1"/>
  <c r="V92" i="1"/>
  <c r="V97" i="1"/>
  <c r="V98" i="1"/>
  <c r="V99" i="1"/>
  <c r="V108" i="1"/>
  <c r="V115" i="1"/>
  <c r="V118" i="1"/>
  <c r="V119" i="1"/>
  <c r="V121" i="1"/>
  <c r="V123" i="1"/>
  <c r="V125" i="1"/>
  <c r="V127" i="1"/>
  <c r="V129" i="1"/>
  <c r="V131" i="1"/>
  <c r="V135" i="1"/>
  <c r="V141" i="1"/>
  <c r="V145" i="1"/>
  <c r="V146" i="1"/>
  <c r="V153" i="1"/>
  <c r="V154" i="1"/>
  <c r="V158" i="1"/>
  <c r="V167" i="1"/>
  <c r="V169" i="1"/>
  <c r="V171" i="1"/>
  <c r="V174" i="1"/>
  <c r="V175" i="1"/>
  <c r="V181" i="1"/>
  <c r="V182" i="1"/>
  <c r="V186" i="1"/>
  <c r="V190" i="1"/>
  <c r="V192" i="1"/>
  <c r="V194" i="1"/>
  <c r="V197" i="1"/>
  <c r="V198" i="1"/>
  <c r="V199" i="1"/>
  <c r="V200" i="1"/>
  <c r="V201" i="1"/>
  <c r="V202" i="1"/>
  <c r="V203" i="1"/>
  <c r="V204" i="1"/>
  <c r="V205" i="1"/>
  <c r="V206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7" i="1"/>
  <c r="V229" i="1"/>
  <c r="V231" i="1"/>
  <c r="V234" i="1"/>
  <c r="V236" i="1"/>
  <c r="V239" i="1"/>
  <c r="V242" i="1"/>
  <c r="V134" i="1" l="1"/>
  <c r="U209" i="1"/>
  <c r="U226" i="1"/>
  <c r="T226" i="1"/>
  <c r="U228" i="1"/>
  <c r="T228" i="1"/>
  <c r="U230" i="1"/>
  <c r="T230" i="1"/>
  <c r="U233" i="1"/>
  <c r="V233" i="1" s="1"/>
  <c r="T233" i="1"/>
  <c r="U238" i="1"/>
  <c r="T238" i="1"/>
  <c r="T237" i="1" s="1"/>
  <c r="U235" i="1"/>
  <c r="T235" i="1"/>
  <c r="U241" i="1"/>
  <c r="T241" i="1"/>
  <c r="T240" i="1" s="1"/>
  <c r="T209" i="1"/>
  <c r="T208" i="1" s="1"/>
  <c r="U185" i="1"/>
  <c r="T185" i="1"/>
  <c r="U189" i="1"/>
  <c r="T189" i="1"/>
  <c r="U191" i="1"/>
  <c r="T191" i="1"/>
  <c r="U193" i="1"/>
  <c r="T193" i="1"/>
  <c r="T196" i="1"/>
  <c r="T195" i="1" s="1"/>
  <c r="U196" i="1"/>
  <c r="U173" i="1"/>
  <c r="T173" i="1"/>
  <c r="T172" i="1" s="1"/>
  <c r="U170" i="1"/>
  <c r="T170" i="1"/>
  <c r="U168" i="1"/>
  <c r="T168" i="1"/>
  <c r="U166" i="1"/>
  <c r="T166" i="1"/>
  <c r="U157" i="1"/>
  <c r="T157" i="1"/>
  <c r="T156" i="1" s="1"/>
  <c r="T151" i="1"/>
  <c r="T148" i="1" s="1"/>
  <c r="T143" i="1"/>
  <c r="T142" i="1" s="1"/>
  <c r="T140" i="1"/>
  <c r="U140" i="1"/>
  <c r="V137" i="1"/>
  <c r="U130" i="1"/>
  <c r="T130" i="1"/>
  <c r="U128" i="1"/>
  <c r="V128" i="1" s="1"/>
  <c r="T128" i="1"/>
  <c r="U124" i="1"/>
  <c r="U126" i="1"/>
  <c r="T126" i="1"/>
  <c r="T124" i="1"/>
  <c r="U122" i="1"/>
  <c r="T122" i="1"/>
  <c r="U120" i="1"/>
  <c r="U117" i="1"/>
  <c r="T120" i="1"/>
  <c r="T117" i="1"/>
  <c r="T116" i="1" s="1"/>
  <c r="U114" i="1"/>
  <c r="T114" i="1"/>
  <c r="U107" i="1"/>
  <c r="T107" i="1"/>
  <c r="T106" i="1" s="1"/>
  <c r="U96" i="1"/>
  <c r="T96" i="1"/>
  <c r="T95" i="1" s="1"/>
  <c r="V126" i="1" l="1"/>
  <c r="V157" i="1"/>
  <c r="V168" i="1"/>
  <c r="V193" i="1"/>
  <c r="V189" i="1"/>
  <c r="V124" i="1"/>
  <c r="V230" i="1"/>
  <c r="V226" i="1"/>
  <c r="V209" i="1"/>
  <c r="T232" i="1"/>
  <c r="V235" i="1"/>
  <c r="V130" i="1"/>
  <c r="U195" i="1"/>
  <c r="V195" i="1" s="1"/>
  <c r="V196" i="1"/>
  <c r="V241" i="1"/>
  <c r="U232" i="1"/>
  <c r="V228" i="1"/>
  <c r="T207" i="1"/>
  <c r="T113" i="1"/>
  <c r="T112" i="1" s="1"/>
  <c r="V166" i="1"/>
  <c r="V170" i="1"/>
  <c r="V191" i="1"/>
  <c r="V185" i="1"/>
  <c r="U240" i="1"/>
  <c r="V240" i="1" s="1"/>
  <c r="U237" i="1"/>
  <c r="V237" i="1" s="1"/>
  <c r="V238" i="1"/>
  <c r="U208" i="1"/>
  <c r="U172" i="1"/>
  <c r="V172" i="1" s="1"/>
  <c r="V173" i="1"/>
  <c r="V107" i="1"/>
  <c r="U106" i="1"/>
  <c r="V106" i="1" s="1"/>
  <c r="V122" i="1"/>
  <c r="V114" i="1"/>
  <c r="V120" i="1"/>
  <c r="V140" i="1"/>
  <c r="U156" i="1"/>
  <c r="V156" i="1" s="1"/>
  <c r="U148" i="1"/>
  <c r="V152" i="1"/>
  <c r="U143" i="1"/>
  <c r="V144" i="1"/>
  <c r="U116" i="1"/>
  <c r="V116" i="1" s="1"/>
  <c r="V117" i="1"/>
  <c r="T94" i="1"/>
  <c r="T93" i="1" s="1"/>
  <c r="U95" i="1"/>
  <c r="U94" i="1" s="1"/>
  <c r="V96" i="1"/>
  <c r="T165" i="1"/>
  <c r="T176" i="1"/>
  <c r="U81" i="1"/>
  <c r="U83" i="1"/>
  <c r="V83" i="1" s="1"/>
  <c r="U86" i="1"/>
  <c r="U88" i="1"/>
  <c r="U91" i="1"/>
  <c r="T91" i="1"/>
  <c r="T90" i="1" s="1"/>
  <c r="T88" i="1"/>
  <c r="T86" i="1"/>
  <c r="T83" i="1"/>
  <c r="T81" i="1"/>
  <c r="U76" i="1"/>
  <c r="T76" i="1"/>
  <c r="T75" i="1" s="1"/>
  <c r="T74" i="1" s="1"/>
  <c r="U72" i="1"/>
  <c r="T72" i="1"/>
  <c r="U70" i="1"/>
  <c r="T70" i="1"/>
  <c r="T69" i="1" s="1"/>
  <c r="U67" i="1"/>
  <c r="U66" i="1"/>
  <c r="T67" i="1"/>
  <c r="T66" i="1" s="1"/>
  <c r="U64" i="1"/>
  <c r="T64" i="1"/>
  <c r="U61" i="1"/>
  <c r="U58" i="1"/>
  <c r="T61" i="1"/>
  <c r="T60" i="1" s="1"/>
  <c r="T58" i="1"/>
  <c r="U56" i="1"/>
  <c r="T56" i="1"/>
  <c r="U52" i="1"/>
  <c r="T52" i="1"/>
  <c r="T51" i="1" s="1"/>
  <c r="T50" i="1" s="1"/>
  <c r="U48" i="1"/>
  <c r="T48" i="1"/>
  <c r="U40" i="1"/>
  <c r="U43" i="1"/>
  <c r="U45" i="1"/>
  <c r="U37" i="1"/>
  <c r="U35" i="1"/>
  <c r="T40" i="1"/>
  <c r="T45" i="1"/>
  <c r="T43" i="1"/>
  <c r="T37" i="1"/>
  <c r="T35" i="1"/>
  <c r="U33" i="1"/>
  <c r="V33" i="1" s="1"/>
  <c r="T33" i="1"/>
  <c r="U31" i="1"/>
  <c r="U29" i="1"/>
  <c r="T29" i="1"/>
  <c r="T31" i="1"/>
  <c r="U22" i="1"/>
  <c r="T22" i="1"/>
  <c r="T21" i="1" s="1"/>
  <c r="U17" i="1"/>
  <c r="V17" i="1" s="1"/>
  <c r="T17" i="1"/>
  <c r="U14" i="1"/>
  <c r="T14" i="1"/>
  <c r="T13" i="1" s="1"/>
  <c r="T12" i="1" s="1"/>
  <c r="V64" i="1" l="1"/>
  <c r="V37" i="1"/>
  <c r="V58" i="1"/>
  <c r="V232" i="1"/>
  <c r="U176" i="1"/>
  <c r="V176" i="1" s="1"/>
  <c r="U113" i="1"/>
  <c r="U13" i="1"/>
  <c r="V13" i="1" s="1"/>
  <c r="V14" i="1"/>
  <c r="U28" i="1"/>
  <c r="U27" i="1" s="1"/>
  <c r="V29" i="1"/>
  <c r="V56" i="1"/>
  <c r="V66" i="1"/>
  <c r="U21" i="1"/>
  <c r="V21" i="1" s="1"/>
  <c r="V22" i="1"/>
  <c r="V31" i="1"/>
  <c r="V35" i="1"/>
  <c r="V40" i="1"/>
  <c r="V52" i="1"/>
  <c r="V67" i="1"/>
  <c r="V72" i="1"/>
  <c r="V81" i="1"/>
  <c r="T164" i="1"/>
  <c r="T163" i="1" s="1"/>
  <c r="V45" i="1"/>
  <c r="U42" i="1"/>
  <c r="V42" i="1" s="1"/>
  <c r="V43" i="1"/>
  <c r="T42" i="1"/>
  <c r="T47" i="1"/>
  <c r="T85" i="1"/>
  <c r="T80" i="1" s="1"/>
  <c r="T79" i="1" s="1"/>
  <c r="V88" i="1"/>
  <c r="U207" i="1"/>
  <c r="V207" i="1" s="1"/>
  <c r="V208" i="1"/>
  <c r="U165" i="1"/>
  <c r="V148" i="1"/>
  <c r="V151" i="1"/>
  <c r="U142" i="1"/>
  <c r="V142" i="1" s="1"/>
  <c r="V143" i="1"/>
  <c r="V113" i="1"/>
  <c r="V95" i="1"/>
  <c r="U90" i="1"/>
  <c r="V90" i="1" s="1"/>
  <c r="V91" i="1"/>
  <c r="U85" i="1"/>
  <c r="V86" i="1"/>
  <c r="U75" i="1"/>
  <c r="V76" i="1"/>
  <c r="U69" i="1"/>
  <c r="V69" i="1" s="1"/>
  <c r="V70" i="1"/>
  <c r="U60" i="1"/>
  <c r="V60" i="1" s="1"/>
  <c r="V61" i="1"/>
  <c r="U51" i="1"/>
  <c r="V48" i="1"/>
  <c r="T39" i="1"/>
  <c r="T28" i="1"/>
  <c r="T27" i="1" s="1"/>
  <c r="T11" i="1" s="1"/>
  <c r="U39" i="1"/>
  <c r="T55" i="1"/>
  <c r="T54" i="1" s="1"/>
  <c r="U12" i="1" l="1"/>
  <c r="V27" i="1"/>
  <c r="U55" i="1"/>
  <c r="V165" i="1"/>
  <c r="U164" i="1"/>
  <c r="V28" i="1"/>
  <c r="V39" i="1"/>
  <c r="U112" i="1"/>
  <c r="V112" i="1" s="1"/>
  <c r="U93" i="1"/>
  <c r="V93" i="1" s="1"/>
  <c r="V94" i="1"/>
  <c r="U80" i="1"/>
  <c r="V85" i="1"/>
  <c r="U74" i="1"/>
  <c r="V74" i="1" s="1"/>
  <c r="V75" i="1"/>
  <c r="V55" i="1"/>
  <c r="U50" i="1"/>
  <c r="V51" i="1"/>
  <c r="T243" i="1"/>
  <c r="V12" i="1" l="1"/>
  <c r="U163" i="1"/>
  <c r="V164" i="1"/>
  <c r="U79" i="1"/>
  <c r="V79" i="1" s="1"/>
  <c r="V80" i="1"/>
  <c r="U54" i="1"/>
  <c r="V54" i="1" s="1"/>
  <c r="V50" i="1"/>
  <c r="U47" i="1"/>
  <c r="U11" i="1" s="1"/>
  <c r="V163" i="1" l="1"/>
  <c r="U243" i="1"/>
  <c r="V243" i="1" s="1"/>
  <c r="V47" i="1"/>
  <c r="V11" i="1"/>
</calcChain>
</file>

<file path=xl/sharedStrings.xml><?xml version="1.0" encoding="utf-8"?>
<sst xmlns="http://schemas.openxmlformats.org/spreadsheetml/2006/main" count="738" uniqueCount="441">
  <si>
    <t>Гл. администратор</t>
  </si>
  <si>
    <t>КВД</t>
  </si>
  <si>
    <t>Наименование кода</t>
  </si>
  <si>
    <t>000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</si>
  <si>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</si>
  <si>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</si>
  <si>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</si>
  <si>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</si>
  <si>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</si>
  <si>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</si>
  <si>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</si>
  <si>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</si>
  <si>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</si>
  <si>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</si>
  <si>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</si>
  <si>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</si>
  <si>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</si>
  <si>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</si>
  <si>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</si>
  <si>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</si>
  <si>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</si>
  <si>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</si>
  <si>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</si>
  <si>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</si>
  <si>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</si>
  <si>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</si>
  <si>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</si>
  <si>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</si>
  <si>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</si>
  <si>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</si>
  <si>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</si>
  <si>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</si>
  <si>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</si>
  <si>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</si>
  <si>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</si>
  <si>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</si>
  <si>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</si>
  <si>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</si>
  <si>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</si>
  <si>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</si>
  <si>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</si>
  <si>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</si>
  <si>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</si>
  <si>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</si>
  <si>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</si>
  <si>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</si>
  <si>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</si>
  <si>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</si>
  <si>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</si>
  <si>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</si>
  <si>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</si>
  <si>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</si>
  <si>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</si>
  <si>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</si>
  <si>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</si>
  <si>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</si>
  <si>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</si>
  <si>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</si>
  <si>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</si>
  <si>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</si>
  <si>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</si>
  <si>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</si>
  <si>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</si>
  <si>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</si>
  <si>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</si>
  <si>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</si>
  <si>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</si>
  <si>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</si>
  <si>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</si>
  <si>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</si>
  <si>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</si>
  <si>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</si>
  <si>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</si>
  <si>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</si>
  <si>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</si>
  <si>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</si>
  <si>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</si>
  <si>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</si>
  <si>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</si>
  <si>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</si>
  <si>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</si>
  <si>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</si>
  <si>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</si>
  <si>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</si>
  <si>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</si>
  <si>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</si>
  <si>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</si>
  <si>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</si>
  <si>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</si>
  <si>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</si>
  <si>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</si>
  <si>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</si>
  <si>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</si>
  <si>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</si>
  <si>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</si>
  <si>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</si>
  <si>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</si>
  <si>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</si>
  <si>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</si>
  <si>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</si>
  <si>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</si>
  <si>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</si>
  <si>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</si>
  <si>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</si>
  <si>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</si>
  <si>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</si>
  <si>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</si>
  <si>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</si>
  <si>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</si>
  <si>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</si>
  <si>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</si>
  <si>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</si>
  <si>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</si>
  <si>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</si>
  <si>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</si>
  <si>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</si>
  <si>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</si>
  <si>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</si>
  <si>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</si>
  <si>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</si>
  <si>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</si>
  <si>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</si>
  <si>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</si>
  <si>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</si>
  <si>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</si>
  <si>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</si>
  <si>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</si>
  <si>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</si>
  <si>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</si>
  <si>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</si>
  <si>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</si>
  <si>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</si>
  <si>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</si>
  <si>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</si>
  <si>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</si>
  <si>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</si>
  <si>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</si>
  <si>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</si>
  <si>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</si>
  <si>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</si>
  <si>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</si>
  <si>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</si>
  <si>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</si>
  <si>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</si>
  <si>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</si>
  <si>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</si>
  <si>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</si>
  <si>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</si>
  <si>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</si>
  <si>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</si>
  <si>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</si>
  <si>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</si>
  <si>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</si>
  <si>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</si>
  <si>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</si>
  <si>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</si>
  <si>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</si>
  <si>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</si>
  <si>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</si>
  <si>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</si>
  <si>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</si>
  <si>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</si>
  <si>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</si>
  <si>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</si>
  <si>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</si>
  <si>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</si>
  <si>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</si>
  <si>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</si>
  <si>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</si>
  <si>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</si>
  <si>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</si>
  <si>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</si>
  <si>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</si>
  <si>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</si>
  <si>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</si>
  <si>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</si>
  <si>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</si>
  <si>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</si>
  <si>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</si>
  <si>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</si>
  <si>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</si>
  <si>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</si>
  <si>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</si>
  <si>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</si>
  <si>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</si>
  <si>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</si>
  <si>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</si>
  <si>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</si>
  <si>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</si>
  <si>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</si>
  <si>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</si>
  <si>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</si>
  <si>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</si>
  <si>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</si>
  <si>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</si>
  <si>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</si>
  <si>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</si>
  <si>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</si>
  <si>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</si>
  <si>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</si>
  <si>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</si>
  <si>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</si>
  <si>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</si>
  <si>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</si>
  <si>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</si>
  <si>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</si>
  <si>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</si>
  <si>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</si>
  <si>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</si>
  <si>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</si>
  <si>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</si>
  <si>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</si>
  <si>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</si>
  <si>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</si>
  <si>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</si>
  <si>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</si>
  <si>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</si>
  <si>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</si>
  <si>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</si>
  <si>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</si>
  <si>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</si>
  <si>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</si>
  <si>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</si>
  <si>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</si>
  <si>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</si>
  <si>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</si>
  <si>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</si>
  <si>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</si>
  <si>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</si>
  <si>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</si>
  <si>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</si>
  <si>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</si>
  <si>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</si>
  <si>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</si>
  <si>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</si>
  <si>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</si>
  <si>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</si>
  <si>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</si>
  <si>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</si>
  <si>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</si>
  <si>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</si>
  <si>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</si>
  <si>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</si>
  <si>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</si>
  <si>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</si>
  <si>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</si>
  <si>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</si>
  <si>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</si>
  <si>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</si>
  <si>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</si>
  <si>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</si>
  <si>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</si>
  <si>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</si>
  <si>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</si>
  <si>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</si>
  <si>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</si>
  <si>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</si>
  <si>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</si>
  <si>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</si>
  <si>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</si>
  <si>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</si>
  <si>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</si>
  <si>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</si>
  <si>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</si>
  <si>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</si>
  <si>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</si>
  <si>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</si>
  <si>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</si>
  <si>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</si>
  <si>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</si>
  <si>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</si>
  <si>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</si>
  <si>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</si>
  <si>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</si>
  <si>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</si>
  <si>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</si>
  <si>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</si>
  <si>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</si>
  <si>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</si>
  <si>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</si>
  <si>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</si>
  <si>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</si>
  <si>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</si>
  <si>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</si>
  <si>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</si>
  <si>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</si>
  <si>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</si>
  <si>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</si>
  <si>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</si>
  <si>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</si>
  <si>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</si>
  <si>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</si>
  <si>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</si>
  <si>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</si>
  <si>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</si>
  <si>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</si>
  <si>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</si>
  <si>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</si>
  <si>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</si>
  <si>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</si>
  <si>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</si>
  <si>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</si>
  <si>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</si>
  <si>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</si>
  <si>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</si>
  <si>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</si>
  <si>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</si>
  <si>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</si>
  <si>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</si>
  <si>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</si>
  <si>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</si>
  <si>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</si>
  <si>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</si>
  <si>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</si>
  <si>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</si>
  <si>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</si>
  <si>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</si>
  <si>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</si>
  <si>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</si>
  <si>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</si>
  <si>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</si>
  <si>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</si>
  <si>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</si>
  <si>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</si>
  <si>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</si>
  <si>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</si>
  <si>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</si>
  <si>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</si>
  <si>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</si>
  <si>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</si>
  <si>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</si>
  <si>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</si>
  <si>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</si>
  <si>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</si>
  <si>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</si>
  <si>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</si>
  <si>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</si>
  <si>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</si>
  <si>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</si>
  <si>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</si>
  <si>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</si>
  <si>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</si>
  <si>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</si>
  <si>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</si>
  <si>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</si>
  <si>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</si>
  <si>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</si>
  <si>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</si>
  <si>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</si>
  <si>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</si>
  <si>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</si>
  <si>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</si>
  <si>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</si>
  <si>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</si>
  <si>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</si>
  <si>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</si>
  <si>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</si>
  <si>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</si>
  <si>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</si>
  <si>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</si>
  <si>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</si>
  <si>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</si>
  <si>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</si>
  <si>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</si>
  <si>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</si>
  <si>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</si>
  <si>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</si>
  <si>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</si>
  <si>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</si>
  <si>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</si>
  <si>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</si>
  <si>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</si>
  <si>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</si>
  <si>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</si>
  <si>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</si>
  <si>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</si>
  <si>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</si>
  <si>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</si>
  <si>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</si>
  <si>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</si>
  <si>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</si>
  <si>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</si>
  <si>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</si>
  <si>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</si>
  <si>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</si>
  <si>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</si>
  <si>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</si>
  <si>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</si>
  <si>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</si>
  <si>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</si>
  <si>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</si>
  <si>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</si>
  <si>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</si>
  <si>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</si>
  <si>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</si>
  <si>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</si>
  <si>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</si>
  <si>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</si>
  <si>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</si>
  <si>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</si>
  <si>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ЗАТО г. Зеленогорска</t>
  </si>
  <si>
    <t>10000000000000000</t>
  </si>
  <si>
    <t>НАЛОГОВЫЕ И НЕНАЛОГОВЫЕ ДОХОДЫ</t>
  </si>
  <si>
    <t>Приложение № 1</t>
  </si>
  <si>
    <t>(рублей)</t>
  </si>
  <si>
    <t>План</t>
  </si>
  <si>
    <t>Исполнено</t>
  </si>
  <si>
    <t>% исполнения</t>
  </si>
  <si>
    <t>202299999047404150</t>
  </si>
  <si>
    <t>202299999047840150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</si>
  <si>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</si>
  <si>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</si>
  <si>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</si>
  <si>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</si>
  <si>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-</t>
  </si>
  <si>
    <t>11402000000000410</t>
  </si>
  <si>
    <t>11402040040000410</t>
  </si>
  <si>
    <t>11402043040000410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</si>
  <si>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</si>
  <si>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</si>
  <si>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</si>
  <si>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власти</t>
  </si>
  <si>
    <t>11601173010000140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</si>
  <si>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</si>
  <si>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</si>
  <si>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</si>
  <si>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11610129010000140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</si>
  <si>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</si>
  <si>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</si>
  <si>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</si>
  <si>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</si>
  <si>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</si>
  <si>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Невыясненные поступления, зачисляемые в бюджеты городских округов</t>
  </si>
  <si>
    <t>Субсидии бюджетам муниципальных образований на устройство крытых тентовых спортивных сооружений в рамках подпрограммы "Развитие массовой физической культуры и спорта" государственной программы Красноярского края "Развитие физической культуры и спорта"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</si>
  <si>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</si>
  <si>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к постановлению Администрации</t>
  </si>
  <si>
    <t xml:space="preserve">Доходы местного бюджета </t>
  </si>
  <si>
    <t xml:space="preserve"> за 1 квартал 2021 года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</si>
  <si>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</si>
  <si>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</si>
  <si>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от 13.04.2021  №  48-п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</si>
</sst>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sz val="8.5"/>
      <name val="MS Sans Serif"/>
    </font>
    <font>
      <b/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MS Sans Serif"/>
      <family val="2"/>
      <charset val="204"/>
    </font>
    <font>
      <sz val="11"/>
      <name val="Arial Cyr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10" fillId="0" borderId="0" xfId="0" applyFont="1"/>
    <xf numFmtId="0" fontId="4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/>
    <xf numFmtId="0" fontId="11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3"/>
  <sheetViews>
    <sheetView showGridLines="0" tabSelected="1" view="pageLayout" topLeftCell="A94" zoomScale="82" zoomScaleNormal="100" zoomScalePageLayoutView="82" workbookViewId="0">
      <selection activeCell="D104" sqref="D104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9.6640625" customWidth="1"/>
    <col min="4" max="4" width="26.33203125" customWidth="1"/>
    <col min="5" max="5" width="76.44140625" customWidth="1"/>
    <col min="6" max="19" width="8.88671875" hidden="1" customWidth="1"/>
    <col min="20" max="22" width="18.6640625" customWidth="1"/>
  </cols>
  <sheetData>
    <row r="1" spans="1:22" ht="12.75" customHeight="1" x14ac:dyDescent="0.35">
      <c r="C1" s="16"/>
      <c r="D1" s="17"/>
      <c r="E1" s="17"/>
      <c r="F1" s="17"/>
      <c r="G1" s="17"/>
      <c r="H1" s="17"/>
      <c r="I1" s="17"/>
      <c r="J1" s="17"/>
      <c r="K1" s="17"/>
      <c r="L1" s="17"/>
      <c r="M1" s="18"/>
      <c r="N1" s="17"/>
      <c r="O1" s="18"/>
      <c r="P1" s="18"/>
      <c r="Q1" s="18"/>
      <c r="R1" s="18"/>
      <c r="S1" s="18"/>
      <c r="T1" s="18"/>
      <c r="U1" s="28" t="s">
        <v>403</v>
      </c>
      <c r="V1" s="28"/>
    </row>
    <row r="2" spans="1:22" ht="12.75" customHeight="1" x14ac:dyDescent="0.35">
      <c r="C2" s="16"/>
      <c r="D2" s="17"/>
      <c r="E2" s="17"/>
      <c r="F2" s="17"/>
      <c r="G2" s="17"/>
      <c r="H2" s="17"/>
      <c r="I2" s="17"/>
      <c r="J2" s="17"/>
      <c r="K2" s="17"/>
      <c r="L2" s="17"/>
      <c r="M2" s="18"/>
      <c r="N2" s="17"/>
      <c r="O2" s="18"/>
      <c r="P2" s="18"/>
      <c r="Q2" s="18"/>
      <c r="R2" s="18"/>
      <c r="S2" s="18"/>
      <c r="T2" s="18"/>
      <c r="U2" s="28" t="s">
        <v>435</v>
      </c>
      <c r="V2" s="28"/>
    </row>
    <row r="3" spans="1:22" ht="12.75" customHeight="1" x14ac:dyDescent="0.35">
      <c r="C3" s="16"/>
      <c r="D3" s="17"/>
      <c r="E3" s="17"/>
      <c r="F3" s="17"/>
      <c r="G3" s="17"/>
      <c r="H3" s="17"/>
      <c r="I3" s="17"/>
      <c r="J3" s="17"/>
      <c r="K3" s="17"/>
      <c r="L3" s="17"/>
      <c r="M3" s="18"/>
      <c r="N3" s="17"/>
      <c r="O3" s="18"/>
      <c r="P3" s="18"/>
      <c r="Q3" s="18"/>
      <c r="R3" s="18"/>
      <c r="S3" s="18"/>
      <c r="T3" s="18"/>
      <c r="U3" s="28" t="s">
        <v>400</v>
      </c>
      <c r="V3" s="28"/>
    </row>
    <row r="4" spans="1:22" ht="12.75" customHeight="1" x14ac:dyDescent="0.35">
      <c r="C4" s="16"/>
      <c r="D4" s="17"/>
      <c r="E4" s="17"/>
      <c r="F4" s="17"/>
      <c r="G4" s="17"/>
      <c r="H4" s="17"/>
      <c r="I4" s="17"/>
      <c r="J4" s="17"/>
      <c r="K4" s="17"/>
      <c r="L4" s="17"/>
      <c r="M4" s="18"/>
      <c r="N4" s="17"/>
      <c r="O4" s="18"/>
      <c r="P4" s="18"/>
      <c r="Q4" s="18"/>
      <c r="R4" s="18"/>
      <c r="S4" s="18"/>
      <c r="T4" s="18"/>
      <c r="U4" s="28" t="s">
        <v>440</v>
      </c>
      <c r="V4" s="28"/>
    </row>
    <row r="5" spans="1:22" ht="12.75" customHeight="1" x14ac:dyDescent="0.35">
      <c r="C5" s="16"/>
      <c r="D5" s="17"/>
      <c r="E5" s="17"/>
      <c r="F5" s="17"/>
      <c r="G5" s="17"/>
      <c r="H5" s="17"/>
      <c r="I5" s="17"/>
      <c r="J5" s="17"/>
      <c r="K5" s="17"/>
      <c r="L5" s="17"/>
      <c r="M5" s="18"/>
      <c r="N5" s="17"/>
      <c r="O5" s="18"/>
      <c r="P5" s="18"/>
      <c r="Q5" s="18"/>
      <c r="R5" s="18"/>
      <c r="S5" s="18"/>
      <c r="T5" s="18"/>
      <c r="U5" s="28"/>
      <c r="V5" s="28"/>
    </row>
    <row r="6" spans="1:22" ht="12.75" customHeight="1" x14ac:dyDescent="0.3">
      <c r="C6" s="29" t="s">
        <v>436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3.5" customHeight="1" x14ac:dyDescent="0.3">
      <c r="A7" s="19"/>
      <c r="B7" s="19"/>
      <c r="C7" s="29" t="s">
        <v>437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22" ht="13.5" customHeight="1" x14ac:dyDescent="0.3">
      <c r="A8" s="19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9" t="s">
        <v>404</v>
      </c>
    </row>
    <row r="9" spans="1:22" ht="13.5" customHeight="1" x14ac:dyDescent="0.3">
      <c r="A9" s="19"/>
      <c r="B9" s="19"/>
      <c r="C9" s="25" t="s">
        <v>0</v>
      </c>
      <c r="D9" s="25" t="s">
        <v>1</v>
      </c>
      <c r="E9" s="25" t="s">
        <v>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7"/>
      <c r="Q9" s="7"/>
      <c r="R9" s="7"/>
      <c r="S9" s="7"/>
      <c r="T9" s="26" t="s">
        <v>405</v>
      </c>
      <c r="U9" s="26" t="s">
        <v>406</v>
      </c>
      <c r="V9" s="26" t="s">
        <v>407</v>
      </c>
    </row>
    <row r="10" spans="1:22" ht="36" customHeight="1" x14ac:dyDescent="0.25">
      <c r="A10" s="1"/>
      <c r="B10" s="4"/>
      <c r="C10" s="30"/>
      <c r="D10" s="30"/>
      <c r="E10" s="31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7"/>
      <c r="Q10" s="7"/>
      <c r="R10" s="7"/>
      <c r="S10" s="7"/>
      <c r="T10" s="27"/>
      <c r="U10" s="27"/>
      <c r="V10" s="27"/>
    </row>
    <row r="11" spans="1:22" ht="17.25" customHeight="1" x14ac:dyDescent="0.25">
      <c r="A11" s="1"/>
      <c r="B11" s="4"/>
      <c r="C11" s="8" t="s">
        <v>3</v>
      </c>
      <c r="D11" s="8" t="s">
        <v>401</v>
      </c>
      <c r="E11" s="9" t="s">
        <v>402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>
        <f>SUM(T12+T21+T27+T39+T47+T54+T79+T93+T106+T112+T159)</f>
        <v>668455000</v>
      </c>
      <c r="U11" s="10">
        <f>SUM(U12+U21+U27+U39+U47+U54+U79+U93+U106+U112+U159)</f>
        <v>169562944.5</v>
      </c>
      <c r="V11" s="10">
        <f>ROUND(U11/T11*100,2)</f>
        <v>25.37</v>
      </c>
    </row>
    <row r="12" spans="1:22" ht="20.399999999999999" customHeight="1" x14ac:dyDescent="0.25">
      <c r="A12" s="1"/>
      <c r="B12" s="4"/>
      <c r="C12" s="8" t="s">
        <v>4</v>
      </c>
      <c r="D12" s="8" t="s">
        <v>5</v>
      </c>
      <c r="E12" s="9" t="s">
        <v>6</v>
      </c>
      <c r="F12" s="8"/>
      <c r="G12" s="8"/>
      <c r="H12" s="8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f>SUM(T13+T17)</f>
        <v>491685200</v>
      </c>
      <c r="U12" s="10">
        <f>SUM(U13+U17)</f>
        <v>113374345.40000001</v>
      </c>
      <c r="V12" s="10">
        <f t="shared" ref="V12:V75" si="0">ROUND(U12/T12*100,2)</f>
        <v>23.06</v>
      </c>
    </row>
    <row r="13" spans="1:22" ht="16.2" customHeight="1" x14ac:dyDescent="0.25">
      <c r="A13" s="1"/>
      <c r="B13" s="4"/>
      <c r="C13" s="8" t="s">
        <v>4</v>
      </c>
      <c r="D13" s="8" t="s">
        <v>7</v>
      </c>
      <c r="E13" s="9" t="s">
        <v>8</v>
      </c>
      <c r="F13" s="8"/>
      <c r="G13" s="8"/>
      <c r="H13" s="8"/>
      <c r="I13" s="8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f>SUM(T14)</f>
        <v>117928200</v>
      </c>
      <c r="U13" s="10">
        <f>SUM(U14)</f>
        <v>44563589.020000003</v>
      </c>
      <c r="V13" s="10">
        <f t="shared" si="0"/>
        <v>37.79</v>
      </c>
    </row>
    <row r="14" spans="1:22" ht="26.4" x14ac:dyDescent="0.25">
      <c r="A14" s="1"/>
      <c r="B14" s="4"/>
      <c r="C14" s="8" t="s">
        <v>4</v>
      </c>
      <c r="D14" s="8" t="s">
        <v>9</v>
      </c>
      <c r="E14" s="9" t="s">
        <v>10</v>
      </c>
      <c r="F14" s="8"/>
      <c r="G14" s="8"/>
      <c r="H14" s="8"/>
      <c r="I14" s="8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f>SUM(T15:T16)</f>
        <v>117928200</v>
      </c>
      <c r="U14" s="10">
        <f t="shared" ref="U14" si="1">SUM(U15:U16)</f>
        <v>44563589.020000003</v>
      </c>
      <c r="V14" s="10">
        <f t="shared" si="0"/>
        <v>37.79</v>
      </c>
    </row>
    <row r="15" spans="1:22" ht="26.4" x14ac:dyDescent="0.25">
      <c r="A15" s="2"/>
      <c r="B15" s="5"/>
      <c r="C15" s="11" t="s">
        <v>4</v>
      </c>
      <c r="D15" s="11" t="s">
        <v>11</v>
      </c>
      <c r="E15" s="12" t="s">
        <v>12</v>
      </c>
      <c r="F15" s="11"/>
      <c r="G15" s="11"/>
      <c r="H15" s="11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>
        <v>3144200</v>
      </c>
      <c r="U15" s="13">
        <v>2425465.92</v>
      </c>
      <c r="V15" s="10">
        <f t="shared" si="0"/>
        <v>77.14</v>
      </c>
    </row>
    <row r="16" spans="1:22" ht="26.4" x14ac:dyDescent="0.25">
      <c r="A16" s="2"/>
      <c r="B16" s="5"/>
      <c r="C16" s="11" t="s">
        <v>4</v>
      </c>
      <c r="D16" s="11" t="s">
        <v>13</v>
      </c>
      <c r="E16" s="12" t="s">
        <v>14</v>
      </c>
      <c r="F16" s="11"/>
      <c r="G16" s="11"/>
      <c r="H16" s="11"/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>
        <v>114784000</v>
      </c>
      <c r="U16" s="13">
        <v>42138123.100000001</v>
      </c>
      <c r="V16" s="10">
        <f t="shared" si="0"/>
        <v>36.71</v>
      </c>
    </row>
    <row r="17" spans="1:22" ht="19.2" customHeight="1" x14ac:dyDescent="0.25">
      <c r="A17" s="1"/>
      <c r="B17" s="4"/>
      <c r="C17" s="8" t="s">
        <v>4</v>
      </c>
      <c r="D17" s="8" t="s">
        <v>15</v>
      </c>
      <c r="E17" s="9" t="s">
        <v>16</v>
      </c>
      <c r="F17" s="8"/>
      <c r="G17" s="8"/>
      <c r="H17" s="8"/>
      <c r="I17" s="8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>
        <f>SUM(T18:T20)</f>
        <v>373757000</v>
      </c>
      <c r="U17" s="10">
        <f>SUM(U18:U20)</f>
        <v>68810756.379999995</v>
      </c>
      <c r="V17" s="10">
        <f t="shared" si="0"/>
        <v>18.41</v>
      </c>
    </row>
    <row r="18" spans="1:22" ht="52.8" x14ac:dyDescent="0.25">
      <c r="A18" s="2"/>
      <c r="B18" s="5"/>
      <c r="C18" s="11" t="s">
        <v>4</v>
      </c>
      <c r="D18" s="11" t="s">
        <v>17</v>
      </c>
      <c r="E18" s="14" t="s">
        <v>18</v>
      </c>
      <c r="F18" s="11"/>
      <c r="G18" s="11"/>
      <c r="H18" s="11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>
        <v>371428700</v>
      </c>
      <c r="U18" s="13">
        <v>68606429.200000003</v>
      </c>
      <c r="V18" s="10">
        <f t="shared" si="0"/>
        <v>18.47</v>
      </c>
    </row>
    <row r="19" spans="1:22" ht="66" x14ac:dyDescent="0.25">
      <c r="A19" s="2"/>
      <c r="B19" s="5"/>
      <c r="C19" s="11" t="s">
        <v>4</v>
      </c>
      <c r="D19" s="11" t="s">
        <v>19</v>
      </c>
      <c r="E19" s="14" t="s">
        <v>20</v>
      </c>
      <c r="F19" s="11"/>
      <c r="G19" s="11"/>
      <c r="H19" s="11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>
        <v>1077200</v>
      </c>
      <c r="U19" s="13">
        <v>16012.63</v>
      </c>
      <c r="V19" s="10">
        <f t="shared" si="0"/>
        <v>1.49</v>
      </c>
    </row>
    <row r="20" spans="1:22" ht="31.8" customHeight="1" x14ac:dyDescent="0.25">
      <c r="A20" s="2"/>
      <c r="B20" s="5"/>
      <c r="C20" s="11" t="s">
        <v>4</v>
      </c>
      <c r="D20" s="11" t="s">
        <v>21</v>
      </c>
      <c r="E20" s="12" t="s">
        <v>22</v>
      </c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1251100</v>
      </c>
      <c r="U20" s="13">
        <v>188314.55</v>
      </c>
      <c r="V20" s="10">
        <f t="shared" si="0"/>
        <v>15.05</v>
      </c>
    </row>
    <row r="21" spans="1:22" ht="33.6" customHeight="1" x14ac:dyDescent="0.25">
      <c r="A21" s="1"/>
      <c r="B21" s="4"/>
      <c r="C21" s="8" t="s">
        <v>23</v>
      </c>
      <c r="D21" s="8" t="s">
        <v>24</v>
      </c>
      <c r="E21" s="9" t="s">
        <v>25</v>
      </c>
      <c r="F21" s="8"/>
      <c r="G21" s="8"/>
      <c r="H21" s="8"/>
      <c r="I21" s="8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>
        <f>T22</f>
        <v>22666100</v>
      </c>
      <c r="U21" s="10">
        <f>U22</f>
        <v>5082187.55</v>
      </c>
      <c r="V21" s="10">
        <f t="shared" si="0"/>
        <v>22.42</v>
      </c>
    </row>
    <row r="22" spans="1:22" ht="26.4" x14ac:dyDescent="0.25">
      <c r="A22" s="1"/>
      <c r="B22" s="4"/>
      <c r="C22" s="8" t="s">
        <v>23</v>
      </c>
      <c r="D22" s="8" t="s">
        <v>26</v>
      </c>
      <c r="E22" s="9" t="s">
        <v>27</v>
      </c>
      <c r="F22" s="8"/>
      <c r="G22" s="8"/>
      <c r="H22" s="8"/>
      <c r="I22" s="8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f>SUM(T23:T26)</f>
        <v>22666100</v>
      </c>
      <c r="U22" s="10">
        <f>SUM(U23:U26)</f>
        <v>5082187.55</v>
      </c>
      <c r="V22" s="10">
        <f t="shared" si="0"/>
        <v>22.42</v>
      </c>
    </row>
    <row r="23" spans="1:22" ht="39.6" x14ac:dyDescent="0.25">
      <c r="A23" s="2"/>
      <c r="B23" s="5"/>
      <c r="C23" s="11" t="s">
        <v>23</v>
      </c>
      <c r="D23" s="11" t="s">
        <v>28</v>
      </c>
      <c r="E23" s="12" t="s">
        <v>29</v>
      </c>
      <c r="F23" s="11"/>
      <c r="G23" s="11"/>
      <c r="H23" s="11"/>
      <c r="I23" s="11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>
        <v>10407400</v>
      </c>
      <c r="U23" s="13">
        <v>2280794.9900000002</v>
      </c>
      <c r="V23" s="10">
        <f t="shared" si="0"/>
        <v>21.92</v>
      </c>
    </row>
    <row r="24" spans="1:22" ht="52.8" x14ac:dyDescent="0.25">
      <c r="A24" s="2"/>
      <c r="B24" s="5"/>
      <c r="C24" s="11" t="s">
        <v>23</v>
      </c>
      <c r="D24" s="11" t="s">
        <v>30</v>
      </c>
      <c r="E24" s="14" t="s">
        <v>31</v>
      </c>
      <c r="F24" s="11"/>
      <c r="G24" s="11"/>
      <c r="H24" s="11"/>
      <c r="I24" s="11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>
        <v>59400</v>
      </c>
      <c r="U24" s="13">
        <v>15996.6</v>
      </c>
      <c r="V24" s="10">
        <f t="shared" si="0"/>
        <v>26.93</v>
      </c>
    </row>
    <row r="25" spans="1:22" ht="39.6" x14ac:dyDescent="0.25">
      <c r="A25" s="2"/>
      <c r="B25" s="5"/>
      <c r="C25" s="11" t="s">
        <v>23</v>
      </c>
      <c r="D25" s="11" t="s">
        <v>32</v>
      </c>
      <c r="E25" s="12" t="s">
        <v>33</v>
      </c>
      <c r="F25" s="11"/>
      <c r="G25" s="11"/>
      <c r="H25" s="11"/>
      <c r="I25" s="11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>
        <v>13690400</v>
      </c>
      <c r="U25" s="13">
        <v>3192730.15</v>
      </c>
      <c r="V25" s="10">
        <f t="shared" si="0"/>
        <v>23.32</v>
      </c>
    </row>
    <row r="26" spans="1:22" ht="39.6" x14ac:dyDescent="0.25">
      <c r="A26" s="2"/>
      <c r="B26" s="5"/>
      <c r="C26" s="11" t="s">
        <v>23</v>
      </c>
      <c r="D26" s="11" t="s">
        <v>34</v>
      </c>
      <c r="E26" s="12" t="s">
        <v>35</v>
      </c>
      <c r="F26" s="11"/>
      <c r="G26" s="11"/>
      <c r="H26" s="11"/>
      <c r="I26" s="1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-1491100</v>
      </c>
      <c r="U26" s="13">
        <v>-407334.19</v>
      </c>
      <c r="V26" s="10">
        <f t="shared" si="0"/>
        <v>27.32</v>
      </c>
    </row>
    <row r="27" spans="1:22" ht="21" customHeight="1" x14ac:dyDescent="0.25">
      <c r="A27" s="1"/>
      <c r="B27" s="4"/>
      <c r="C27" s="8" t="s">
        <v>4</v>
      </c>
      <c r="D27" s="8" t="s">
        <v>36</v>
      </c>
      <c r="E27" s="9" t="s">
        <v>37</v>
      </c>
      <c r="F27" s="8"/>
      <c r="G27" s="8"/>
      <c r="H27" s="8"/>
      <c r="I27" s="8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f>T28+T33+T35+T37</f>
        <v>53933800</v>
      </c>
      <c r="U27" s="10">
        <f>U28+U33+U35+U37</f>
        <v>15183397.92</v>
      </c>
      <c r="V27" s="10">
        <f t="shared" si="0"/>
        <v>28.15</v>
      </c>
    </row>
    <row r="28" spans="1:22" ht="19.2" customHeight="1" x14ac:dyDescent="0.25">
      <c r="A28" s="1"/>
      <c r="B28" s="4"/>
      <c r="C28" s="8" t="s">
        <v>4</v>
      </c>
      <c r="D28" s="8" t="s">
        <v>38</v>
      </c>
      <c r="E28" s="9" t="s">
        <v>39</v>
      </c>
      <c r="F28" s="8"/>
      <c r="G28" s="8"/>
      <c r="H28" s="8"/>
      <c r="I28" s="8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>
        <f>SUM(T29+T31)</f>
        <v>44704500</v>
      </c>
      <c r="U28" s="10">
        <f>SUM(U29+U31)</f>
        <v>7183761.1600000001</v>
      </c>
      <c r="V28" s="10">
        <f t="shared" si="0"/>
        <v>16.07</v>
      </c>
    </row>
    <row r="29" spans="1:22" ht="26.4" x14ac:dyDescent="0.25">
      <c r="A29" s="1"/>
      <c r="B29" s="4"/>
      <c r="C29" s="8" t="s">
        <v>4</v>
      </c>
      <c r="D29" s="8" t="s">
        <v>40</v>
      </c>
      <c r="E29" s="9" t="s">
        <v>41</v>
      </c>
      <c r="F29" s="8"/>
      <c r="G29" s="8"/>
      <c r="H29" s="8"/>
      <c r="I29" s="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f>T30</f>
        <v>33726100</v>
      </c>
      <c r="U29" s="10">
        <f>U30</f>
        <v>5266322.03</v>
      </c>
      <c r="V29" s="10">
        <f t="shared" si="0"/>
        <v>15.61</v>
      </c>
    </row>
    <row r="30" spans="1:22" ht="26.4" x14ac:dyDescent="0.25">
      <c r="A30" s="2"/>
      <c r="B30" s="5"/>
      <c r="C30" s="11" t="s">
        <v>4</v>
      </c>
      <c r="D30" s="11" t="s">
        <v>42</v>
      </c>
      <c r="E30" s="12" t="s">
        <v>41</v>
      </c>
      <c r="F30" s="11"/>
      <c r="G30" s="11"/>
      <c r="H30" s="11"/>
      <c r="I30" s="11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>
        <v>33726100</v>
      </c>
      <c r="U30" s="13">
        <v>5266322.03</v>
      </c>
      <c r="V30" s="10">
        <f t="shared" si="0"/>
        <v>15.61</v>
      </c>
    </row>
    <row r="31" spans="1:22" ht="26.4" x14ac:dyDescent="0.25">
      <c r="A31" s="1"/>
      <c r="B31" s="4"/>
      <c r="C31" s="8" t="s">
        <v>4</v>
      </c>
      <c r="D31" s="8" t="s">
        <v>43</v>
      </c>
      <c r="E31" s="9" t="s">
        <v>44</v>
      </c>
      <c r="F31" s="8"/>
      <c r="G31" s="8"/>
      <c r="H31" s="8"/>
      <c r="I31" s="8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f>T32</f>
        <v>10978400</v>
      </c>
      <c r="U31" s="10">
        <f>U32</f>
        <v>1917439.13</v>
      </c>
      <c r="V31" s="10">
        <f t="shared" si="0"/>
        <v>17.47</v>
      </c>
    </row>
    <row r="32" spans="1:22" ht="39.6" x14ac:dyDescent="0.25">
      <c r="A32" s="2"/>
      <c r="B32" s="5"/>
      <c r="C32" s="11" t="s">
        <v>4</v>
      </c>
      <c r="D32" s="11" t="s">
        <v>45</v>
      </c>
      <c r="E32" s="12" t="s">
        <v>46</v>
      </c>
      <c r="F32" s="11"/>
      <c r="G32" s="11"/>
      <c r="H32" s="11"/>
      <c r="I32" s="11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>
        <v>10978400</v>
      </c>
      <c r="U32" s="13">
        <v>1917439.13</v>
      </c>
      <c r="V32" s="10">
        <f t="shared" si="0"/>
        <v>17.47</v>
      </c>
    </row>
    <row r="33" spans="1:22" ht="18.600000000000001" customHeight="1" x14ac:dyDescent="0.25">
      <c r="A33" s="1"/>
      <c r="B33" s="4"/>
      <c r="C33" s="8" t="s">
        <v>4</v>
      </c>
      <c r="D33" s="8" t="s">
        <v>47</v>
      </c>
      <c r="E33" s="9" t="s">
        <v>48</v>
      </c>
      <c r="F33" s="8"/>
      <c r="G33" s="8"/>
      <c r="H33" s="8"/>
      <c r="I33" s="8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>
        <f>T34</f>
        <v>4346000</v>
      </c>
      <c r="U33" s="10">
        <f>U34</f>
        <v>4812935.97</v>
      </c>
      <c r="V33" s="10">
        <f t="shared" si="0"/>
        <v>110.74</v>
      </c>
    </row>
    <row r="34" spans="1:22" ht="16.2" customHeight="1" x14ac:dyDescent="0.25">
      <c r="A34" s="2"/>
      <c r="B34" s="5"/>
      <c r="C34" s="11" t="s">
        <v>4</v>
      </c>
      <c r="D34" s="11" t="s">
        <v>49</v>
      </c>
      <c r="E34" s="12" t="s">
        <v>48</v>
      </c>
      <c r="F34" s="11"/>
      <c r="G34" s="11"/>
      <c r="H34" s="11"/>
      <c r="I34" s="11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>
        <v>4346000</v>
      </c>
      <c r="U34" s="13">
        <v>4812935.97</v>
      </c>
      <c r="V34" s="10">
        <f t="shared" si="0"/>
        <v>110.74</v>
      </c>
    </row>
    <row r="35" spans="1:22" ht="19.2" customHeight="1" x14ac:dyDescent="0.25">
      <c r="A35" s="1"/>
      <c r="B35" s="4"/>
      <c r="C35" s="8" t="s">
        <v>4</v>
      </c>
      <c r="D35" s="8" t="s">
        <v>50</v>
      </c>
      <c r="E35" s="9" t="s">
        <v>51</v>
      </c>
      <c r="F35" s="8"/>
      <c r="G35" s="8"/>
      <c r="H35" s="8"/>
      <c r="I35" s="8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>
        <f>T36</f>
        <v>955000</v>
      </c>
      <c r="U35" s="10">
        <f>U36</f>
        <v>96332.88</v>
      </c>
      <c r="V35" s="10">
        <f t="shared" si="0"/>
        <v>10.09</v>
      </c>
    </row>
    <row r="36" spans="1:22" ht="20.399999999999999" customHeight="1" x14ac:dyDescent="0.25">
      <c r="A36" s="2"/>
      <c r="B36" s="5"/>
      <c r="C36" s="11" t="s">
        <v>4</v>
      </c>
      <c r="D36" s="11" t="s">
        <v>52</v>
      </c>
      <c r="E36" s="12" t="s">
        <v>51</v>
      </c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>
        <v>955000</v>
      </c>
      <c r="U36" s="13">
        <v>96332.88</v>
      </c>
      <c r="V36" s="10">
        <f t="shared" si="0"/>
        <v>10.09</v>
      </c>
    </row>
    <row r="37" spans="1:22" ht="22.8" customHeight="1" x14ac:dyDescent="0.25">
      <c r="A37" s="1"/>
      <c r="B37" s="4"/>
      <c r="C37" s="8" t="s">
        <v>4</v>
      </c>
      <c r="D37" s="8" t="s">
        <v>53</v>
      </c>
      <c r="E37" s="9" t="s">
        <v>54</v>
      </c>
      <c r="F37" s="8"/>
      <c r="G37" s="8"/>
      <c r="H37" s="8"/>
      <c r="I37" s="8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>
        <f>T38</f>
        <v>3928300</v>
      </c>
      <c r="U37" s="10">
        <f>U38</f>
        <v>3090367.91</v>
      </c>
      <c r="V37" s="10">
        <f t="shared" si="0"/>
        <v>78.67</v>
      </c>
    </row>
    <row r="38" spans="1:22" ht="26.4" x14ac:dyDescent="0.25">
      <c r="A38" s="2"/>
      <c r="B38" s="5"/>
      <c r="C38" s="11" t="s">
        <v>4</v>
      </c>
      <c r="D38" s="11" t="s">
        <v>55</v>
      </c>
      <c r="E38" s="12" t="s">
        <v>56</v>
      </c>
      <c r="F38" s="11"/>
      <c r="G38" s="11"/>
      <c r="H38" s="11"/>
      <c r="I38" s="11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>
        <v>3928300</v>
      </c>
      <c r="U38" s="13">
        <v>3090367.91</v>
      </c>
      <c r="V38" s="10">
        <f t="shared" si="0"/>
        <v>78.67</v>
      </c>
    </row>
    <row r="39" spans="1:22" ht="20.399999999999999" customHeight="1" x14ac:dyDescent="0.25">
      <c r="A39" s="1"/>
      <c r="B39" s="4"/>
      <c r="C39" s="8" t="s">
        <v>4</v>
      </c>
      <c r="D39" s="8" t="s">
        <v>57</v>
      </c>
      <c r="E39" s="9" t="s">
        <v>58</v>
      </c>
      <c r="F39" s="8"/>
      <c r="G39" s="8"/>
      <c r="H39" s="8"/>
      <c r="I39" s="8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>
        <f>T40+T42</f>
        <v>33776300</v>
      </c>
      <c r="U39" s="10">
        <f>U40+U42</f>
        <v>4399375.32</v>
      </c>
      <c r="V39" s="10">
        <f t="shared" si="0"/>
        <v>13.03</v>
      </c>
    </row>
    <row r="40" spans="1:22" ht="22.2" customHeight="1" x14ac:dyDescent="0.25">
      <c r="A40" s="1"/>
      <c r="B40" s="4"/>
      <c r="C40" s="8" t="s">
        <v>4</v>
      </c>
      <c r="D40" s="8" t="s">
        <v>59</v>
      </c>
      <c r="E40" s="9" t="s">
        <v>60</v>
      </c>
      <c r="F40" s="8"/>
      <c r="G40" s="8"/>
      <c r="H40" s="8"/>
      <c r="I40" s="8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f>T41</f>
        <v>10379900</v>
      </c>
      <c r="U40" s="10">
        <f>U41</f>
        <v>976573.98</v>
      </c>
      <c r="V40" s="10">
        <f t="shared" si="0"/>
        <v>9.41</v>
      </c>
    </row>
    <row r="41" spans="1:22" ht="26.4" x14ac:dyDescent="0.25">
      <c r="A41" s="2"/>
      <c r="B41" s="5"/>
      <c r="C41" s="11" t="s">
        <v>4</v>
      </c>
      <c r="D41" s="11" t="s">
        <v>61</v>
      </c>
      <c r="E41" s="12" t="s">
        <v>62</v>
      </c>
      <c r="F41" s="11"/>
      <c r="G41" s="11"/>
      <c r="H41" s="11"/>
      <c r="I41" s="11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>
        <v>10379900</v>
      </c>
      <c r="U41" s="13">
        <v>976573.98</v>
      </c>
      <c r="V41" s="10">
        <f t="shared" si="0"/>
        <v>9.41</v>
      </c>
    </row>
    <row r="42" spans="1:22" ht="20.399999999999999" customHeight="1" x14ac:dyDescent="0.25">
      <c r="A42" s="1"/>
      <c r="B42" s="4"/>
      <c r="C42" s="8" t="s">
        <v>4</v>
      </c>
      <c r="D42" s="8" t="s">
        <v>63</v>
      </c>
      <c r="E42" s="9" t="s">
        <v>64</v>
      </c>
      <c r="F42" s="8"/>
      <c r="G42" s="8"/>
      <c r="H42" s="8"/>
      <c r="I42" s="8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>
        <f>T43+T45</f>
        <v>23396400</v>
      </c>
      <c r="U42" s="10">
        <f>U43+U45</f>
        <v>3422801.34</v>
      </c>
      <c r="V42" s="10">
        <f t="shared" si="0"/>
        <v>14.63</v>
      </c>
    </row>
    <row r="43" spans="1:22" ht="22.8" customHeight="1" x14ac:dyDescent="0.25">
      <c r="A43" s="1"/>
      <c r="B43" s="4"/>
      <c r="C43" s="8" t="s">
        <v>4</v>
      </c>
      <c r="D43" s="8" t="s">
        <v>65</v>
      </c>
      <c r="E43" s="9" t="s">
        <v>66</v>
      </c>
      <c r="F43" s="8"/>
      <c r="G43" s="8"/>
      <c r="H43" s="8"/>
      <c r="I43" s="8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f>T44</f>
        <v>22074200</v>
      </c>
      <c r="U43" s="10">
        <f>U44</f>
        <v>3361002.52</v>
      </c>
      <c r="V43" s="10">
        <f t="shared" si="0"/>
        <v>15.23</v>
      </c>
    </row>
    <row r="44" spans="1:22" ht="26.4" x14ac:dyDescent="0.25">
      <c r="A44" s="2"/>
      <c r="B44" s="5"/>
      <c r="C44" s="11" t="s">
        <v>4</v>
      </c>
      <c r="D44" s="11" t="s">
        <v>67</v>
      </c>
      <c r="E44" s="12" t="s">
        <v>68</v>
      </c>
      <c r="F44" s="11"/>
      <c r="G44" s="11"/>
      <c r="H44" s="11"/>
      <c r="I44" s="11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>
        <v>22074200</v>
      </c>
      <c r="U44" s="13">
        <v>3361002.52</v>
      </c>
      <c r="V44" s="10">
        <f t="shared" si="0"/>
        <v>15.23</v>
      </c>
    </row>
    <row r="45" spans="1:22" ht="22.2" customHeight="1" x14ac:dyDescent="0.25">
      <c r="A45" s="1"/>
      <c r="B45" s="4"/>
      <c r="C45" s="8" t="s">
        <v>4</v>
      </c>
      <c r="D45" s="8" t="s">
        <v>69</v>
      </c>
      <c r="E45" s="9" t="s">
        <v>70</v>
      </c>
      <c r="F45" s="8"/>
      <c r="G45" s="8"/>
      <c r="H45" s="8"/>
      <c r="I45" s="8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>
        <f>T46</f>
        <v>1322200</v>
      </c>
      <c r="U45" s="10">
        <f>U46</f>
        <v>61798.82</v>
      </c>
      <c r="V45" s="10">
        <f t="shared" si="0"/>
        <v>4.67</v>
      </c>
    </row>
    <row r="46" spans="1:22" ht="25.8" customHeight="1" x14ac:dyDescent="0.25">
      <c r="A46" s="2"/>
      <c r="B46" s="5"/>
      <c r="C46" s="11" t="s">
        <v>4</v>
      </c>
      <c r="D46" s="11" t="s">
        <v>71</v>
      </c>
      <c r="E46" s="12" t="s">
        <v>72</v>
      </c>
      <c r="F46" s="11"/>
      <c r="G46" s="11"/>
      <c r="H46" s="11"/>
      <c r="I46" s="11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>
        <v>1322200</v>
      </c>
      <c r="U46" s="13">
        <v>61798.82</v>
      </c>
      <c r="V46" s="10">
        <f t="shared" si="0"/>
        <v>4.67</v>
      </c>
    </row>
    <row r="47" spans="1:22" ht="18" customHeight="1" x14ac:dyDescent="0.25">
      <c r="A47" s="1"/>
      <c r="B47" s="4"/>
      <c r="C47" s="8" t="s">
        <v>3</v>
      </c>
      <c r="D47" s="8" t="s">
        <v>73</v>
      </c>
      <c r="E47" s="9" t="s">
        <v>74</v>
      </c>
      <c r="F47" s="8"/>
      <c r="G47" s="8"/>
      <c r="H47" s="8"/>
      <c r="I47" s="8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>
        <f>SUM(T48+T50)</f>
        <v>8669100</v>
      </c>
      <c r="U47" s="10">
        <f>SUM(U48+U50)</f>
        <v>2257549.1800000002</v>
      </c>
      <c r="V47" s="10">
        <f t="shared" si="0"/>
        <v>26.04</v>
      </c>
    </row>
    <row r="48" spans="1:22" ht="26.4" x14ac:dyDescent="0.25">
      <c r="A48" s="1"/>
      <c r="B48" s="4"/>
      <c r="C48" s="8" t="s">
        <v>4</v>
      </c>
      <c r="D48" s="8" t="s">
        <v>75</v>
      </c>
      <c r="E48" s="9" t="s">
        <v>76</v>
      </c>
      <c r="F48" s="8"/>
      <c r="G48" s="8"/>
      <c r="H48" s="8"/>
      <c r="I48" s="8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>
        <f>T49</f>
        <v>8434400</v>
      </c>
      <c r="U48" s="10">
        <f>U49</f>
        <v>2196749.1800000002</v>
      </c>
      <c r="V48" s="10">
        <f t="shared" si="0"/>
        <v>26.05</v>
      </c>
    </row>
    <row r="49" spans="1:22" ht="26.4" x14ac:dyDescent="0.25">
      <c r="A49" s="2"/>
      <c r="B49" s="5"/>
      <c r="C49" s="11" t="s">
        <v>4</v>
      </c>
      <c r="D49" s="11" t="s">
        <v>77</v>
      </c>
      <c r="E49" s="12" t="s">
        <v>78</v>
      </c>
      <c r="F49" s="11"/>
      <c r="G49" s="11"/>
      <c r="H49" s="11"/>
      <c r="I49" s="11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>
        <v>8434400</v>
      </c>
      <c r="U49" s="13">
        <v>2196749.1800000002</v>
      </c>
      <c r="V49" s="10">
        <f t="shared" si="0"/>
        <v>26.05</v>
      </c>
    </row>
    <row r="50" spans="1:22" ht="26.4" x14ac:dyDescent="0.25">
      <c r="A50" s="1"/>
      <c r="B50" s="4"/>
      <c r="C50" s="8" t="s">
        <v>79</v>
      </c>
      <c r="D50" s="8" t="s">
        <v>80</v>
      </c>
      <c r="E50" s="9" t="s">
        <v>81</v>
      </c>
      <c r="F50" s="8"/>
      <c r="G50" s="8"/>
      <c r="H50" s="8"/>
      <c r="I50" s="8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>
        <f t="shared" ref="T50:U52" si="2">T51</f>
        <v>234700</v>
      </c>
      <c r="U50" s="10">
        <f t="shared" si="2"/>
        <v>60800</v>
      </c>
      <c r="V50" s="10">
        <f t="shared" si="0"/>
        <v>25.91</v>
      </c>
    </row>
    <row r="51" spans="1:22" ht="39.6" x14ac:dyDescent="0.25">
      <c r="A51" s="1"/>
      <c r="B51" s="4"/>
      <c r="C51" s="8" t="s">
        <v>79</v>
      </c>
      <c r="D51" s="8" t="s">
        <v>82</v>
      </c>
      <c r="E51" s="9" t="s">
        <v>83</v>
      </c>
      <c r="F51" s="8"/>
      <c r="G51" s="8"/>
      <c r="H51" s="8"/>
      <c r="I51" s="8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>
        <f t="shared" si="2"/>
        <v>234700</v>
      </c>
      <c r="U51" s="10">
        <f t="shared" si="2"/>
        <v>60800</v>
      </c>
      <c r="V51" s="10">
        <f t="shared" si="0"/>
        <v>25.91</v>
      </c>
    </row>
    <row r="52" spans="1:22" ht="52.8" x14ac:dyDescent="0.25">
      <c r="A52" s="1"/>
      <c r="B52" s="4"/>
      <c r="C52" s="8" t="s">
        <v>79</v>
      </c>
      <c r="D52" s="8" t="s">
        <v>84</v>
      </c>
      <c r="E52" s="15" t="s">
        <v>85</v>
      </c>
      <c r="F52" s="8"/>
      <c r="G52" s="8"/>
      <c r="H52" s="8"/>
      <c r="I52" s="8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>
        <f t="shared" si="2"/>
        <v>234700</v>
      </c>
      <c r="U52" s="10">
        <f t="shared" si="2"/>
        <v>60800</v>
      </c>
      <c r="V52" s="10">
        <f t="shared" si="0"/>
        <v>25.91</v>
      </c>
    </row>
    <row r="53" spans="1:22" ht="52.8" x14ac:dyDescent="0.25">
      <c r="A53" s="2"/>
      <c r="B53" s="5"/>
      <c r="C53" s="11" t="s">
        <v>79</v>
      </c>
      <c r="D53" s="11" t="s">
        <v>86</v>
      </c>
      <c r="E53" s="14" t="s">
        <v>85</v>
      </c>
      <c r="F53" s="11"/>
      <c r="G53" s="11"/>
      <c r="H53" s="11"/>
      <c r="I53" s="11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>
        <v>234700</v>
      </c>
      <c r="U53" s="13">
        <v>60800</v>
      </c>
      <c r="V53" s="10">
        <f t="shared" si="0"/>
        <v>25.91</v>
      </c>
    </row>
    <row r="54" spans="1:22" ht="26.4" x14ac:dyDescent="0.25">
      <c r="A54" s="1"/>
      <c r="B54" s="4"/>
      <c r="C54" s="8" t="s">
        <v>3</v>
      </c>
      <c r="D54" s="8" t="s">
        <v>87</v>
      </c>
      <c r="E54" s="9" t="s">
        <v>88</v>
      </c>
      <c r="F54" s="8"/>
      <c r="G54" s="8"/>
      <c r="H54" s="8"/>
      <c r="I54" s="8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>
        <f>SUM(T55+T66+T69+T72+T74)</f>
        <v>33405200</v>
      </c>
      <c r="U54" s="10">
        <f>SUM(U55+U66+U69+U72+U74)</f>
        <v>5719696.2899999991</v>
      </c>
      <c r="V54" s="10">
        <f t="shared" si="0"/>
        <v>17.12</v>
      </c>
    </row>
    <row r="55" spans="1:22" ht="52.8" x14ac:dyDescent="0.25">
      <c r="A55" s="1"/>
      <c r="B55" s="4"/>
      <c r="C55" s="8" t="s">
        <v>3</v>
      </c>
      <c r="D55" s="8" t="s">
        <v>89</v>
      </c>
      <c r="E55" s="15" t="s">
        <v>90</v>
      </c>
      <c r="F55" s="8"/>
      <c r="G55" s="8"/>
      <c r="H55" s="8"/>
      <c r="I55" s="8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>
        <f>SUM(T56+T58+T60+T64)</f>
        <v>27843500</v>
      </c>
      <c r="U55" s="10">
        <f>SUM(U56+U58+U60+U64)</f>
        <v>4156679.87</v>
      </c>
      <c r="V55" s="10">
        <f t="shared" si="0"/>
        <v>14.93</v>
      </c>
    </row>
    <row r="56" spans="1:22" ht="39.6" x14ac:dyDescent="0.25">
      <c r="A56" s="1"/>
      <c r="B56" s="4"/>
      <c r="C56" s="8" t="s">
        <v>91</v>
      </c>
      <c r="D56" s="8" t="s">
        <v>92</v>
      </c>
      <c r="E56" s="9" t="s">
        <v>93</v>
      </c>
      <c r="F56" s="8"/>
      <c r="G56" s="8"/>
      <c r="H56" s="8"/>
      <c r="I56" s="8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>
        <f>T57</f>
        <v>18104200</v>
      </c>
      <c r="U56" s="10">
        <f>U57</f>
        <v>3083134</v>
      </c>
      <c r="V56" s="10">
        <f t="shared" si="0"/>
        <v>17.03</v>
      </c>
    </row>
    <row r="57" spans="1:22" ht="52.8" x14ac:dyDescent="0.25">
      <c r="A57" s="2"/>
      <c r="B57" s="5"/>
      <c r="C57" s="11" t="s">
        <v>91</v>
      </c>
      <c r="D57" s="11" t="s">
        <v>94</v>
      </c>
      <c r="E57" s="14" t="s">
        <v>95</v>
      </c>
      <c r="F57" s="11"/>
      <c r="G57" s="11"/>
      <c r="H57" s="11"/>
      <c r="I57" s="11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>
        <v>18104200</v>
      </c>
      <c r="U57" s="13">
        <v>3083134</v>
      </c>
      <c r="V57" s="10">
        <f t="shared" si="0"/>
        <v>17.03</v>
      </c>
    </row>
    <row r="58" spans="1:22" ht="52.8" x14ac:dyDescent="0.25">
      <c r="A58" s="1"/>
      <c r="B58" s="4"/>
      <c r="C58" s="8" t="s">
        <v>91</v>
      </c>
      <c r="D58" s="8" t="s">
        <v>96</v>
      </c>
      <c r="E58" s="15" t="s">
        <v>97</v>
      </c>
      <c r="F58" s="8"/>
      <c r="G58" s="8"/>
      <c r="H58" s="8"/>
      <c r="I58" s="8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>
        <f>T59</f>
        <v>4694200</v>
      </c>
      <c r="U58" s="10">
        <f>U59</f>
        <v>13928.01</v>
      </c>
      <c r="V58" s="10">
        <f t="shared" si="0"/>
        <v>0.3</v>
      </c>
    </row>
    <row r="59" spans="1:22" ht="52.8" x14ac:dyDescent="0.25">
      <c r="A59" s="2"/>
      <c r="B59" s="5"/>
      <c r="C59" s="11" t="s">
        <v>91</v>
      </c>
      <c r="D59" s="11" t="s">
        <v>98</v>
      </c>
      <c r="E59" s="12" t="s">
        <v>99</v>
      </c>
      <c r="F59" s="11"/>
      <c r="G59" s="11"/>
      <c r="H59" s="11"/>
      <c r="I59" s="11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>
        <v>4694200</v>
      </c>
      <c r="U59" s="13">
        <v>13928.01</v>
      </c>
      <c r="V59" s="10">
        <f t="shared" si="0"/>
        <v>0.3</v>
      </c>
    </row>
    <row r="60" spans="1:22" ht="52.8" x14ac:dyDescent="0.25">
      <c r="A60" s="1"/>
      <c r="B60" s="4"/>
      <c r="C60" s="8" t="s">
        <v>3</v>
      </c>
      <c r="D60" s="8" t="s">
        <v>100</v>
      </c>
      <c r="E60" s="15" t="s">
        <v>101</v>
      </c>
      <c r="F60" s="8"/>
      <c r="G60" s="8"/>
      <c r="H60" s="8"/>
      <c r="I60" s="8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>
        <f>T61</f>
        <v>684300</v>
      </c>
      <c r="U60" s="10">
        <f>U61</f>
        <v>178252.1</v>
      </c>
      <c r="V60" s="10">
        <f t="shared" si="0"/>
        <v>26.05</v>
      </c>
    </row>
    <row r="61" spans="1:22" ht="39.6" x14ac:dyDescent="0.25">
      <c r="A61" s="1"/>
      <c r="B61" s="4"/>
      <c r="C61" s="8" t="s">
        <v>3</v>
      </c>
      <c r="D61" s="8" t="s">
        <v>102</v>
      </c>
      <c r="E61" s="9" t="s">
        <v>103</v>
      </c>
      <c r="F61" s="8"/>
      <c r="G61" s="8"/>
      <c r="H61" s="8"/>
      <c r="I61" s="8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f>SUM(T62:T63)</f>
        <v>684300</v>
      </c>
      <c r="U61" s="10">
        <f>SUM(U62:U63)</f>
        <v>178252.1</v>
      </c>
      <c r="V61" s="10">
        <f t="shared" si="0"/>
        <v>26.05</v>
      </c>
    </row>
    <row r="62" spans="1:22" ht="39.6" x14ac:dyDescent="0.25">
      <c r="A62" s="2"/>
      <c r="B62" s="5"/>
      <c r="C62" s="11" t="s">
        <v>79</v>
      </c>
      <c r="D62" s="11" t="s">
        <v>102</v>
      </c>
      <c r="E62" s="12" t="s">
        <v>103</v>
      </c>
      <c r="F62" s="11"/>
      <c r="G62" s="11"/>
      <c r="H62" s="11"/>
      <c r="I62" s="11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>
        <v>603500</v>
      </c>
      <c r="U62" s="13">
        <v>171521.96</v>
      </c>
      <c r="V62" s="10">
        <f t="shared" si="0"/>
        <v>28.42</v>
      </c>
    </row>
    <row r="63" spans="1:22" ht="39.6" x14ac:dyDescent="0.25">
      <c r="A63" s="2"/>
      <c r="B63" s="5"/>
      <c r="C63" s="11" t="s">
        <v>104</v>
      </c>
      <c r="D63" s="11" t="s">
        <v>102</v>
      </c>
      <c r="E63" s="12" t="s">
        <v>103</v>
      </c>
      <c r="F63" s="11"/>
      <c r="G63" s="11"/>
      <c r="H63" s="11"/>
      <c r="I63" s="11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>
        <v>80800</v>
      </c>
      <c r="U63" s="13">
        <v>6730.14</v>
      </c>
      <c r="V63" s="10">
        <f t="shared" si="0"/>
        <v>8.33</v>
      </c>
    </row>
    <row r="64" spans="1:22" ht="26.4" x14ac:dyDescent="0.25">
      <c r="A64" s="1"/>
      <c r="B64" s="4"/>
      <c r="C64" s="8" t="s">
        <v>91</v>
      </c>
      <c r="D64" s="8" t="s">
        <v>105</v>
      </c>
      <c r="E64" s="9" t="s">
        <v>106</v>
      </c>
      <c r="F64" s="8"/>
      <c r="G64" s="8"/>
      <c r="H64" s="8"/>
      <c r="I64" s="8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>
        <f>T65</f>
        <v>4360800</v>
      </c>
      <c r="U64" s="10">
        <f>U65</f>
        <v>881365.76</v>
      </c>
      <c r="V64" s="10">
        <f t="shared" si="0"/>
        <v>20.21</v>
      </c>
    </row>
    <row r="65" spans="1:22" ht="26.4" x14ac:dyDescent="0.25">
      <c r="A65" s="2"/>
      <c r="B65" s="5"/>
      <c r="C65" s="11" t="s">
        <v>91</v>
      </c>
      <c r="D65" s="11" t="s">
        <v>107</v>
      </c>
      <c r="E65" s="12" t="s">
        <v>108</v>
      </c>
      <c r="F65" s="11"/>
      <c r="G65" s="11"/>
      <c r="H65" s="11"/>
      <c r="I65" s="11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>
        <v>4360800</v>
      </c>
      <c r="U65" s="13">
        <v>881365.76</v>
      </c>
      <c r="V65" s="10">
        <f t="shared" si="0"/>
        <v>20.21</v>
      </c>
    </row>
    <row r="66" spans="1:22" ht="26.4" x14ac:dyDescent="0.25">
      <c r="A66" s="1"/>
      <c r="B66" s="4"/>
      <c r="C66" s="8" t="s">
        <v>91</v>
      </c>
      <c r="D66" s="8" t="s">
        <v>109</v>
      </c>
      <c r="E66" s="9" t="s">
        <v>110</v>
      </c>
      <c r="F66" s="8"/>
      <c r="G66" s="8"/>
      <c r="H66" s="8"/>
      <c r="I66" s="8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>
        <f>T67</f>
        <v>725000</v>
      </c>
      <c r="U66" s="10">
        <f>U67</f>
        <v>0</v>
      </c>
      <c r="V66" s="10">
        <f t="shared" si="0"/>
        <v>0</v>
      </c>
    </row>
    <row r="67" spans="1:22" ht="26.4" x14ac:dyDescent="0.25">
      <c r="A67" s="1"/>
      <c r="B67" s="4"/>
      <c r="C67" s="8" t="s">
        <v>91</v>
      </c>
      <c r="D67" s="8" t="s">
        <v>111</v>
      </c>
      <c r="E67" s="9" t="s">
        <v>112</v>
      </c>
      <c r="F67" s="8"/>
      <c r="G67" s="8"/>
      <c r="H67" s="8"/>
      <c r="I67" s="8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f>T68</f>
        <v>725000</v>
      </c>
      <c r="U67" s="10">
        <f>U68</f>
        <v>0</v>
      </c>
      <c r="V67" s="10">
        <f t="shared" si="0"/>
        <v>0</v>
      </c>
    </row>
    <row r="68" spans="1:22" ht="66" x14ac:dyDescent="0.25">
      <c r="A68" s="2"/>
      <c r="B68" s="5"/>
      <c r="C68" s="11" t="s">
        <v>91</v>
      </c>
      <c r="D68" s="11" t="s">
        <v>113</v>
      </c>
      <c r="E68" s="14" t="s">
        <v>114</v>
      </c>
      <c r="F68" s="11"/>
      <c r="G68" s="11"/>
      <c r="H68" s="11"/>
      <c r="I68" s="11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>
        <v>725000</v>
      </c>
      <c r="U68" s="13">
        <v>0</v>
      </c>
      <c r="V68" s="10">
        <f t="shared" si="0"/>
        <v>0</v>
      </c>
    </row>
    <row r="69" spans="1:22" ht="20.399999999999999" customHeight="1" x14ac:dyDescent="0.25">
      <c r="A69" s="1"/>
      <c r="B69" s="4"/>
      <c r="C69" s="8" t="s">
        <v>91</v>
      </c>
      <c r="D69" s="8" t="s">
        <v>115</v>
      </c>
      <c r="E69" s="9" t="s">
        <v>116</v>
      </c>
      <c r="F69" s="8"/>
      <c r="G69" s="8"/>
      <c r="H69" s="8"/>
      <c r="I69" s="8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>
        <f>T70</f>
        <v>142000</v>
      </c>
      <c r="U69" s="10">
        <f>U70</f>
        <v>63873.599999999999</v>
      </c>
      <c r="V69" s="10">
        <f t="shared" si="0"/>
        <v>44.98</v>
      </c>
    </row>
    <row r="70" spans="1:22" ht="39.6" x14ac:dyDescent="0.25">
      <c r="A70" s="1"/>
      <c r="B70" s="4"/>
      <c r="C70" s="8" t="s">
        <v>91</v>
      </c>
      <c r="D70" s="8" t="s">
        <v>117</v>
      </c>
      <c r="E70" s="9" t="s">
        <v>118</v>
      </c>
      <c r="F70" s="8"/>
      <c r="G70" s="8"/>
      <c r="H70" s="8"/>
      <c r="I70" s="8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>
        <f>T71</f>
        <v>142000</v>
      </c>
      <c r="U70" s="10">
        <f>U71</f>
        <v>63873.599999999999</v>
      </c>
      <c r="V70" s="10">
        <f t="shared" si="0"/>
        <v>44.98</v>
      </c>
    </row>
    <row r="71" spans="1:22" ht="39.6" x14ac:dyDescent="0.25">
      <c r="A71" s="2"/>
      <c r="B71" s="5"/>
      <c r="C71" s="11" t="s">
        <v>91</v>
      </c>
      <c r="D71" s="11" t="s">
        <v>119</v>
      </c>
      <c r="E71" s="12" t="s">
        <v>120</v>
      </c>
      <c r="F71" s="11"/>
      <c r="G71" s="11"/>
      <c r="H71" s="11"/>
      <c r="I71" s="11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>
        <v>142000</v>
      </c>
      <c r="U71" s="13">
        <v>63873.599999999999</v>
      </c>
      <c r="V71" s="10">
        <f t="shared" si="0"/>
        <v>44.98</v>
      </c>
    </row>
    <row r="72" spans="1:22" ht="66" x14ac:dyDescent="0.25">
      <c r="A72" s="1"/>
      <c r="B72" s="4"/>
      <c r="C72" s="8" t="s">
        <v>91</v>
      </c>
      <c r="D72" s="8" t="s">
        <v>121</v>
      </c>
      <c r="E72" s="15" t="s">
        <v>122</v>
      </c>
      <c r="F72" s="8"/>
      <c r="G72" s="8"/>
      <c r="H72" s="8"/>
      <c r="I72" s="8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>
        <f>T73</f>
        <v>1994700</v>
      </c>
      <c r="U72" s="10">
        <f>U73</f>
        <v>448645.14</v>
      </c>
      <c r="V72" s="10">
        <f t="shared" si="0"/>
        <v>22.49</v>
      </c>
    </row>
    <row r="73" spans="1:22" ht="52.8" x14ac:dyDescent="0.25">
      <c r="A73" s="2"/>
      <c r="B73" s="5"/>
      <c r="C73" s="11" t="s">
        <v>91</v>
      </c>
      <c r="D73" s="11" t="s">
        <v>123</v>
      </c>
      <c r="E73" s="14" t="s">
        <v>124</v>
      </c>
      <c r="F73" s="11"/>
      <c r="G73" s="11"/>
      <c r="H73" s="11"/>
      <c r="I73" s="11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>
        <v>1994700</v>
      </c>
      <c r="U73" s="13">
        <v>448645.14</v>
      </c>
      <c r="V73" s="10">
        <f t="shared" si="0"/>
        <v>22.49</v>
      </c>
    </row>
    <row r="74" spans="1:22" ht="52.8" x14ac:dyDescent="0.25">
      <c r="A74" s="1"/>
      <c r="B74" s="4"/>
      <c r="C74" s="8" t="s">
        <v>3</v>
      </c>
      <c r="D74" s="8" t="s">
        <v>125</v>
      </c>
      <c r="E74" s="15" t="s">
        <v>126</v>
      </c>
      <c r="F74" s="8"/>
      <c r="G74" s="8"/>
      <c r="H74" s="8"/>
      <c r="I74" s="8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>
        <f>T75</f>
        <v>2700000</v>
      </c>
      <c r="U74" s="10">
        <f>U75</f>
        <v>1050497.68</v>
      </c>
      <c r="V74" s="10">
        <f t="shared" si="0"/>
        <v>38.909999999999997</v>
      </c>
    </row>
    <row r="75" spans="1:22" ht="52.8" x14ac:dyDescent="0.25">
      <c r="A75" s="1"/>
      <c r="B75" s="4"/>
      <c r="C75" s="8" t="s">
        <v>3</v>
      </c>
      <c r="D75" s="8" t="s">
        <v>127</v>
      </c>
      <c r="E75" s="15" t="s">
        <v>128</v>
      </c>
      <c r="F75" s="8"/>
      <c r="G75" s="8"/>
      <c r="H75" s="8"/>
      <c r="I75" s="8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>
        <f>T76</f>
        <v>2700000</v>
      </c>
      <c r="U75" s="10">
        <f>U76</f>
        <v>1050497.68</v>
      </c>
      <c r="V75" s="10">
        <f t="shared" si="0"/>
        <v>38.909999999999997</v>
      </c>
    </row>
    <row r="76" spans="1:22" ht="52.8" x14ac:dyDescent="0.25">
      <c r="A76" s="1"/>
      <c r="B76" s="4"/>
      <c r="C76" s="8" t="s">
        <v>3</v>
      </c>
      <c r="D76" s="8" t="s">
        <v>129</v>
      </c>
      <c r="E76" s="9" t="s">
        <v>130</v>
      </c>
      <c r="F76" s="8"/>
      <c r="G76" s="8"/>
      <c r="H76" s="8"/>
      <c r="I76" s="8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>
        <f>SUM(T77:T78)</f>
        <v>2700000</v>
      </c>
      <c r="U76" s="10">
        <f>SUM(U77:U78)</f>
        <v>1050497.68</v>
      </c>
      <c r="V76" s="10">
        <f t="shared" ref="V76:V156" si="3">ROUND(U76/T76*100,2)</f>
        <v>38.909999999999997</v>
      </c>
    </row>
    <row r="77" spans="1:22" ht="52.8" x14ac:dyDescent="0.25">
      <c r="A77" s="2"/>
      <c r="B77" s="5"/>
      <c r="C77" s="11" t="s">
        <v>104</v>
      </c>
      <c r="D77" s="11" t="s">
        <v>129</v>
      </c>
      <c r="E77" s="12" t="s">
        <v>130</v>
      </c>
      <c r="F77" s="11"/>
      <c r="G77" s="11"/>
      <c r="H77" s="11"/>
      <c r="I77" s="11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>
        <v>100000</v>
      </c>
      <c r="U77" s="13">
        <v>163191.53</v>
      </c>
      <c r="V77" s="10">
        <f t="shared" si="3"/>
        <v>163.19</v>
      </c>
    </row>
    <row r="78" spans="1:22" ht="52.8" x14ac:dyDescent="0.25">
      <c r="A78" s="2"/>
      <c r="B78" s="5"/>
      <c r="C78" s="11" t="s">
        <v>91</v>
      </c>
      <c r="D78" s="11" t="s">
        <v>129</v>
      </c>
      <c r="E78" s="12" t="s">
        <v>130</v>
      </c>
      <c r="F78" s="11"/>
      <c r="G78" s="11"/>
      <c r="H78" s="11"/>
      <c r="I78" s="11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>
        <v>2600000</v>
      </c>
      <c r="U78" s="13">
        <v>887306.15</v>
      </c>
      <c r="V78" s="10">
        <f t="shared" si="3"/>
        <v>34.130000000000003</v>
      </c>
    </row>
    <row r="79" spans="1:22" ht="21" customHeight="1" x14ac:dyDescent="0.25">
      <c r="A79" s="1"/>
      <c r="B79" s="4"/>
      <c r="C79" s="8" t="s">
        <v>3</v>
      </c>
      <c r="D79" s="8" t="s">
        <v>131</v>
      </c>
      <c r="E79" s="9" t="s">
        <v>132</v>
      </c>
      <c r="F79" s="8"/>
      <c r="G79" s="8"/>
      <c r="H79" s="8"/>
      <c r="I79" s="8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>
        <f>SUM(T80+T90)</f>
        <v>7850800</v>
      </c>
      <c r="U79" s="10">
        <f>SUM(U80+U90)</f>
        <v>16788466.25</v>
      </c>
      <c r="V79" s="10">
        <f t="shared" si="3"/>
        <v>213.84</v>
      </c>
    </row>
    <row r="80" spans="1:22" ht="21" customHeight="1" x14ac:dyDescent="0.25">
      <c r="A80" s="1"/>
      <c r="B80" s="4"/>
      <c r="C80" s="8" t="s">
        <v>133</v>
      </c>
      <c r="D80" s="8" t="s">
        <v>134</v>
      </c>
      <c r="E80" s="9" t="s">
        <v>135</v>
      </c>
      <c r="F80" s="8"/>
      <c r="G80" s="8"/>
      <c r="H80" s="8"/>
      <c r="I80" s="8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>
        <f>SUM(T81+T83+T85)</f>
        <v>7838700</v>
      </c>
      <c r="U80" s="10">
        <f>SUM(U81+U83+U85)</f>
        <v>16752113.959999999</v>
      </c>
      <c r="V80" s="10">
        <f t="shared" si="3"/>
        <v>213.71</v>
      </c>
    </row>
    <row r="81" spans="1:22" ht="26.4" x14ac:dyDescent="0.25">
      <c r="A81" s="1"/>
      <c r="B81" s="4"/>
      <c r="C81" s="8" t="s">
        <v>133</v>
      </c>
      <c r="D81" s="8" t="s">
        <v>136</v>
      </c>
      <c r="E81" s="9" t="s">
        <v>137</v>
      </c>
      <c r="F81" s="8"/>
      <c r="G81" s="8"/>
      <c r="H81" s="8"/>
      <c r="I81" s="8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f>T82</f>
        <v>2023300</v>
      </c>
      <c r="U81" s="10">
        <f>U82</f>
        <v>389841.97</v>
      </c>
      <c r="V81" s="10">
        <f t="shared" si="3"/>
        <v>19.27</v>
      </c>
    </row>
    <row r="82" spans="1:22" ht="39.6" x14ac:dyDescent="0.25">
      <c r="A82" s="2"/>
      <c r="B82" s="5"/>
      <c r="C82" s="11" t="s">
        <v>133</v>
      </c>
      <c r="D82" s="11" t="s">
        <v>138</v>
      </c>
      <c r="E82" s="12" t="s">
        <v>139</v>
      </c>
      <c r="F82" s="11"/>
      <c r="G82" s="11"/>
      <c r="H82" s="11"/>
      <c r="I82" s="11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>
        <v>2023300</v>
      </c>
      <c r="U82" s="13">
        <v>389841.97</v>
      </c>
      <c r="V82" s="10">
        <f t="shared" si="3"/>
        <v>19.27</v>
      </c>
    </row>
    <row r="83" spans="1:22" ht="21" customHeight="1" x14ac:dyDescent="0.25">
      <c r="A83" s="1"/>
      <c r="B83" s="4"/>
      <c r="C83" s="8" t="s">
        <v>133</v>
      </c>
      <c r="D83" s="8" t="s">
        <v>140</v>
      </c>
      <c r="E83" s="9" t="s">
        <v>141</v>
      </c>
      <c r="F83" s="8"/>
      <c r="G83" s="8"/>
      <c r="H83" s="8"/>
      <c r="I83" s="8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>
        <f>T84</f>
        <v>505700</v>
      </c>
      <c r="U83" s="10">
        <f>U84</f>
        <v>1616458.13</v>
      </c>
      <c r="V83" s="10">
        <f t="shared" si="3"/>
        <v>319.64999999999998</v>
      </c>
    </row>
    <row r="84" spans="1:22" ht="39.6" x14ac:dyDescent="0.25">
      <c r="A84" s="2"/>
      <c r="B84" s="5"/>
      <c r="C84" s="11" t="s">
        <v>133</v>
      </c>
      <c r="D84" s="11" t="s">
        <v>142</v>
      </c>
      <c r="E84" s="12" t="s">
        <v>143</v>
      </c>
      <c r="F84" s="11"/>
      <c r="G84" s="11"/>
      <c r="H84" s="11"/>
      <c r="I84" s="11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>
        <v>505700</v>
      </c>
      <c r="U84" s="13">
        <v>1616458.13</v>
      </c>
      <c r="V84" s="10">
        <f t="shared" si="3"/>
        <v>319.64999999999998</v>
      </c>
    </row>
    <row r="85" spans="1:22" ht="20.399999999999999" customHeight="1" x14ac:dyDescent="0.25">
      <c r="A85" s="1"/>
      <c r="B85" s="4"/>
      <c r="C85" s="8" t="s">
        <v>133</v>
      </c>
      <c r="D85" s="8" t="s">
        <v>144</v>
      </c>
      <c r="E85" s="9" t="s">
        <v>145</v>
      </c>
      <c r="F85" s="8"/>
      <c r="G85" s="8"/>
      <c r="H85" s="8"/>
      <c r="I85" s="8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>
        <f>SUM(T86+T88)</f>
        <v>5309700</v>
      </c>
      <c r="U85" s="10">
        <f>SUM(U86+U88)</f>
        <v>14745813.859999999</v>
      </c>
      <c r="V85" s="10">
        <f t="shared" si="3"/>
        <v>277.70999999999998</v>
      </c>
    </row>
    <row r="86" spans="1:22" ht="24" customHeight="1" x14ac:dyDescent="0.25">
      <c r="A86" s="1"/>
      <c r="B86" s="4"/>
      <c r="C86" s="8" t="s">
        <v>133</v>
      </c>
      <c r="D86" s="8" t="s">
        <v>146</v>
      </c>
      <c r="E86" s="9" t="s">
        <v>147</v>
      </c>
      <c r="F86" s="8"/>
      <c r="G86" s="8"/>
      <c r="H86" s="8"/>
      <c r="I86" s="8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>
        <f>T87</f>
        <v>5124700</v>
      </c>
      <c r="U86" s="10">
        <f>U87</f>
        <v>14686595.609999999</v>
      </c>
      <c r="V86" s="10">
        <f t="shared" si="3"/>
        <v>286.58</v>
      </c>
    </row>
    <row r="87" spans="1:22" ht="39.6" x14ac:dyDescent="0.25">
      <c r="A87" s="2"/>
      <c r="B87" s="5"/>
      <c r="C87" s="11" t="s">
        <v>133</v>
      </c>
      <c r="D87" s="11" t="s">
        <v>148</v>
      </c>
      <c r="E87" s="12" t="s">
        <v>149</v>
      </c>
      <c r="F87" s="11"/>
      <c r="G87" s="11"/>
      <c r="H87" s="11"/>
      <c r="I87" s="11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>
        <v>5124700</v>
      </c>
      <c r="U87" s="13">
        <v>14686595.609999999</v>
      </c>
      <c r="V87" s="10">
        <f t="shared" si="3"/>
        <v>286.58</v>
      </c>
    </row>
    <row r="88" spans="1:22" ht="25.2" customHeight="1" x14ac:dyDescent="0.25">
      <c r="A88" s="1"/>
      <c r="B88" s="4"/>
      <c r="C88" s="8" t="s">
        <v>133</v>
      </c>
      <c r="D88" s="8" t="s">
        <v>150</v>
      </c>
      <c r="E88" s="9" t="s">
        <v>151</v>
      </c>
      <c r="F88" s="8"/>
      <c r="G88" s="8"/>
      <c r="H88" s="8"/>
      <c r="I88" s="8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>
        <f>T89</f>
        <v>185000</v>
      </c>
      <c r="U88" s="10">
        <f>U89</f>
        <v>59218.25</v>
      </c>
      <c r="V88" s="10">
        <f t="shared" si="3"/>
        <v>32.01</v>
      </c>
    </row>
    <row r="89" spans="1:22" ht="39.6" x14ac:dyDescent="0.25">
      <c r="A89" s="2"/>
      <c r="B89" s="5"/>
      <c r="C89" s="11" t="s">
        <v>133</v>
      </c>
      <c r="D89" s="11" t="s">
        <v>152</v>
      </c>
      <c r="E89" s="12" t="s">
        <v>153</v>
      </c>
      <c r="F89" s="11"/>
      <c r="G89" s="11"/>
      <c r="H89" s="11"/>
      <c r="I89" s="11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>
        <v>185000</v>
      </c>
      <c r="U89" s="13">
        <v>59218.25</v>
      </c>
      <c r="V89" s="10">
        <f t="shared" si="3"/>
        <v>32.01</v>
      </c>
    </row>
    <row r="90" spans="1:22" ht="21" customHeight="1" x14ac:dyDescent="0.25">
      <c r="A90" s="1"/>
      <c r="B90" s="4"/>
      <c r="C90" s="8" t="s">
        <v>79</v>
      </c>
      <c r="D90" s="8" t="s">
        <v>154</v>
      </c>
      <c r="E90" s="9" t="s">
        <v>155</v>
      </c>
      <c r="F90" s="8"/>
      <c r="G90" s="8"/>
      <c r="H90" s="8"/>
      <c r="I90" s="8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>
        <f>T91</f>
        <v>12100</v>
      </c>
      <c r="U90" s="10">
        <f>U91</f>
        <v>36352.29</v>
      </c>
      <c r="V90" s="10">
        <f t="shared" si="3"/>
        <v>300.43</v>
      </c>
    </row>
    <row r="91" spans="1:22" ht="26.4" x14ac:dyDescent="0.25">
      <c r="A91" s="1"/>
      <c r="B91" s="4"/>
      <c r="C91" s="8" t="s">
        <v>79</v>
      </c>
      <c r="D91" s="8" t="s">
        <v>156</v>
      </c>
      <c r="E91" s="9" t="s">
        <v>157</v>
      </c>
      <c r="F91" s="8"/>
      <c r="G91" s="8"/>
      <c r="H91" s="8"/>
      <c r="I91" s="8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>
        <f>T92</f>
        <v>12100</v>
      </c>
      <c r="U91" s="10">
        <f>U92</f>
        <v>36352.29</v>
      </c>
      <c r="V91" s="10">
        <f t="shared" si="3"/>
        <v>300.43</v>
      </c>
    </row>
    <row r="92" spans="1:22" ht="39.6" x14ac:dyDescent="0.25">
      <c r="A92" s="2"/>
      <c r="B92" s="5"/>
      <c r="C92" s="11" t="s">
        <v>79</v>
      </c>
      <c r="D92" s="11" t="s">
        <v>158</v>
      </c>
      <c r="E92" s="12" t="s">
        <v>159</v>
      </c>
      <c r="F92" s="11"/>
      <c r="G92" s="11"/>
      <c r="H92" s="11"/>
      <c r="I92" s="11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>
        <v>12100</v>
      </c>
      <c r="U92" s="13">
        <v>36352.29</v>
      </c>
      <c r="V92" s="10">
        <f t="shared" si="3"/>
        <v>300.43</v>
      </c>
    </row>
    <row r="93" spans="1:22" ht="26.4" x14ac:dyDescent="0.25">
      <c r="A93" s="1"/>
      <c r="B93" s="4"/>
      <c r="C93" s="8" t="s">
        <v>3</v>
      </c>
      <c r="D93" s="8" t="s">
        <v>160</v>
      </c>
      <c r="E93" s="9" t="s">
        <v>161</v>
      </c>
      <c r="F93" s="8"/>
      <c r="G93" s="8"/>
      <c r="H93" s="8"/>
      <c r="I93" s="8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>
        <f t="shared" ref="T93:U95" si="4">T94</f>
        <v>758100</v>
      </c>
      <c r="U93" s="10">
        <f t="shared" si="4"/>
        <v>1233961.73</v>
      </c>
      <c r="V93" s="10">
        <f t="shared" si="3"/>
        <v>162.77000000000001</v>
      </c>
    </row>
    <row r="94" spans="1:22" ht="23.4" customHeight="1" x14ac:dyDescent="0.25">
      <c r="A94" s="1"/>
      <c r="B94" s="4"/>
      <c r="C94" s="8" t="s">
        <v>3</v>
      </c>
      <c r="D94" s="8" t="s">
        <v>162</v>
      </c>
      <c r="E94" s="9" t="s">
        <v>163</v>
      </c>
      <c r="F94" s="8"/>
      <c r="G94" s="8"/>
      <c r="H94" s="8"/>
      <c r="I94" s="8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>
        <f>T95+T100</f>
        <v>758100</v>
      </c>
      <c r="U94" s="10">
        <f>U95+U100</f>
        <v>1233961.73</v>
      </c>
      <c r="V94" s="10">
        <f t="shared" si="3"/>
        <v>162.77000000000001</v>
      </c>
    </row>
    <row r="95" spans="1:22" ht="26.4" x14ac:dyDescent="0.25">
      <c r="A95" s="1"/>
      <c r="B95" s="4"/>
      <c r="C95" s="8" t="s">
        <v>3</v>
      </c>
      <c r="D95" s="8" t="s">
        <v>164</v>
      </c>
      <c r="E95" s="9" t="s">
        <v>165</v>
      </c>
      <c r="F95" s="8"/>
      <c r="G95" s="8"/>
      <c r="H95" s="8"/>
      <c r="I95" s="8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>
        <f t="shared" si="4"/>
        <v>758100</v>
      </c>
      <c r="U95" s="10">
        <f t="shared" si="4"/>
        <v>191957.42</v>
      </c>
      <c r="V95" s="10">
        <f t="shared" si="3"/>
        <v>25.32</v>
      </c>
    </row>
    <row r="96" spans="1:22" ht="26.4" x14ac:dyDescent="0.25">
      <c r="A96" s="1"/>
      <c r="B96" s="4"/>
      <c r="C96" s="8" t="s">
        <v>3</v>
      </c>
      <c r="D96" s="8" t="s">
        <v>166</v>
      </c>
      <c r="E96" s="9" t="s">
        <v>167</v>
      </c>
      <c r="F96" s="8"/>
      <c r="G96" s="8"/>
      <c r="H96" s="8"/>
      <c r="I96" s="8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>
        <f>SUM(T97:T99)</f>
        <v>758100</v>
      </c>
      <c r="U96" s="10">
        <f>SUM(U97:U99)</f>
        <v>191957.42</v>
      </c>
      <c r="V96" s="10">
        <f t="shared" si="3"/>
        <v>25.32</v>
      </c>
    </row>
    <row r="97" spans="1:22" ht="26.4" x14ac:dyDescent="0.25">
      <c r="A97" s="2"/>
      <c r="B97" s="5"/>
      <c r="C97" s="11" t="s">
        <v>79</v>
      </c>
      <c r="D97" s="11" t="s">
        <v>166</v>
      </c>
      <c r="E97" s="12" t="s">
        <v>167</v>
      </c>
      <c r="F97" s="11"/>
      <c r="G97" s="11"/>
      <c r="H97" s="11"/>
      <c r="I97" s="11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>
        <v>249700</v>
      </c>
      <c r="U97" s="13">
        <v>76718.78</v>
      </c>
      <c r="V97" s="10">
        <f t="shared" si="3"/>
        <v>30.72</v>
      </c>
    </row>
    <row r="98" spans="1:22" ht="26.4" x14ac:dyDescent="0.25">
      <c r="A98" s="2"/>
      <c r="B98" s="5"/>
      <c r="C98" s="11" t="s">
        <v>104</v>
      </c>
      <c r="D98" s="11" t="s">
        <v>166</v>
      </c>
      <c r="E98" s="12" t="s">
        <v>167</v>
      </c>
      <c r="F98" s="11"/>
      <c r="G98" s="11"/>
      <c r="H98" s="11"/>
      <c r="I98" s="11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>
        <v>65000</v>
      </c>
      <c r="U98" s="13">
        <v>28041.57</v>
      </c>
      <c r="V98" s="10">
        <f t="shared" si="3"/>
        <v>43.14</v>
      </c>
    </row>
    <row r="99" spans="1:22" ht="26.4" x14ac:dyDescent="0.25">
      <c r="A99" s="2"/>
      <c r="B99" s="5"/>
      <c r="C99" s="11" t="s">
        <v>91</v>
      </c>
      <c r="D99" s="11" t="s">
        <v>166</v>
      </c>
      <c r="E99" s="12" t="s">
        <v>167</v>
      </c>
      <c r="F99" s="11"/>
      <c r="G99" s="11"/>
      <c r="H99" s="11"/>
      <c r="I99" s="11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>
        <v>443400</v>
      </c>
      <c r="U99" s="13">
        <v>87197.07</v>
      </c>
      <c r="V99" s="10">
        <f t="shared" si="3"/>
        <v>19.670000000000002</v>
      </c>
    </row>
    <row r="100" spans="1:22" ht="20.399999999999999" customHeight="1" x14ac:dyDescent="0.25">
      <c r="A100" s="2"/>
      <c r="B100" s="23"/>
      <c r="C100" s="21" t="s">
        <v>3</v>
      </c>
      <c r="D100" s="21" t="s">
        <v>410</v>
      </c>
      <c r="E100" s="22" t="s">
        <v>411</v>
      </c>
      <c r="F100" s="11"/>
      <c r="G100" s="11"/>
      <c r="H100" s="11"/>
      <c r="I100" s="11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>
        <f>SUM(T101)</f>
        <v>0</v>
      </c>
      <c r="U100" s="13">
        <f>SUM(U101)</f>
        <v>1042004.31</v>
      </c>
      <c r="V100" s="10" t="s">
        <v>414</v>
      </c>
    </row>
    <row r="101" spans="1:22" ht="21" customHeight="1" x14ac:dyDescent="0.25">
      <c r="A101" s="2"/>
      <c r="B101" s="23"/>
      <c r="C101" s="11" t="s">
        <v>3</v>
      </c>
      <c r="D101" s="11" t="s">
        <v>412</v>
      </c>
      <c r="E101" s="12" t="s">
        <v>413</v>
      </c>
      <c r="F101" s="11"/>
      <c r="G101" s="11"/>
      <c r="H101" s="11"/>
      <c r="I101" s="11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>
        <f>SUM(T102:T105)</f>
        <v>0</v>
      </c>
      <c r="U101" s="13">
        <f>SUM(U102:U105)</f>
        <v>1042004.31</v>
      </c>
      <c r="V101" s="10" t="s">
        <v>414</v>
      </c>
    </row>
    <row r="102" spans="1:22" ht="16.2" customHeight="1" x14ac:dyDescent="0.25">
      <c r="A102" s="2"/>
      <c r="B102" s="23"/>
      <c r="C102" s="11" t="s">
        <v>243</v>
      </c>
      <c r="D102" s="11" t="s">
        <v>412</v>
      </c>
      <c r="E102" s="12" t="s">
        <v>413</v>
      </c>
      <c r="F102" s="11"/>
      <c r="G102" s="11"/>
      <c r="H102" s="11"/>
      <c r="I102" s="11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>
        <v>0</v>
      </c>
      <c r="U102" s="13">
        <v>21.3</v>
      </c>
      <c r="V102" s="10" t="s">
        <v>414</v>
      </c>
    </row>
    <row r="103" spans="1:22" ht="16.8" customHeight="1" x14ac:dyDescent="0.25">
      <c r="A103" s="2"/>
      <c r="B103" s="23"/>
      <c r="C103" s="11" t="s">
        <v>79</v>
      </c>
      <c r="D103" s="11" t="s">
        <v>412</v>
      </c>
      <c r="E103" s="12" t="s">
        <v>413</v>
      </c>
      <c r="F103" s="11"/>
      <c r="G103" s="11"/>
      <c r="H103" s="11"/>
      <c r="I103" s="11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>
        <v>0</v>
      </c>
      <c r="U103" s="13">
        <v>1018474.93</v>
      </c>
      <c r="V103" s="10" t="s">
        <v>414</v>
      </c>
    </row>
    <row r="104" spans="1:22" ht="18.600000000000001" customHeight="1" x14ac:dyDescent="0.25">
      <c r="A104" s="2"/>
      <c r="B104" s="23"/>
      <c r="C104" s="11" t="s">
        <v>104</v>
      </c>
      <c r="D104" s="11" t="s">
        <v>412</v>
      </c>
      <c r="E104" s="12" t="s">
        <v>413</v>
      </c>
      <c r="F104" s="11"/>
      <c r="G104" s="11"/>
      <c r="H104" s="11"/>
      <c r="I104" s="11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>
        <v>0</v>
      </c>
      <c r="U104" s="13">
        <v>19891.2</v>
      </c>
      <c r="V104" s="10" t="s">
        <v>414</v>
      </c>
    </row>
    <row r="105" spans="1:22" ht="15.6" customHeight="1" x14ac:dyDescent="0.25">
      <c r="A105" s="2"/>
      <c r="B105" s="23"/>
      <c r="C105" s="11" t="s">
        <v>91</v>
      </c>
      <c r="D105" s="11" t="s">
        <v>412</v>
      </c>
      <c r="E105" s="12" t="s">
        <v>413</v>
      </c>
      <c r="F105" s="11"/>
      <c r="G105" s="11"/>
      <c r="H105" s="11"/>
      <c r="I105" s="11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>
        <v>0</v>
      </c>
      <c r="U105" s="13">
        <v>3616.88</v>
      </c>
      <c r="V105" s="10" t="s">
        <v>414</v>
      </c>
    </row>
    <row r="106" spans="1:22" ht="18.600000000000001" customHeight="1" x14ac:dyDescent="0.25">
      <c r="A106" s="1"/>
      <c r="B106" s="4"/>
      <c r="C106" s="8" t="s">
        <v>79</v>
      </c>
      <c r="D106" s="8" t="s">
        <v>168</v>
      </c>
      <c r="E106" s="9" t="s">
        <v>169</v>
      </c>
      <c r="F106" s="8"/>
      <c r="G106" s="8"/>
      <c r="H106" s="8"/>
      <c r="I106" s="8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>
        <f>T107+T109</f>
        <v>13445400</v>
      </c>
      <c r="U106" s="10">
        <f>U107+U109</f>
        <v>4203303.62</v>
      </c>
      <c r="V106" s="10">
        <f t="shared" si="3"/>
        <v>31.26</v>
      </c>
    </row>
    <row r="107" spans="1:22" ht="16.8" customHeight="1" x14ac:dyDescent="0.25">
      <c r="A107" s="1"/>
      <c r="B107" s="4"/>
      <c r="C107" s="8" t="s">
        <v>79</v>
      </c>
      <c r="D107" s="8" t="s">
        <v>170</v>
      </c>
      <c r="E107" s="9" t="s">
        <v>171</v>
      </c>
      <c r="F107" s="8"/>
      <c r="G107" s="8"/>
      <c r="H107" s="8"/>
      <c r="I107" s="8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>
        <f>T108</f>
        <v>13445400</v>
      </c>
      <c r="U107" s="10">
        <f>U108</f>
        <v>4156670.9</v>
      </c>
      <c r="V107" s="10">
        <f t="shared" si="3"/>
        <v>30.92</v>
      </c>
    </row>
    <row r="108" spans="1:22" ht="19.8" customHeight="1" x14ac:dyDescent="0.25">
      <c r="A108" s="2"/>
      <c r="B108" s="5"/>
      <c r="C108" s="11" t="s">
        <v>79</v>
      </c>
      <c r="D108" s="11" t="s">
        <v>172</v>
      </c>
      <c r="E108" s="12" t="s">
        <v>173</v>
      </c>
      <c r="F108" s="11"/>
      <c r="G108" s="11"/>
      <c r="H108" s="11"/>
      <c r="I108" s="11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>
        <v>13445400</v>
      </c>
      <c r="U108" s="13">
        <v>4156670.9</v>
      </c>
      <c r="V108" s="10">
        <f t="shared" si="3"/>
        <v>30.92</v>
      </c>
    </row>
    <row r="109" spans="1:22" ht="52.8" x14ac:dyDescent="0.25">
      <c r="A109" s="2"/>
      <c r="B109" s="23"/>
      <c r="C109" s="21" t="s">
        <v>3</v>
      </c>
      <c r="D109" s="21" t="s">
        <v>415</v>
      </c>
      <c r="E109" s="22" t="s">
        <v>418</v>
      </c>
      <c r="F109" s="21"/>
      <c r="G109" s="21"/>
      <c r="H109" s="21"/>
      <c r="I109" s="2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>
        <f>T110</f>
        <v>0</v>
      </c>
      <c r="U109" s="10">
        <f>U110</f>
        <v>46632.72</v>
      </c>
      <c r="V109" s="10" t="s">
        <v>414</v>
      </c>
    </row>
    <row r="110" spans="1:22" ht="66" x14ac:dyDescent="0.25">
      <c r="A110" s="2"/>
      <c r="B110" s="23"/>
      <c r="C110" s="21" t="s">
        <v>3</v>
      </c>
      <c r="D110" s="21" t="s">
        <v>416</v>
      </c>
      <c r="E110" s="22" t="s">
        <v>419</v>
      </c>
      <c r="F110" s="21"/>
      <c r="G110" s="21"/>
      <c r="H110" s="21"/>
      <c r="I110" s="2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>
        <f>T111</f>
        <v>0</v>
      </c>
      <c r="U110" s="10">
        <f>U111</f>
        <v>46632.72</v>
      </c>
      <c r="V110" s="10" t="s">
        <v>414</v>
      </c>
    </row>
    <row r="111" spans="1:22" ht="52.8" x14ac:dyDescent="0.25">
      <c r="A111" s="2"/>
      <c r="B111" s="23"/>
      <c r="C111" s="11" t="s">
        <v>91</v>
      </c>
      <c r="D111" s="11" t="s">
        <v>417</v>
      </c>
      <c r="E111" s="12" t="s">
        <v>418</v>
      </c>
      <c r="F111" s="11"/>
      <c r="G111" s="11"/>
      <c r="H111" s="11"/>
      <c r="I111" s="11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0</v>
      </c>
      <c r="U111" s="13">
        <v>46632.72</v>
      </c>
      <c r="V111" s="10" t="s">
        <v>414</v>
      </c>
    </row>
    <row r="112" spans="1:22" ht="19.2" customHeight="1" x14ac:dyDescent="0.25">
      <c r="A112" s="1"/>
      <c r="B112" s="4"/>
      <c r="C112" s="8" t="s">
        <v>3</v>
      </c>
      <c r="D112" s="8" t="s">
        <v>174</v>
      </c>
      <c r="E112" s="9" t="s">
        <v>175</v>
      </c>
      <c r="F112" s="8"/>
      <c r="G112" s="8"/>
      <c r="H112" s="8"/>
      <c r="I112" s="8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>
        <f>SUM(T113+T140+T142+T148+T156)</f>
        <v>2265000</v>
      </c>
      <c r="U112" s="10">
        <f>SUM(U113+U140+U142+U148+U156)</f>
        <v>1336275.8700000001</v>
      </c>
      <c r="V112" s="10">
        <f t="shared" si="3"/>
        <v>59</v>
      </c>
    </row>
    <row r="113" spans="1:22" ht="26.4" x14ac:dyDescent="0.25">
      <c r="A113" s="1"/>
      <c r="B113" s="4"/>
      <c r="C113" s="8" t="s">
        <v>3</v>
      </c>
      <c r="D113" s="8" t="s">
        <v>176</v>
      </c>
      <c r="E113" s="9" t="s">
        <v>177</v>
      </c>
      <c r="F113" s="8"/>
      <c r="G113" s="8"/>
      <c r="H113" s="8"/>
      <c r="I113" s="8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>
        <f>SUM(T114+T116+T120+T122+T124+T126+T128+T130+T134+T137+T132)</f>
        <v>649100</v>
      </c>
      <c r="U113" s="10">
        <f>SUM(U114+U116+U120+U122+U124+U126+U128+U130+U134+U137+U132)</f>
        <v>303601.06</v>
      </c>
      <c r="V113" s="10">
        <f t="shared" si="3"/>
        <v>46.77</v>
      </c>
    </row>
    <row r="114" spans="1:22" ht="39.6" x14ac:dyDescent="0.25">
      <c r="A114" s="1"/>
      <c r="B114" s="4"/>
      <c r="C114" s="8" t="s">
        <v>178</v>
      </c>
      <c r="D114" s="8" t="s">
        <v>179</v>
      </c>
      <c r="E114" s="9" t="s">
        <v>180</v>
      </c>
      <c r="F114" s="8"/>
      <c r="G114" s="8"/>
      <c r="H114" s="8"/>
      <c r="I114" s="8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>
        <f>T115</f>
        <v>7000</v>
      </c>
      <c r="U114" s="10">
        <f>U115</f>
        <v>16674.650000000001</v>
      </c>
      <c r="V114" s="10">
        <f t="shared" si="3"/>
        <v>238.21</v>
      </c>
    </row>
    <row r="115" spans="1:22" ht="52.8" x14ac:dyDescent="0.25">
      <c r="A115" s="2"/>
      <c r="B115" s="5"/>
      <c r="C115" s="11" t="s">
        <v>178</v>
      </c>
      <c r="D115" s="11" t="s">
        <v>181</v>
      </c>
      <c r="E115" s="14" t="s">
        <v>182</v>
      </c>
      <c r="F115" s="11"/>
      <c r="G115" s="11"/>
      <c r="H115" s="11"/>
      <c r="I115" s="11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>
        <v>7000</v>
      </c>
      <c r="U115" s="13">
        <v>16674.650000000001</v>
      </c>
      <c r="V115" s="10">
        <f t="shared" si="3"/>
        <v>238.21</v>
      </c>
    </row>
    <row r="116" spans="1:22" ht="52.8" x14ac:dyDescent="0.25">
      <c r="A116" s="1"/>
      <c r="B116" s="4"/>
      <c r="C116" s="8" t="s">
        <v>3</v>
      </c>
      <c r="D116" s="8" t="s">
        <v>183</v>
      </c>
      <c r="E116" s="9" t="s">
        <v>184</v>
      </c>
      <c r="F116" s="8"/>
      <c r="G116" s="8"/>
      <c r="H116" s="8"/>
      <c r="I116" s="8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>
        <f>T117</f>
        <v>154000</v>
      </c>
      <c r="U116" s="10">
        <f>U117</f>
        <v>56167.12</v>
      </c>
      <c r="V116" s="10">
        <f t="shared" si="3"/>
        <v>36.47</v>
      </c>
    </row>
    <row r="117" spans="1:22" ht="66" x14ac:dyDescent="0.25">
      <c r="A117" s="1"/>
      <c r="B117" s="4"/>
      <c r="C117" s="8" t="s">
        <v>3</v>
      </c>
      <c r="D117" s="8" t="s">
        <v>185</v>
      </c>
      <c r="E117" s="15" t="s">
        <v>186</v>
      </c>
      <c r="F117" s="8"/>
      <c r="G117" s="8"/>
      <c r="H117" s="8"/>
      <c r="I117" s="8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>
        <f>SUM(T118:T119)</f>
        <v>154000</v>
      </c>
      <c r="U117" s="10">
        <f>SUM(U118:U119)</f>
        <v>56167.12</v>
      </c>
      <c r="V117" s="10">
        <f t="shared" si="3"/>
        <v>36.47</v>
      </c>
    </row>
    <row r="118" spans="1:22" ht="66" x14ac:dyDescent="0.25">
      <c r="A118" s="2"/>
      <c r="B118" s="5"/>
      <c r="C118" s="11" t="s">
        <v>187</v>
      </c>
      <c r="D118" s="11" t="s">
        <v>185</v>
      </c>
      <c r="E118" s="14" t="s">
        <v>186</v>
      </c>
      <c r="F118" s="11"/>
      <c r="G118" s="11"/>
      <c r="H118" s="11"/>
      <c r="I118" s="11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>
        <v>14000</v>
      </c>
      <c r="U118" s="13">
        <v>25.5</v>
      </c>
      <c r="V118" s="10">
        <f t="shared" si="3"/>
        <v>0.18</v>
      </c>
    </row>
    <row r="119" spans="1:22" ht="66" x14ac:dyDescent="0.25">
      <c r="A119" s="2"/>
      <c r="B119" s="5"/>
      <c r="C119" s="11" t="s">
        <v>178</v>
      </c>
      <c r="D119" s="11" t="s">
        <v>185</v>
      </c>
      <c r="E119" s="14" t="s">
        <v>186</v>
      </c>
      <c r="F119" s="11"/>
      <c r="G119" s="11"/>
      <c r="H119" s="11"/>
      <c r="I119" s="11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>
        <v>140000</v>
      </c>
      <c r="U119" s="13">
        <v>56141.62</v>
      </c>
      <c r="V119" s="10">
        <f t="shared" si="3"/>
        <v>40.1</v>
      </c>
    </row>
    <row r="120" spans="1:22" ht="39.6" x14ac:dyDescent="0.25">
      <c r="A120" s="1"/>
      <c r="B120" s="4"/>
      <c r="C120" s="8" t="s">
        <v>178</v>
      </c>
      <c r="D120" s="8" t="s">
        <v>188</v>
      </c>
      <c r="E120" s="9" t="s">
        <v>189</v>
      </c>
      <c r="F120" s="8"/>
      <c r="G120" s="8"/>
      <c r="H120" s="8"/>
      <c r="I120" s="8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>
        <f>T121</f>
        <v>26000</v>
      </c>
      <c r="U120" s="10">
        <f>U121</f>
        <v>16811.080000000002</v>
      </c>
      <c r="V120" s="10">
        <f t="shared" si="3"/>
        <v>64.66</v>
      </c>
    </row>
    <row r="121" spans="1:22" ht="52.8" x14ac:dyDescent="0.25">
      <c r="A121" s="2"/>
      <c r="B121" s="5"/>
      <c r="C121" s="11" t="s">
        <v>178</v>
      </c>
      <c r="D121" s="11" t="s">
        <v>190</v>
      </c>
      <c r="E121" s="14" t="s">
        <v>191</v>
      </c>
      <c r="F121" s="11"/>
      <c r="G121" s="11"/>
      <c r="H121" s="11"/>
      <c r="I121" s="11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>
        <v>26000</v>
      </c>
      <c r="U121" s="13">
        <v>16811.080000000002</v>
      </c>
      <c r="V121" s="10">
        <f t="shared" si="3"/>
        <v>64.66</v>
      </c>
    </row>
    <row r="122" spans="1:22" ht="39.6" x14ac:dyDescent="0.25">
      <c r="A122" s="1"/>
      <c r="B122" s="4"/>
      <c r="C122" s="8" t="s">
        <v>178</v>
      </c>
      <c r="D122" s="8" t="s">
        <v>192</v>
      </c>
      <c r="E122" s="9" t="s">
        <v>193</v>
      </c>
      <c r="F122" s="8"/>
      <c r="G122" s="8"/>
      <c r="H122" s="8"/>
      <c r="I122" s="8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>
        <f>T123</f>
        <v>18000</v>
      </c>
      <c r="U122" s="10">
        <f>U123</f>
        <v>30000</v>
      </c>
      <c r="V122" s="10">
        <f t="shared" si="3"/>
        <v>166.67</v>
      </c>
    </row>
    <row r="123" spans="1:22" ht="52.8" x14ac:dyDescent="0.25">
      <c r="A123" s="2"/>
      <c r="B123" s="5"/>
      <c r="C123" s="11" t="s">
        <v>178</v>
      </c>
      <c r="D123" s="11" t="s">
        <v>194</v>
      </c>
      <c r="E123" s="14" t="s">
        <v>195</v>
      </c>
      <c r="F123" s="11"/>
      <c r="G123" s="11"/>
      <c r="H123" s="11"/>
      <c r="I123" s="11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>
        <v>18000</v>
      </c>
      <c r="U123" s="13">
        <v>30000</v>
      </c>
      <c r="V123" s="10">
        <f t="shared" si="3"/>
        <v>166.67</v>
      </c>
    </row>
    <row r="124" spans="1:22" ht="39.6" x14ac:dyDescent="0.25">
      <c r="A124" s="1"/>
      <c r="B124" s="4"/>
      <c r="C124" s="8" t="s">
        <v>178</v>
      </c>
      <c r="D124" s="8" t="s">
        <v>196</v>
      </c>
      <c r="E124" s="9" t="s">
        <v>197</v>
      </c>
      <c r="F124" s="8"/>
      <c r="G124" s="8"/>
      <c r="H124" s="8"/>
      <c r="I124" s="8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>
        <f>T125</f>
        <v>6000</v>
      </c>
      <c r="U124" s="10">
        <f>U125</f>
        <v>10000</v>
      </c>
      <c r="V124" s="10">
        <f t="shared" si="3"/>
        <v>166.67</v>
      </c>
    </row>
    <row r="125" spans="1:22" ht="52.8" x14ac:dyDescent="0.25">
      <c r="A125" s="2"/>
      <c r="B125" s="5"/>
      <c r="C125" s="11" t="s">
        <v>178</v>
      </c>
      <c r="D125" s="11" t="s">
        <v>198</v>
      </c>
      <c r="E125" s="14" t="s">
        <v>199</v>
      </c>
      <c r="F125" s="11"/>
      <c r="G125" s="11"/>
      <c r="H125" s="11"/>
      <c r="I125" s="11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>
        <v>6000</v>
      </c>
      <c r="U125" s="13">
        <v>10000</v>
      </c>
      <c r="V125" s="10">
        <f t="shared" si="3"/>
        <v>166.67</v>
      </c>
    </row>
    <row r="126" spans="1:22" ht="39.6" x14ac:dyDescent="0.25">
      <c r="A126" s="1"/>
      <c r="B126" s="4"/>
      <c r="C126" s="8" t="s">
        <v>178</v>
      </c>
      <c r="D126" s="8" t="s">
        <v>200</v>
      </c>
      <c r="E126" s="9" t="s">
        <v>201</v>
      </c>
      <c r="F126" s="8"/>
      <c r="G126" s="8"/>
      <c r="H126" s="8"/>
      <c r="I126" s="8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f>T127</f>
        <v>6000</v>
      </c>
      <c r="U126" s="10">
        <f>U127</f>
        <v>5000</v>
      </c>
      <c r="V126" s="10">
        <f t="shared" si="3"/>
        <v>83.33</v>
      </c>
    </row>
    <row r="127" spans="1:22" ht="52.8" x14ac:dyDescent="0.25">
      <c r="A127" s="2"/>
      <c r="B127" s="5"/>
      <c r="C127" s="11" t="s">
        <v>178</v>
      </c>
      <c r="D127" s="11" t="s">
        <v>202</v>
      </c>
      <c r="E127" s="14" t="s">
        <v>203</v>
      </c>
      <c r="F127" s="11"/>
      <c r="G127" s="11"/>
      <c r="H127" s="11"/>
      <c r="I127" s="11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>
        <v>6000</v>
      </c>
      <c r="U127" s="13">
        <v>5000</v>
      </c>
      <c r="V127" s="10">
        <f t="shared" si="3"/>
        <v>83.33</v>
      </c>
    </row>
    <row r="128" spans="1:22" ht="52.8" x14ac:dyDescent="0.25">
      <c r="A128" s="1"/>
      <c r="B128" s="4"/>
      <c r="C128" s="8" t="s">
        <v>178</v>
      </c>
      <c r="D128" s="8" t="s">
        <v>204</v>
      </c>
      <c r="E128" s="9" t="s">
        <v>205</v>
      </c>
      <c r="F128" s="8"/>
      <c r="G128" s="8"/>
      <c r="H128" s="8"/>
      <c r="I128" s="8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>
        <f>T129</f>
        <v>45000</v>
      </c>
      <c r="U128" s="10">
        <f>U129</f>
        <v>28275.24</v>
      </c>
      <c r="V128" s="10">
        <f t="shared" si="3"/>
        <v>62.83</v>
      </c>
    </row>
    <row r="129" spans="1:22" ht="66" x14ac:dyDescent="0.25">
      <c r="A129" s="2"/>
      <c r="B129" s="5"/>
      <c r="C129" s="11" t="s">
        <v>178</v>
      </c>
      <c r="D129" s="11" t="s">
        <v>206</v>
      </c>
      <c r="E129" s="14" t="s">
        <v>207</v>
      </c>
      <c r="F129" s="11"/>
      <c r="G129" s="11"/>
      <c r="H129" s="11"/>
      <c r="I129" s="11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>
        <v>45000</v>
      </c>
      <c r="U129" s="13">
        <v>28275.24</v>
      </c>
      <c r="V129" s="10">
        <f t="shared" si="3"/>
        <v>62.83</v>
      </c>
    </row>
    <row r="130" spans="1:22" ht="52.8" x14ac:dyDescent="0.25">
      <c r="A130" s="1"/>
      <c r="B130" s="4"/>
      <c r="C130" s="8" t="s">
        <v>178</v>
      </c>
      <c r="D130" s="8" t="s">
        <v>208</v>
      </c>
      <c r="E130" s="9" t="s">
        <v>209</v>
      </c>
      <c r="F130" s="8"/>
      <c r="G130" s="8"/>
      <c r="H130" s="8"/>
      <c r="I130" s="8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f>T131</f>
        <v>15000</v>
      </c>
      <c r="U130" s="10">
        <f>U131</f>
        <v>1950</v>
      </c>
      <c r="V130" s="10">
        <f t="shared" si="3"/>
        <v>13</v>
      </c>
    </row>
    <row r="131" spans="1:22" ht="66" x14ac:dyDescent="0.25">
      <c r="A131" s="2"/>
      <c r="B131" s="5"/>
      <c r="C131" s="11" t="s">
        <v>178</v>
      </c>
      <c r="D131" s="11" t="s">
        <v>210</v>
      </c>
      <c r="E131" s="14" t="s">
        <v>211</v>
      </c>
      <c r="F131" s="11"/>
      <c r="G131" s="11"/>
      <c r="H131" s="11"/>
      <c r="I131" s="11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>
        <v>15000</v>
      </c>
      <c r="U131" s="13">
        <v>1950</v>
      </c>
      <c r="V131" s="10">
        <f t="shared" si="3"/>
        <v>13</v>
      </c>
    </row>
    <row r="132" spans="1:22" ht="39.6" x14ac:dyDescent="0.25">
      <c r="A132" s="2"/>
      <c r="B132" s="23"/>
      <c r="C132" s="21" t="s">
        <v>178</v>
      </c>
      <c r="D132" s="21" t="s">
        <v>420</v>
      </c>
      <c r="E132" s="15" t="s">
        <v>421</v>
      </c>
      <c r="F132" s="21"/>
      <c r="G132" s="21"/>
      <c r="H132" s="21"/>
      <c r="I132" s="2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>
        <f>T133</f>
        <v>0</v>
      </c>
      <c r="U132" s="10">
        <f>U133</f>
        <v>250</v>
      </c>
      <c r="V132" s="10" t="s">
        <v>414</v>
      </c>
    </row>
    <row r="133" spans="1:22" ht="52.8" x14ac:dyDescent="0.25">
      <c r="A133" s="2"/>
      <c r="B133" s="23"/>
      <c r="C133" s="11" t="s">
        <v>178</v>
      </c>
      <c r="D133" s="11" t="s">
        <v>422</v>
      </c>
      <c r="E133" s="14" t="s">
        <v>438</v>
      </c>
      <c r="F133" s="11"/>
      <c r="G133" s="11"/>
      <c r="H133" s="11"/>
      <c r="I133" s="11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>
        <v>0</v>
      </c>
      <c r="U133" s="13">
        <v>250</v>
      </c>
      <c r="V133" s="10" t="s">
        <v>414</v>
      </c>
    </row>
    <row r="134" spans="1:22" ht="39.6" x14ac:dyDescent="0.25">
      <c r="A134" s="1"/>
      <c r="B134" s="4"/>
      <c r="C134" s="8" t="s">
        <v>178</v>
      </c>
      <c r="D134" s="8" t="s">
        <v>212</v>
      </c>
      <c r="E134" s="9" t="s">
        <v>213</v>
      </c>
      <c r="F134" s="8"/>
      <c r="G134" s="8"/>
      <c r="H134" s="8"/>
      <c r="I134" s="8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>
        <f>T135+T136</f>
        <v>190000</v>
      </c>
      <c r="U134" s="10">
        <f>U135+U136</f>
        <v>70250</v>
      </c>
      <c r="V134" s="10">
        <f t="shared" si="3"/>
        <v>36.97</v>
      </c>
    </row>
    <row r="135" spans="1:22" ht="52.8" x14ac:dyDescent="0.25">
      <c r="A135" s="2"/>
      <c r="B135" s="5"/>
      <c r="C135" s="11" t="s">
        <v>187</v>
      </c>
      <c r="D135" s="11" t="s">
        <v>214</v>
      </c>
      <c r="E135" s="14" t="s">
        <v>215</v>
      </c>
      <c r="F135" s="11"/>
      <c r="G135" s="11"/>
      <c r="H135" s="11"/>
      <c r="I135" s="11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>
        <v>0</v>
      </c>
      <c r="U135" s="13">
        <v>250</v>
      </c>
      <c r="V135" s="10" t="e">
        <f t="shared" si="3"/>
        <v>#DIV/0!</v>
      </c>
    </row>
    <row r="136" spans="1:22" ht="52.8" x14ac:dyDescent="0.25">
      <c r="A136" s="2"/>
      <c r="B136" s="23"/>
      <c r="C136" s="11" t="s">
        <v>178</v>
      </c>
      <c r="D136" s="11" t="s">
        <v>214</v>
      </c>
      <c r="E136" s="14" t="s">
        <v>215</v>
      </c>
      <c r="F136" s="11"/>
      <c r="G136" s="11"/>
      <c r="H136" s="11"/>
      <c r="I136" s="11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>
        <v>190000</v>
      </c>
      <c r="U136" s="13">
        <v>70000</v>
      </c>
      <c r="V136" s="10">
        <f t="shared" si="3"/>
        <v>36.840000000000003</v>
      </c>
    </row>
    <row r="137" spans="1:22" ht="49.2" customHeight="1" x14ac:dyDescent="0.25">
      <c r="A137" s="1"/>
      <c r="B137" s="4"/>
      <c r="C137" s="8" t="s">
        <v>178</v>
      </c>
      <c r="D137" s="8" t="s">
        <v>216</v>
      </c>
      <c r="E137" s="9" t="s">
        <v>217</v>
      </c>
      <c r="F137" s="8"/>
      <c r="G137" s="8"/>
      <c r="H137" s="8"/>
      <c r="I137" s="8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>
        <f>T138+T139</f>
        <v>182100</v>
      </c>
      <c r="U137" s="10">
        <f>U138+U139</f>
        <v>68222.97</v>
      </c>
      <c r="V137" s="10">
        <f t="shared" si="3"/>
        <v>37.46</v>
      </c>
    </row>
    <row r="138" spans="1:22" ht="52.8" x14ac:dyDescent="0.25">
      <c r="A138" s="2"/>
      <c r="B138" s="5"/>
      <c r="C138" s="11" t="s">
        <v>187</v>
      </c>
      <c r="D138" s="11" t="s">
        <v>218</v>
      </c>
      <c r="E138" s="14" t="s">
        <v>219</v>
      </c>
      <c r="F138" s="11"/>
      <c r="G138" s="11"/>
      <c r="H138" s="11"/>
      <c r="I138" s="11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>
        <v>0</v>
      </c>
      <c r="U138" s="13">
        <v>8537.33</v>
      </c>
      <c r="V138" s="10" t="s">
        <v>414</v>
      </c>
    </row>
    <row r="139" spans="1:22" ht="73.8" customHeight="1" x14ac:dyDescent="0.25">
      <c r="A139" s="2"/>
      <c r="B139" s="23"/>
      <c r="C139" s="11" t="s">
        <v>178</v>
      </c>
      <c r="D139" s="11" t="s">
        <v>218</v>
      </c>
      <c r="E139" s="14" t="s">
        <v>219</v>
      </c>
      <c r="F139" s="11"/>
      <c r="G139" s="11"/>
      <c r="H139" s="11"/>
      <c r="I139" s="11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>
        <v>182100</v>
      </c>
      <c r="U139" s="13">
        <v>59685.64</v>
      </c>
      <c r="V139" s="10">
        <f t="shared" si="3"/>
        <v>32.78</v>
      </c>
    </row>
    <row r="140" spans="1:22" ht="26.4" x14ac:dyDescent="0.25">
      <c r="A140" s="1"/>
      <c r="B140" s="4"/>
      <c r="C140" s="8" t="s">
        <v>104</v>
      </c>
      <c r="D140" s="8" t="s">
        <v>220</v>
      </c>
      <c r="E140" s="9" t="s">
        <v>221</v>
      </c>
      <c r="F140" s="8"/>
      <c r="G140" s="8"/>
      <c r="H140" s="8"/>
      <c r="I140" s="8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>
        <f>T141</f>
        <v>100000</v>
      </c>
      <c r="U140" s="10">
        <f>U141</f>
        <v>6417.73</v>
      </c>
      <c r="V140" s="10">
        <f t="shared" si="3"/>
        <v>6.42</v>
      </c>
    </row>
    <row r="141" spans="1:22" ht="26.4" x14ac:dyDescent="0.25">
      <c r="A141" s="2"/>
      <c r="B141" s="5"/>
      <c r="C141" s="11" t="s">
        <v>104</v>
      </c>
      <c r="D141" s="11" t="s">
        <v>222</v>
      </c>
      <c r="E141" s="12" t="s">
        <v>223</v>
      </c>
      <c r="F141" s="11"/>
      <c r="G141" s="11"/>
      <c r="H141" s="11"/>
      <c r="I141" s="11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>
        <v>100000</v>
      </c>
      <c r="U141" s="13">
        <v>6417.73</v>
      </c>
      <c r="V141" s="10">
        <f t="shared" si="3"/>
        <v>6.42</v>
      </c>
    </row>
    <row r="142" spans="1:22" ht="79.2" x14ac:dyDescent="0.25">
      <c r="A142" s="1"/>
      <c r="B142" s="4"/>
      <c r="C142" s="8" t="s">
        <v>3</v>
      </c>
      <c r="D142" s="8" t="s">
        <v>224</v>
      </c>
      <c r="E142" s="15" t="s">
        <v>225</v>
      </c>
      <c r="F142" s="8"/>
      <c r="G142" s="8"/>
      <c r="H142" s="8"/>
      <c r="I142" s="8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>
        <f>T143</f>
        <v>692900</v>
      </c>
      <c r="U142" s="10">
        <f>U143</f>
        <v>803370</v>
      </c>
      <c r="V142" s="10">
        <f t="shared" si="3"/>
        <v>115.94</v>
      </c>
    </row>
    <row r="143" spans="1:22" ht="52.8" x14ac:dyDescent="0.25">
      <c r="A143" s="1"/>
      <c r="B143" s="4"/>
      <c r="C143" s="8" t="s">
        <v>3</v>
      </c>
      <c r="D143" s="8" t="s">
        <v>226</v>
      </c>
      <c r="E143" s="15" t="s">
        <v>227</v>
      </c>
      <c r="F143" s="8"/>
      <c r="G143" s="8"/>
      <c r="H143" s="8"/>
      <c r="I143" s="8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f>T144</f>
        <v>692900</v>
      </c>
      <c r="U143" s="10">
        <f>U144</f>
        <v>803370</v>
      </c>
      <c r="V143" s="10">
        <f t="shared" si="3"/>
        <v>115.94</v>
      </c>
    </row>
    <row r="144" spans="1:22" ht="52.8" x14ac:dyDescent="0.25">
      <c r="A144" s="1"/>
      <c r="B144" s="4"/>
      <c r="C144" s="8" t="s">
        <v>3</v>
      </c>
      <c r="D144" s="8" t="s">
        <v>228</v>
      </c>
      <c r="E144" s="9" t="s">
        <v>229</v>
      </c>
      <c r="F144" s="8"/>
      <c r="G144" s="8"/>
      <c r="H144" s="8"/>
      <c r="I144" s="8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>
        <f>SUM(T145+T146+T147)</f>
        <v>692900</v>
      </c>
      <c r="U144" s="10">
        <f>SUM(U145+U146+U147)</f>
        <v>803370</v>
      </c>
      <c r="V144" s="10">
        <f t="shared" si="3"/>
        <v>115.94</v>
      </c>
    </row>
    <row r="145" spans="1:22" ht="39.6" x14ac:dyDescent="0.25">
      <c r="A145" s="2"/>
      <c r="B145" s="5"/>
      <c r="C145" s="11" t="s">
        <v>79</v>
      </c>
      <c r="D145" s="11" t="s">
        <v>228</v>
      </c>
      <c r="E145" s="12" t="s">
        <v>229</v>
      </c>
      <c r="F145" s="11"/>
      <c r="G145" s="11"/>
      <c r="H145" s="11"/>
      <c r="I145" s="11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>
        <v>682900</v>
      </c>
      <c r="U145" s="13">
        <v>639166.87</v>
      </c>
      <c r="V145" s="10">
        <f t="shared" si="3"/>
        <v>93.6</v>
      </c>
    </row>
    <row r="146" spans="1:22" ht="39.6" x14ac:dyDescent="0.25">
      <c r="A146" s="2"/>
      <c r="B146" s="5"/>
      <c r="C146" s="11" t="s">
        <v>104</v>
      </c>
      <c r="D146" s="11" t="s">
        <v>228</v>
      </c>
      <c r="E146" s="12" t="s">
        <v>229</v>
      </c>
      <c r="F146" s="11"/>
      <c r="G146" s="11"/>
      <c r="H146" s="11"/>
      <c r="I146" s="11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>
        <v>10000</v>
      </c>
      <c r="U146" s="13">
        <v>0</v>
      </c>
      <c r="V146" s="10">
        <f t="shared" si="3"/>
        <v>0</v>
      </c>
    </row>
    <row r="147" spans="1:22" ht="39.6" x14ac:dyDescent="0.25">
      <c r="A147" s="2"/>
      <c r="B147" s="23"/>
      <c r="C147" s="11" t="s">
        <v>91</v>
      </c>
      <c r="D147" s="11" t="s">
        <v>228</v>
      </c>
      <c r="E147" s="12" t="s">
        <v>229</v>
      </c>
      <c r="F147" s="11"/>
      <c r="G147" s="11"/>
      <c r="H147" s="11"/>
      <c r="I147" s="11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>
        <v>0</v>
      </c>
      <c r="U147" s="13">
        <v>164203.13</v>
      </c>
      <c r="V147" s="10" t="s">
        <v>414</v>
      </c>
    </row>
    <row r="148" spans="1:22" ht="21.6" customHeight="1" x14ac:dyDescent="0.25">
      <c r="A148" s="1"/>
      <c r="B148" s="4"/>
      <c r="C148" s="8" t="s">
        <v>3</v>
      </c>
      <c r="D148" s="8" t="s">
        <v>230</v>
      </c>
      <c r="E148" s="9" t="s">
        <v>231</v>
      </c>
      <c r="F148" s="8"/>
      <c r="G148" s="8"/>
      <c r="H148" s="8"/>
      <c r="I148" s="8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>
        <f>SUM(T149+T151)</f>
        <v>765000</v>
      </c>
      <c r="U148" s="10">
        <f>SUM(U149+U151)</f>
        <v>146979.84999999998</v>
      </c>
      <c r="V148" s="10">
        <f t="shared" si="3"/>
        <v>19.21</v>
      </c>
    </row>
    <row r="149" spans="1:22" ht="26.4" x14ac:dyDescent="0.25">
      <c r="A149" s="1"/>
      <c r="B149" s="4"/>
      <c r="C149" s="21" t="s">
        <v>3</v>
      </c>
      <c r="D149" s="21" t="s">
        <v>423</v>
      </c>
      <c r="E149" s="22" t="s">
        <v>424</v>
      </c>
      <c r="F149" s="21"/>
      <c r="G149" s="21"/>
      <c r="H149" s="21"/>
      <c r="I149" s="2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>
        <f>T150</f>
        <v>0</v>
      </c>
      <c r="U149" s="10">
        <f>U150</f>
        <v>204881.27</v>
      </c>
      <c r="V149" s="10" t="s">
        <v>414</v>
      </c>
    </row>
    <row r="150" spans="1:22" ht="26.4" x14ac:dyDescent="0.25">
      <c r="A150" s="1"/>
      <c r="B150" s="4"/>
      <c r="C150" s="11" t="s">
        <v>243</v>
      </c>
      <c r="D150" s="11" t="s">
        <v>425</v>
      </c>
      <c r="E150" s="12" t="s">
        <v>424</v>
      </c>
      <c r="F150" s="21"/>
      <c r="G150" s="21"/>
      <c r="H150" s="21"/>
      <c r="I150" s="2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3">
        <v>0</v>
      </c>
      <c r="U150" s="13">
        <v>204881.27</v>
      </c>
      <c r="V150" s="13" t="s">
        <v>414</v>
      </c>
    </row>
    <row r="151" spans="1:22" ht="52.8" x14ac:dyDescent="0.25">
      <c r="A151" s="1"/>
      <c r="B151" s="4"/>
      <c r="C151" s="8" t="s">
        <v>3</v>
      </c>
      <c r="D151" s="8" t="s">
        <v>232</v>
      </c>
      <c r="E151" s="9" t="s">
        <v>233</v>
      </c>
      <c r="F151" s="8"/>
      <c r="G151" s="8"/>
      <c r="H151" s="8"/>
      <c r="I151" s="8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>
        <f>T152</f>
        <v>765000</v>
      </c>
      <c r="U151" s="10">
        <f>U152+U155</f>
        <v>-57901.42</v>
      </c>
      <c r="V151" s="10">
        <f t="shared" si="3"/>
        <v>-7.57</v>
      </c>
    </row>
    <row r="152" spans="1:22" ht="39.6" x14ac:dyDescent="0.25">
      <c r="A152" s="1"/>
      <c r="B152" s="4"/>
      <c r="C152" s="8" t="s">
        <v>3</v>
      </c>
      <c r="D152" s="8" t="s">
        <v>234</v>
      </c>
      <c r="E152" s="9" t="s">
        <v>235</v>
      </c>
      <c r="F152" s="8"/>
      <c r="G152" s="8"/>
      <c r="H152" s="8"/>
      <c r="I152" s="8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>
        <f>SUM(T153:T155)</f>
        <v>765000</v>
      </c>
      <c r="U152" s="10">
        <f>SUM(U153:U154)</f>
        <v>-58337.59</v>
      </c>
      <c r="V152" s="10">
        <f t="shared" si="3"/>
        <v>-7.63</v>
      </c>
    </row>
    <row r="153" spans="1:22" ht="39.6" x14ac:dyDescent="0.25">
      <c r="A153" s="2"/>
      <c r="B153" s="5"/>
      <c r="C153" s="11" t="s">
        <v>104</v>
      </c>
      <c r="D153" s="11" t="s">
        <v>234</v>
      </c>
      <c r="E153" s="12" t="s">
        <v>235</v>
      </c>
      <c r="F153" s="11"/>
      <c r="G153" s="11"/>
      <c r="H153" s="11"/>
      <c r="I153" s="11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>
        <v>35000</v>
      </c>
      <c r="U153" s="13">
        <v>-3293.67</v>
      </c>
      <c r="V153" s="10">
        <f t="shared" si="3"/>
        <v>-9.41</v>
      </c>
    </row>
    <row r="154" spans="1:22" ht="39.6" x14ac:dyDescent="0.25">
      <c r="A154" s="2"/>
      <c r="B154" s="5"/>
      <c r="C154" s="11" t="s">
        <v>236</v>
      </c>
      <c r="D154" s="11" t="s">
        <v>234</v>
      </c>
      <c r="E154" s="12" t="s">
        <v>235</v>
      </c>
      <c r="F154" s="11"/>
      <c r="G154" s="11"/>
      <c r="H154" s="11"/>
      <c r="I154" s="11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>
        <v>730000</v>
      </c>
      <c r="U154" s="13">
        <v>-55043.92</v>
      </c>
      <c r="V154" s="10">
        <f t="shared" si="3"/>
        <v>-7.54</v>
      </c>
    </row>
    <row r="155" spans="1:22" ht="39.6" x14ac:dyDescent="0.25">
      <c r="A155" s="2"/>
      <c r="B155" s="23"/>
      <c r="C155" s="11" t="s">
        <v>4</v>
      </c>
      <c r="D155" s="11" t="s">
        <v>426</v>
      </c>
      <c r="E155" s="12" t="s">
        <v>439</v>
      </c>
      <c r="F155" s="11"/>
      <c r="G155" s="11"/>
      <c r="H155" s="11"/>
      <c r="I155" s="11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>
        <v>0</v>
      </c>
      <c r="U155" s="13">
        <v>436.17</v>
      </c>
      <c r="V155" s="10" t="s">
        <v>414</v>
      </c>
    </row>
    <row r="156" spans="1:22" ht="22.2" customHeight="1" x14ac:dyDescent="0.25">
      <c r="A156" s="1"/>
      <c r="B156" s="4"/>
      <c r="C156" s="8" t="s">
        <v>79</v>
      </c>
      <c r="D156" s="8" t="s">
        <v>237</v>
      </c>
      <c r="E156" s="9" t="s">
        <v>238</v>
      </c>
      <c r="F156" s="8"/>
      <c r="G156" s="8"/>
      <c r="H156" s="8"/>
      <c r="I156" s="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>
        <f>T157</f>
        <v>58000</v>
      </c>
      <c r="U156" s="10">
        <f>U157</f>
        <v>75907.23</v>
      </c>
      <c r="V156" s="10">
        <f t="shared" si="3"/>
        <v>130.87</v>
      </c>
    </row>
    <row r="157" spans="1:22" ht="26.4" x14ac:dyDescent="0.25">
      <c r="A157" s="1"/>
      <c r="B157" s="4"/>
      <c r="C157" s="8" t="s">
        <v>79</v>
      </c>
      <c r="D157" s="8" t="s">
        <v>239</v>
      </c>
      <c r="E157" s="9" t="s">
        <v>240</v>
      </c>
      <c r="F157" s="8"/>
      <c r="G157" s="8"/>
      <c r="H157" s="8"/>
      <c r="I157" s="8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>
        <f>T158</f>
        <v>58000</v>
      </c>
      <c r="U157" s="10">
        <f>U158</f>
        <v>75907.23</v>
      </c>
      <c r="V157" s="10">
        <f t="shared" ref="V157:V224" si="5">ROUND(U157/T157*100,2)</f>
        <v>130.87</v>
      </c>
    </row>
    <row r="158" spans="1:22" ht="39.6" x14ac:dyDescent="0.25">
      <c r="A158" s="2"/>
      <c r="B158" s="5"/>
      <c r="C158" s="11" t="s">
        <v>79</v>
      </c>
      <c r="D158" s="11" t="s">
        <v>241</v>
      </c>
      <c r="E158" s="12" t="s">
        <v>242</v>
      </c>
      <c r="F158" s="11"/>
      <c r="G158" s="11"/>
      <c r="H158" s="11"/>
      <c r="I158" s="11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>
        <v>58000</v>
      </c>
      <c r="U158" s="13">
        <v>75907.23</v>
      </c>
      <c r="V158" s="10">
        <f t="shared" si="5"/>
        <v>130.87</v>
      </c>
    </row>
    <row r="159" spans="1:22" ht="22.2" customHeight="1" x14ac:dyDescent="0.25">
      <c r="A159" s="2"/>
      <c r="B159" s="23"/>
      <c r="C159" s="21" t="s">
        <v>3</v>
      </c>
      <c r="D159" s="21" t="s">
        <v>427</v>
      </c>
      <c r="E159" s="22" t="s">
        <v>428</v>
      </c>
      <c r="F159" s="21"/>
      <c r="G159" s="21"/>
      <c r="H159" s="21"/>
      <c r="I159" s="2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>
        <f t="shared" ref="T159:U161" si="6">T160</f>
        <v>0</v>
      </c>
      <c r="U159" s="10">
        <f t="shared" si="6"/>
        <v>-15614.63</v>
      </c>
      <c r="V159" s="10" t="s">
        <v>414</v>
      </c>
    </row>
    <row r="160" spans="1:22" ht="19.2" customHeight="1" x14ac:dyDescent="0.25">
      <c r="A160" s="2"/>
      <c r="B160" s="23"/>
      <c r="C160" s="21" t="s">
        <v>3</v>
      </c>
      <c r="D160" s="21" t="s">
        <v>429</v>
      </c>
      <c r="E160" s="22" t="s">
        <v>430</v>
      </c>
      <c r="F160" s="21"/>
      <c r="G160" s="21"/>
      <c r="H160" s="21"/>
      <c r="I160" s="2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>
        <f t="shared" si="6"/>
        <v>0</v>
      </c>
      <c r="U160" s="10">
        <f t="shared" si="6"/>
        <v>-15614.63</v>
      </c>
      <c r="V160" s="10" t="s">
        <v>414</v>
      </c>
    </row>
    <row r="161" spans="1:22" ht="17.399999999999999" customHeight="1" x14ac:dyDescent="0.25">
      <c r="A161" s="2"/>
      <c r="B161" s="23"/>
      <c r="C161" s="21" t="s">
        <v>3</v>
      </c>
      <c r="D161" s="21" t="s">
        <v>431</v>
      </c>
      <c r="E161" s="22" t="s">
        <v>432</v>
      </c>
      <c r="F161" s="21"/>
      <c r="G161" s="21"/>
      <c r="H161" s="21"/>
      <c r="I161" s="2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>
        <f t="shared" si="6"/>
        <v>0</v>
      </c>
      <c r="U161" s="10">
        <f t="shared" si="6"/>
        <v>-15614.63</v>
      </c>
      <c r="V161" s="10" t="s">
        <v>414</v>
      </c>
    </row>
    <row r="162" spans="1:22" ht="19.2" customHeight="1" x14ac:dyDescent="0.25">
      <c r="A162" s="2"/>
      <c r="B162" s="23"/>
      <c r="C162" s="11" t="s">
        <v>91</v>
      </c>
      <c r="D162" s="11" t="s">
        <v>431</v>
      </c>
      <c r="E162" s="12" t="s">
        <v>432</v>
      </c>
      <c r="F162" s="21"/>
      <c r="G162" s="21"/>
      <c r="H162" s="21"/>
      <c r="I162" s="2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3">
        <v>0</v>
      </c>
      <c r="U162" s="13">
        <v>-15614.63</v>
      </c>
      <c r="V162" s="13" t="s">
        <v>414</v>
      </c>
    </row>
    <row r="163" spans="1:22" ht="18.600000000000001" customHeight="1" x14ac:dyDescent="0.25">
      <c r="A163" s="1"/>
      <c r="B163" s="4"/>
      <c r="C163" s="8" t="s">
        <v>243</v>
      </c>
      <c r="D163" s="8" t="s">
        <v>244</v>
      </c>
      <c r="E163" s="9" t="s">
        <v>245</v>
      </c>
      <c r="F163" s="8"/>
      <c r="G163" s="8"/>
      <c r="H163" s="8"/>
      <c r="I163" s="8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>
        <f>SUM(T164+T240+T237)</f>
        <v>2068163210.04</v>
      </c>
      <c r="U163" s="10">
        <f>SUM(U164+U240+U237)</f>
        <v>364034034.83999997</v>
      </c>
      <c r="V163" s="10">
        <f t="shared" si="5"/>
        <v>17.600000000000001</v>
      </c>
    </row>
    <row r="164" spans="1:22" ht="26.4" x14ac:dyDescent="0.25">
      <c r="A164" s="1"/>
      <c r="B164" s="4"/>
      <c r="C164" s="8" t="s">
        <v>243</v>
      </c>
      <c r="D164" s="8" t="s">
        <v>246</v>
      </c>
      <c r="E164" s="9" t="s">
        <v>247</v>
      </c>
      <c r="F164" s="8"/>
      <c r="G164" s="8"/>
      <c r="H164" s="8"/>
      <c r="I164" s="8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>
        <f>SUM(T165+T176+T232+T207)</f>
        <v>2072058387.5999999</v>
      </c>
      <c r="U164" s="10">
        <f>SUM(U165+U176+U232+U207)</f>
        <v>368909471.31999999</v>
      </c>
      <c r="V164" s="10">
        <f t="shared" si="5"/>
        <v>17.8</v>
      </c>
    </row>
    <row r="165" spans="1:22" ht="19.8" customHeight="1" x14ac:dyDescent="0.25">
      <c r="A165" s="1"/>
      <c r="B165" s="4"/>
      <c r="C165" s="8" t="s">
        <v>243</v>
      </c>
      <c r="D165" s="8" t="s">
        <v>248</v>
      </c>
      <c r="E165" s="9" t="s">
        <v>249</v>
      </c>
      <c r="F165" s="8"/>
      <c r="G165" s="8"/>
      <c r="H165" s="8"/>
      <c r="I165" s="8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>
        <f>SUM(T166+T168+T170+T172)</f>
        <v>926874900</v>
      </c>
      <c r="U165" s="10">
        <f>SUM(U166+U168+U170+U172)</f>
        <v>177169300</v>
      </c>
      <c r="V165" s="10">
        <f t="shared" si="5"/>
        <v>19.11</v>
      </c>
    </row>
    <row r="166" spans="1:22" ht="19.2" customHeight="1" x14ac:dyDescent="0.25">
      <c r="A166" s="1"/>
      <c r="B166" s="4"/>
      <c r="C166" s="8" t="s">
        <v>243</v>
      </c>
      <c r="D166" s="8" t="s">
        <v>250</v>
      </c>
      <c r="E166" s="9" t="s">
        <v>251</v>
      </c>
      <c r="F166" s="8"/>
      <c r="G166" s="8"/>
      <c r="H166" s="8"/>
      <c r="I166" s="8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>
        <f>T167</f>
        <v>13239900</v>
      </c>
      <c r="U166" s="10">
        <f>U167</f>
        <v>13239900</v>
      </c>
      <c r="V166" s="10">
        <f t="shared" si="5"/>
        <v>100</v>
      </c>
    </row>
    <row r="167" spans="1:22" ht="26.4" x14ac:dyDescent="0.25">
      <c r="A167" s="2"/>
      <c r="B167" s="5"/>
      <c r="C167" s="11" t="s">
        <v>243</v>
      </c>
      <c r="D167" s="11" t="s">
        <v>252</v>
      </c>
      <c r="E167" s="12" t="s">
        <v>253</v>
      </c>
      <c r="F167" s="11"/>
      <c r="G167" s="11"/>
      <c r="H167" s="11"/>
      <c r="I167" s="11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>
        <v>13239900</v>
      </c>
      <c r="U167" s="13">
        <v>13239900</v>
      </c>
      <c r="V167" s="10">
        <f t="shared" si="5"/>
        <v>100</v>
      </c>
    </row>
    <row r="168" spans="1:22" ht="26.4" x14ac:dyDescent="0.25">
      <c r="A168" s="1"/>
      <c r="B168" s="4"/>
      <c r="C168" s="8" t="s">
        <v>243</v>
      </c>
      <c r="D168" s="8" t="s">
        <v>254</v>
      </c>
      <c r="E168" s="9" t="s">
        <v>255</v>
      </c>
      <c r="F168" s="8"/>
      <c r="G168" s="8"/>
      <c r="H168" s="8"/>
      <c r="I168" s="8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>
        <f>T169</f>
        <v>228435900</v>
      </c>
      <c r="U168" s="10">
        <f>U169</f>
        <v>17311100</v>
      </c>
      <c r="V168" s="10">
        <f t="shared" si="5"/>
        <v>7.58</v>
      </c>
    </row>
    <row r="169" spans="1:22" ht="26.4" x14ac:dyDescent="0.25">
      <c r="A169" s="2"/>
      <c r="B169" s="5"/>
      <c r="C169" s="11" t="s">
        <v>243</v>
      </c>
      <c r="D169" s="11" t="s">
        <v>256</v>
      </c>
      <c r="E169" s="12" t="s">
        <v>257</v>
      </c>
      <c r="F169" s="11"/>
      <c r="G169" s="11"/>
      <c r="H169" s="11"/>
      <c r="I169" s="11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>
        <v>228435900</v>
      </c>
      <c r="U169" s="13">
        <v>17311100</v>
      </c>
      <c r="V169" s="10">
        <f t="shared" si="5"/>
        <v>7.58</v>
      </c>
    </row>
    <row r="170" spans="1:22" ht="26.4" x14ac:dyDescent="0.25">
      <c r="A170" s="1"/>
      <c r="B170" s="4"/>
      <c r="C170" s="8" t="s">
        <v>243</v>
      </c>
      <c r="D170" s="8" t="s">
        <v>258</v>
      </c>
      <c r="E170" s="9" t="s">
        <v>259</v>
      </c>
      <c r="F170" s="8"/>
      <c r="G170" s="8"/>
      <c r="H170" s="8"/>
      <c r="I170" s="8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>
        <f>T171</f>
        <v>563060000</v>
      </c>
      <c r="U170" s="10">
        <f>U171</f>
        <v>140765000</v>
      </c>
      <c r="V170" s="10">
        <f t="shared" si="5"/>
        <v>25</v>
      </c>
    </row>
    <row r="171" spans="1:22" ht="26.4" x14ac:dyDescent="0.25">
      <c r="A171" s="2"/>
      <c r="B171" s="5"/>
      <c r="C171" s="11" t="s">
        <v>243</v>
      </c>
      <c r="D171" s="11" t="s">
        <v>260</v>
      </c>
      <c r="E171" s="12" t="s">
        <v>261</v>
      </c>
      <c r="F171" s="11"/>
      <c r="G171" s="11"/>
      <c r="H171" s="11"/>
      <c r="I171" s="11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>
        <v>563060000</v>
      </c>
      <c r="U171" s="13">
        <v>140765000</v>
      </c>
      <c r="V171" s="10">
        <f t="shared" si="5"/>
        <v>25</v>
      </c>
    </row>
    <row r="172" spans="1:22" ht="16.8" customHeight="1" x14ac:dyDescent="0.25">
      <c r="A172" s="1"/>
      <c r="B172" s="4"/>
      <c r="C172" s="8" t="s">
        <v>243</v>
      </c>
      <c r="D172" s="8" t="s">
        <v>262</v>
      </c>
      <c r="E172" s="9" t="s">
        <v>263</v>
      </c>
      <c r="F172" s="8"/>
      <c r="G172" s="8"/>
      <c r="H172" s="8"/>
      <c r="I172" s="8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>
        <f>T173</f>
        <v>122139100</v>
      </c>
      <c r="U172" s="10">
        <f>U173</f>
        <v>5853300</v>
      </c>
      <c r="V172" s="10">
        <f t="shared" si="5"/>
        <v>4.79</v>
      </c>
    </row>
    <row r="173" spans="1:22" ht="13.2" x14ac:dyDescent="0.25">
      <c r="A173" s="1"/>
      <c r="B173" s="4"/>
      <c r="C173" s="8" t="s">
        <v>243</v>
      </c>
      <c r="D173" s="8" t="s">
        <v>264</v>
      </c>
      <c r="E173" s="9" t="s">
        <v>265</v>
      </c>
      <c r="F173" s="8"/>
      <c r="G173" s="8"/>
      <c r="H173" s="8"/>
      <c r="I173" s="8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>
        <f>SUM(T174:T175)</f>
        <v>122139100</v>
      </c>
      <c r="U173" s="10">
        <f>SUM(U174:U175)</f>
        <v>5853300</v>
      </c>
      <c r="V173" s="10">
        <f t="shared" si="5"/>
        <v>4.79</v>
      </c>
    </row>
    <row r="174" spans="1:22" ht="66" x14ac:dyDescent="0.25">
      <c r="A174" s="2"/>
      <c r="B174" s="5"/>
      <c r="C174" s="11" t="s">
        <v>243</v>
      </c>
      <c r="D174" s="11" t="s">
        <v>266</v>
      </c>
      <c r="E174" s="14" t="s">
        <v>267</v>
      </c>
      <c r="F174" s="11"/>
      <c r="G174" s="11"/>
      <c r="H174" s="11"/>
      <c r="I174" s="11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>
        <v>102824200</v>
      </c>
      <c r="U174" s="13">
        <v>5853300</v>
      </c>
      <c r="V174" s="10">
        <f t="shared" si="5"/>
        <v>5.69</v>
      </c>
    </row>
    <row r="175" spans="1:22" ht="52.8" x14ac:dyDescent="0.25">
      <c r="A175" s="2"/>
      <c r="B175" s="5"/>
      <c r="C175" s="11" t="s">
        <v>243</v>
      </c>
      <c r="D175" s="11" t="s">
        <v>268</v>
      </c>
      <c r="E175" s="14" t="s">
        <v>269</v>
      </c>
      <c r="F175" s="11"/>
      <c r="G175" s="11"/>
      <c r="H175" s="11"/>
      <c r="I175" s="11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>
        <v>19314900</v>
      </c>
      <c r="U175" s="13">
        <v>0</v>
      </c>
      <c r="V175" s="10">
        <f t="shared" si="5"/>
        <v>0</v>
      </c>
    </row>
    <row r="176" spans="1:22" ht="25.8" customHeight="1" x14ac:dyDescent="0.25">
      <c r="A176" s="1"/>
      <c r="B176" s="4"/>
      <c r="C176" s="8" t="s">
        <v>243</v>
      </c>
      <c r="D176" s="8" t="s">
        <v>270</v>
      </c>
      <c r="E176" s="9" t="s">
        <v>271</v>
      </c>
      <c r="F176" s="8"/>
      <c r="G176" s="8"/>
      <c r="H176" s="8"/>
      <c r="I176" s="8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>
        <f>SUM(T177+T179+T181+T185+T187+T189+T191+T193+T195)</f>
        <v>235148357.59999999</v>
      </c>
      <c r="U176" s="10">
        <f>SUM(U177+U179+U181+U185+U187+U189+U191+U193+U195)</f>
        <v>5694369.3200000003</v>
      </c>
      <c r="V176" s="10">
        <f t="shared" si="5"/>
        <v>2.42</v>
      </c>
    </row>
    <row r="177" spans="1:22" ht="79.2" hidden="1" x14ac:dyDescent="0.25">
      <c r="A177" s="1"/>
      <c r="B177" s="4"/>
      <c r="C177" s="8" t="s">
        <v>243</v>
      </c>
      <c r="D177" s="8" t="s">
        <v>272</v>
      </c>
      <c r="E177" s="15" t="s">
        <v>273</v>
      </c>
      <c r="F177" s="8"/>
      <c r="G177" s="8"/>
      <c r="H177" s="8"/>
      <c r="I177" s="8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>
        <f>T178</f>
        <v>0</v>
      </c>
      <c r="U177" s="10">
        <f>U178</f>
        <v>0</v>
      </c>
      <c r="V177" s="10" t="s">
        <v>414</v>
      </c>
    </row>
    <row r="178" spans="1:22" ht="3" hidden="1" customHeight="1" x14ac:dyDescent="0.25">
      <c r="A178" s="2"/>
      <c r="B178" s="5"/>
      <c r="C178" s="11" t="s">
        <v>243</v>
      </c>
      <c r="D178" s="11" t="s">
        <v>274</v>
      </c>
      <c r="E178" s="14" t="s">
        <v>275</v>
      </c>
      <c r="F178" s="11"/>
      <c r="G178" s="11"/>
      <c r="H178" s="11"/>
      <c r="I178" s="11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>
        <v>0</v>
      </c>
      <c r="U178" s="13">
        <v>0</v>
      </c>
      <c r="V178" s="10" t="s">
        <v>414</v>
      </c>
    </row>
    <row r="179" spans="1:22" ht="52.8" hidden="1" x14ac:dyDescent="0.25">
      <c r="A179" s="1"/>
      <c r="B179" s="4"/>
      <c r="C179" s="8" t="s">
        <v>243</v>
      </c>
      <c r="D179" s="8" t="s">
        <v>276</v>
      </c>
      <c r="E179" s="15" t="s">
        <v>277</v>
      </c>
      <c r="F179" s="8"/>
      <c r="G179" s="8"/>
      <c r="H179" s="8"/>
      <c r="I179" s="8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>
        <f>T180</f>
        <v>0</v>
      </c>
      <c r="U179" s="10">
        <f>U180</f>
        <v>0</v>
      </c>
      <c r="V179" s="10" t="s">
        <v>414</v>
      </c>
    </row>
    <row r="180" spans="1:22" ht="52.8" hidden="1" x14ac:dyDescent="0.25">
      <c r="A180" s="2"/>
      <c r="B180" s="5"/>
      <c r="C180" s="11" t="s">
        <v>243</v>
      </c>
      <c r="D180" s="11" t="s">
        <v>278</v>
      </c>
      <c r="E180" s="14" t="s">
        <v>279</v>
      </c>
      <c r="F180" s="11"/>
      <c r="G180" s="11"/>
      <c r="H180" s="11"/>
      <c r="I180" s="11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>
        <v>0</v>
      </c>
      <c r="U180" s="13">
        <v>0</v>
      </c>
      <c r="V180" s="10" t="s">
        <v>414</v>
      </c>
    </row>
    <row r="181" spans="1:22" ht="13.2" hidden="1" x14ac:dyDescent="0.25">
      <c r="A181" s="1"/>
      <c r="B181" s="4"/>
      <c r="C181" s="8" t="s">
        <v>243</v>
      </c>
      <c r="D181" s="8" t="s">
        <v>280</v>
      </c>
      <c r="E181" s="9" t="s">
        <v>281</v>
      </c>
      <c r="F181" s="8"/>
      <c r="G181" s="8"/>
      <c r="H181" s="8"/>
      <c r="I181" s="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>
        <f>T182</f>
        <v>0</v>
      </c>
      <c r="U181" s="10">
        <f>U182</f>
        <v>0</v>
      </c>
      <c r="V181" s="10" t="e">
        <f t="shared" si="5"/>
        <v>#DIV/0!</v>
      </c>
    </row>
    <row r="182" spans="1:22" ht="13.2" hidden="1" x14ac:dyDescent="0.25">
      <c r="A182" s="2"/>
      <c r="B182" s="5"/>
      <c r="C182" s="11" t="s">
        <v>243</v>
      </c>
      <c r="D182" s="11" t="s">
        <v>282</v>
      </c>
      <c r="E182" s="12" t="s">
        <v>283</v>
      </c>
      <c r="F182" s="11"/>
      <c r="G182" s="11"/>
      <c r="H182" s="11"/>
      <c r="I182" s="11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>
        <v>0</v>
      </c>
      <c r="U182" s="13">
        <v>0</v>
      </c>
      <c r="V182" s="10" t="e">
        <f t="shared" si="5"/>
        <v>#DIV/0!</v>
      </c>
    </row>
    <row r="183" spans="1:22" ht="39.6" hidden="1" x14ac:dyDescent="0.25">
      <c r="A183" s="1"/>
      <c r="B183" s="4"/>
      <c r="C183" s="8" t="s">
        <v>243</v>
      </c>
      <c r="D183" s="8" t="s">
        <v>284</v>
      </c>
      <c r="E183" s="9" t="s">
        <v>285</v>
      </c>
      <c r="F183" s="8"/>
      <c r="G183" s="8"/>
      <c r="H183" s="8"/>
      <c r="I183" s="8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>
        <f>T184</f>
        <v>0</v>
      </c>
      <c r="U183" s="10">
        <f>U184</f>
        <v>0</v>
      </c>
      <c r="V183" s="10" t="s">
        <v>414</v>
      </c>
    </row>
    <row r="184" spans="1:22" ht="39.6" hidden="1" x14ac:dyDescent="0.25">
      <c r="A184" s="2"/>
      <c r="B184" s="5"/>
      <c r="C184" s="11" t="s">
        <v>243</v>
      </c>
      <c r="D184" s="11" t="s">
        <v>286</v>
      </c>
      <c r="E184" s="12" t="s">
        <v>287</v>
      </c>
      <c r="F184" s="11"/>
      <c r="G184" s="11"/>
      <c r="H184" s="11"/>
      <c r="I184" s="11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>
        <v>0</v>
      </c>
      <c r="U184" s="13">
        <v>0</v>
      </c>
      <c r="V184" s="10" t="s">
        <v>414</v>
      </c>
    </row>
    <row r="185" spans="1:22" ht="26.4" x14ac:dyDescent="0.25">
      <c r="A185" s="1"/>
      <c r="B185" s="4"/>
      <c r="C185" s="8" t="s">
        <v>243</v>
      </c>
      <c r="D185" s="8" t="s">
        <v>288</v>
      </c>
      <c r="E185" s="9" t="s">
        <v>289</v>
      </c>
      <c r="F185" s="8"/>
      <c r="G185" s="8"/>
      <c r="H185" s="8"/>
      <c r="I185" s="8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>
        <f>T186</f>
        <v>26315800</v>
      </c>
      <c r="U185" s="10">
        <f>U186</f>
        <v>0</v>
      </c>
      <c r="V185" s="10">
        <f t="shared" si="5"/>
        <v>0</v>
      </c>
    </row>
    <row r="186" spans="1:22" ht="26.4" x14ac:dyDescent="0.25">
      <c r="A186" s="2"/>
      <c r="B186" s="5"/>
      <c r="C186" s="11" t="s">
        <v>243</v>
      </c>
      <c r="D186" s="11" t="s">
        <v>290</v>
      </c>
      <c r="E186" s="12" t="s">
        <v>291</v>
      </c>
      <c r="F186" s="11"/>
      <c r="G186" s="11"/>
      <c r="H186" s="11"/>
      <c r="I186" s="11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>
        <v>26315800</v>
      </c>
      <c r="U186" s="13">
        <v>0</v>
      </c>
      <c r="V186" s="10">
        <f t="shared" si="5"/>
        <v>0</v>
      </c>
    </row>
    <row r="187" spans="1:22" ht="39.6" hidden="1" x14ac:dyDescent="0.25">
      <c r="A187" s="1"/>
      <c r="B187" s="4"/>
      <c r="C187" s="8" t="s">
        <v>243</v>
      </c>
      <c r="D187" s="8" t="s">
        <v>292</v>
      </c>
      <c r="E187" s="9" t="s">
        <v>293</v>
      </c>
      <c r="F187" s="8"/>
      <c r="G187" s="8"/>
      <c r="H187" s="8"/>
      <c r="I187" s="8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>
        <f>T188</f>
        <v>0</v>
      </c>
      <c r="U187" s="10">
        <f>U188</f>
        <v>0</v>
      </c>
      <c r="V187" s="10" t="s">
        <v>414</v>
      </c>
    </row>
    <row r="188" spans="1:22" ht="39.6" hidden="1" x14ac:dyDescent="0.25">
      <c r="A188" s="2"/>
      <c r="B188" s="5"/>
      <c r="C188" s="11" t="s">
        <v>243</v>
      </c>
      <c r="D188" s="11" t="s">
        <v>294</v>
      </c>
      <c r="E188" s="12" t="s">
        <v>295</v>
      </c>
      <c r="F188" s="11"/>
      <c r="G188" s="11"/>
      <c r="H188" s="11"/>
      <c r="I188" s="11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>
        <v>0</v>
      </c>
      <c r="U188" s="13">
        <v>0</v>
      </c>
      <c r="V188" s="10" t="s">
        <v>414</v>
      </c>
    </row>
    <row r="189" spans="1:22" ht="39.6" x14ac:dyDescent="0.25">
      <c r="A189" s="1"/>
      <c r="B189" s="4"/>
      <c r="C189" s="8" t="s">
        <v>243</v>
      </c>
      <c r="D189" s="8" t="s">
        <v>296</v>
      </c>
      <c r="E189" s="9" t="s">
        <v>297</v>
      </c>
      <c r="F189" s="8"/>
      <c r="G189" s="8"/>
      <c r="H189" s="8"/>
      <c r="I189" s="8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>
        <f>T190</f>
        <v>23906400</v>
      </c>
      <c r="U189" s="10">
        <f>U190</f>
        <v>4717569.32</v>
      </c>
      <c r="V189" s="10">
        <f t="shared" si="5"/>
        <v>19.73</v>
      </c>
    </row>
    <row r="190" spans="1:22" ht="39.6" x14ac:dyDescent="0.25">
      <c r="A190" s="2"/>
      <c r="B190" s="5"/>
      <c r="C190" s="11" t="s">
        <v>243</v>
      </c>
      <c r="D190" s="11" t="s">
        <v>298</v>
      </c>
      <c r="E190" s="12" t="s">
        <v>299</v>
      </c>
      <c r="F190" s="11"/>
      <c r="G190" s="11"/>
      <c r="H190" s="11"/>
      <c r="I190" s="11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>
        <v>23906400</v>
      </c>
      <c r="U190" s="13">
        <v>4717569.32</v>
      </c>
      <c r="V190" s="10">
        <f t="shared" si="5"/>
        <v>19.73</v>
      </c>
    </row>
    <row r="191" spans="1:22" ht="26.4" x14ac:dyDescent="0.25">
      <c r="A191" s="1"/>
      <c r="B191" s="4"/>
      <c r="C191" s="8" t="s">
        <v>243</v>
      </c>
      <c r="D191" s="8" t="s">
        <v>300</v>
      </c>
      <c r="E191" s="9" t="s">
        <v>301</v>
      </c>
      <c r="F191" s="8"/>
      <c r="G191" s="8"/>
      <c r="H191" s="8"/>
      <c r="I191" s="8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>
        <f>T192</f>
        <v>2900657.6</v>
      </c>
      <c r="U191" s="10">
        <f>U192</f>
        <v>0</v>
      </c>
      <c r="V191" s="10">
        <f t="shared" si="5"/>
        <v>0</v>
      </c>
    </row>
    <row r="192" spans="1:22" ht="26.4" x14ac:dyDescent="0.25">
      <c r="A192" s="2"/>
      <c r="B192" s="5"/>
      <c r="C192" s="11" t="s">
        <v>243</v>
      </c>
      <c r="D192" s="11" t="s">
        <v>302</v>
      </c>
      <c r="E192" s="12" t="s">
        <v>303</v>
      </c>
      <c r="F192" s="11"/>
      <c r="G192" s="11"/>
      <c r="H192" s="11"/>
      <c r="I192" s="11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>
        <v>2900657.6</v>
      </c>
      <c r="U192" s="13">
        <v>0</v>
      </c>
      <c r="V192" s="10">
        <f t="shared" si="5"/>
        <v>0</v>
      </c>
    </row>
    <row r="193" spans="1:22" ht="26.4" x14ac:dyDescent="0.25">
      <c r="A193" s="1"/>
      <c r="B193" s="4"/>
      <c r="C193" s="8" t="s">
        <v>243</v>
      </c>
      <c r="D193" s="8" t="s">
        <v>304</v>
      </c>
      <c r="E193" s="9" t="s">
        <v>305</v>
      </c>
      <c r="F193" s="8"/>
      <c r="G193" s="8"/>
      <c r="H193" s="8"/>
      <c r="I193" s="8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>
        <f>T194</f>
        <v>29600500</v>
      </c>
      <c r="U193" s="10">
        <f>U194</f>
        <v>0</v>
      </c>
      <c r="V193" s="10">
        <f t="shared" si="5"/>
        <v>0</v>
      </c>
    </row>
    <row r="194" spans="1:22" ht="26.4" x14ac:dyDescent="0.25">
      <c r="A194" s="2"/>
      <c r="B194" s="5"/>
      <c r="C194" s="11" t="s">
        <v>243</v>
      </c>
      <c r="D194" s="11" t="s">
        <v>306</v>
      </c>
      <c r="E194" s="12" t="s">
        <v>307</v>
      </c>
      <c r="F194" s="11"/>
      <c r="G194" s="11"/>
      <c r="H194" s="11"/>
      <c r="I194" s="11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>
        <v>29600500</v>
      </c>
      <c r="U194" s="13">
        <v>0</v>
      </c>
      <c r="V194" s="10">
        <f t="shared" si="5"/>
        <v>0</v>
      </c>
    </row>
    <row r="195" spans="1:22" ht="24" customHeight="1" x14ac:dyDescent="0.25">
      <c r="A195" s="1"/>
      <c r="B195" s="4"/>
      <c r="C195" s="8" t="s">
        <v>243</v>
      </c>
      <c r="D195" s="8" t="s">
        <v>308</v>
      </c>
      <c r="E195" s="9" t="s">
        <v>309</v>
      </c>
      <c r="F195" s="8"/>
      <c r="G195" s="8"/>
      <c r="H195" s="8"/>
      <c r="I195" s="8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>
        <f>T196</f>
        <v>152425000</v>
      </c>
      <c r="U195" s="10">
        <f>U196</f>
        <v>976800</v>
      </c>
      <c r="V195" s="10">
        <f t="shared" si="5"/>
        <v>0.64</v>
      </c>
    </row>
    <row r="196" spans="1:22" ht="22.2" customHeight="1" x14ac:dyDescent="0.25">
      <c r="A196" s="1"/>
      <c r="B196" s="4"/>
      <c r="C196" s="8" t="s">
        <v>243</v>
      </c>
      <c r="D196" s="8" t="s">
        <v>310</v>
      </c>
      <c r="E196" s="9" t="s">
        <v>311</v>
      </c>
      <c r="F196" s="8"/>
      <c r="G196" s="8"/>
      <c r="H196" s="8"/>
      <c r="I196" s="8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>
        <f>SUM(T197:T206)</f>
        <v>152425000</v>
      </c>
      <c r="U196" s="10">
        <f>SUM(U197:U205)</f>
        <v>976800</v>
      </c>
      <c r="V196" s="10">
        <f t="shared" si="5"/>
        <v>0.64</v>
      </c>
    </row>
    <row r="197" spans="1:22" ht="66" x14ac:dyDescent="0.25">
      <c r="A197" s="2"/>
      <c r="B197" s="5"/>
      <c r="C197" s="11" t="s">
        <v>243</v>
      </c>
      <c r="D197" s="11" t="s">
        <v>312</v>
      </c>
      <c r="E197" s="14" t="s">
        <v>313</v>
      </c>
      <c r="F197" s="11"/>
      <c r="G197" s="11"/>
      <c r="H197" s="11"/>
      <c r="I197" s="11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>
        <v>340400</v>
      </c>
      <c r="U197" s="13">
        <v>0</v>
      </c>
      <c r="V197" s="10">
        <f t="shared" si="5"/>
        <v>0</v>
      </c>
    </row>
    <row r="198" spans="1:22" ht="118.8" x14ac:dyDescent="0.25">
      <c r="A198" s="2"/>
      <c r="B198" s="5"/>
      <c r="C198" s="11" t="s">
        <v>243</v>
      </c>
      <c r="D198" s="11" t="s">
        <v>314</v>
      </c>
      <c r="E198" s="14" t="s">
        <v>315</v>
      </c>
      <c r="F198" s="11"/>
      <c r="G198" s="11"/>
      <c r="H198" s="11"/>
      <c r="I198" s="11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>
        <v>89100</v>
      </c>
      <c r="U198" s="13">
        <v>0</v>
      </c>
      <c r="V198" s="10">
        <f t="shared" si="5"/>
        <v>0</v>
      </c>
    </row>
    <row r="199" spans="1:22" ht="52.8" x14ac:dyDescent="0.25">
      <c r="A199" s="2"/>
      <c r="B199" s="5"/>
      <c r="C199" s="11" t="s">
        <v>243</v>
      </c>
      <c r="D199" s="11" t="s">
        <v>408</v>
      </c>
      <c r="E199" s="14" t="s">
        <v>433</v>
      </c>
      <c r="F199" s="11"/>
      <c r="G199" s="11"/>
      <c r="H199" s="11"/>
      <c r="I199" s="11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>
        <v>15000000</v>
      </c>
      <c r="U199" s="13">
        <v>0</v>
      </c>
      <c r="V199" s="10">
        <f t="shared" si="5"/>
        <v>0</v>
      </c>
    </row>
    <row r="200" spans="1:22" ht="52.8" x14ac:dyDescent="0.25">
      <c r="A200" s="2"/>
      <c r="B200" s="5"/>
      <c r="C200" s="11" t="s">
        <v>243</v>
      </c>
      <c r="D200" s="11" t="s">
        <v>316</v>
      </c>
      <c r="E200" s="12" t="s">
        <v>317</v>
      </c>
      <c r="F200" s="11"/>
      <c r="G200" s="11"/>
      <c r="H200" s="11"/>
      <c r="I200" s="11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>
        <v>976800</v>
      </c>
      <c r="U200" s="13">
        <v>976800</v>
      </c>
      <c r="V200" s="10">
        <f t="shared" si="5"/>
        <v>100</v>
      </c>
    </row>
    <row r="201" spans="1:22" ht="52.8" x14ac:dyDescent="0.25">
      <c r="A201" s="2"/>
      <c r="B201" s="5"/>
      <c r="C201" s="11" t="s">
        <v>243</v>
      </c>
      <c r="D201" s="11" t="s">
        <v>318</v>
      </c>
      <c r="E201" s="14" t="s">
        <v>319</v>
      </c>
      <c r="F201" s="11"/>
      <c r="G201" s="11"/>
      <c r="H201" s="11"/>
      <c r="I201" s="11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>
        <v>70300</v>
      </c>
      <c r="U201" s="13">
        <v>0</v>
      </c>
      <c r="V201" s="10">
        <f t="shared" si="5"/>
        <v>0</v>
      </c>
    </row>
    <row r="202" spans="1:22" ht="52.8" x14ac:dyDescent="0.25">
      <c r="A202" s="2"/>
      <c r="B202" s="5"/>
      <c r="C202" s="11" t="s">
        <v>243</v>
      </c>
      <c r="D202" s="11" t="s">
        <v>320</v>
      </c>
      <c r="E202" s="14" t="s">
        <v>321</v>
      </c>
      <c r="F202" s="11"/>
      <c r="G202" s="11"/>
      <c r="H202" s="11"/>
      <c r="I202" s="11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>
        <v>105002500</v>
      </c>
      <c r="U202" s="13">
        <v>0</v>
      </c>
      <c r="V202" s="10">
        <f t="shared" si="5"/>
        <v>0</v>
      </c>
    </row>
    <row r="203" spans="1:22" ht="52.8" x14ac:dyDescent="0.25">
      <c r="A203" s="2"/>
      <c r="B203" s="5"/>
      <c r="C203" s="11" t="s">
        <v>243</v>
      </c>
      <c r="D203" s="11" t="s">
        <v>322</v>
      </c>
      <c r="E203" s="14" t="s">
        <v>323</v>
      </c>
      <c r="F203" s="11"/>
      <c r="G203" s="11"/>
      <c r="H203" s="11"/>
      <c r="I203" s="11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>
        <v>23943900</v>
      </c>
      <c r="U203" s="13">
        <v>0</v>
      </c>
      <c r="V203" s="10">
        <f t="shared" si="5"/>
        <v>0</v>
      </c>
    </row>
    <row r="204" spans="1:22" ht="79.2" x14ac:dyDescent="0.25">
      <c r="A204" s="2"/>
      <c r="B204" s="5"/>
      <c r="C204" s="11" t="s">
        <v>243</v>
      </c>
      <c r="D204" s="11" t="s">
        <v>324</v>
      </c>
      <c r="E204" s="14" t="s">
        <v>325</v>
      </c>
      <c r="F204" s="11"/>
      <c r="G204" s="11"/>
      <c r="H204" s="11"/>
      <c r="I204" s="11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>
        <v>75700</v>
      </c>
      <c r="U204" s="13">
        <v>0</v>
      </c>
      <c r="V204" s="10">
        <f t="shared" si="5"/>
        <v>0</v>
      </c>
    </row>
    <row r="205" spans="1:22" ht="66" x14ac:dyDescent="0.25">
      <c r="A205" s="2"/>
      <c r="B205" s="5"/>
      <c r="C205" s="11" t="s">
        <v>243</v>
      </c>
      <c r="D205" s="11" t="s">
        <v>326</v>
      </c>
      <c r="E205" s="14" t="s">
        <v>327</v>
      </c>
      <c r="F205" s="11"/>
      <c r="G205" s="11"/>
      <c r="H205" s="11"/>
      <c r="I205" s="11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>
        <v>2960000</v>
      </c>
      <c r="U205" s="13">
        <v>0</v>
      </c>
      <c r="V205" s="10">
        <f t="shared" si="5"/>
        <v>0</v>
      </c>
    </row>
    <row r="206" spans="1:22" ht="85.8" customHeight="1" x14ac:dyDescent="0.25">
      <c r="A206" s="2"/>
      <c r="B206" s="23"/>
      <c r="C206" s="11" t="s">
        <v>243</v>
      </c>
      <c r="D206" s="11" t="s">
        <v>409</v>
      </c>
      <c r="E206" s="14" t="s">
        <v>434</v>
      </c>
      <c r="F206" s="11"/>
      <c r="G206" s="11"/>
      <c r="H206" s="11"/>
      <c r="I206" s="11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>
        <v>3966300</v>
      </c>
      <c r="U206" s="13">
        <v>0</v>
      </c>
      <c r="V206" s="10">
        <f t="shared" si="5"/>
        <v>0</v>
      </c>
    </row>
    <row r="207" spans="1:22" ht="22.8" customHeight="1" x14ac:dyDescent="0.25">
      <c r="A207" s="1"/>
      <c r="B207" s="4"/>
      <c r="C207" s="8" t="s">
        <v>243</v>
      </c>
      <c r="D207" s="8" t="s">
        <v>328</v>
      </c>
      <c r="E207" s="9" t="s">
        <v>329</v>
      </c>
      <c r="F207" s="8"/>
      <c r="G207" s="8"/>
      <c r="H207" s="8"/>
      <c r="I207" s="8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>
        <f>SUM(T208+T226+T228+T230)</f>
        <v>876412330</v>
      </c>
      <c r="U207" s="10">
        <f>SUM(U208+U226+U228+U230)</f>
        <v>177921322</v>
      </c>
      <c r="V207" s="10">
        <f t="shared" si="5"/>
        <v>20.3</v>
      </c>
    </row>
    <row r="208" spans="1:22" ht="26.4" x14ac:dyDescent="0.25">
      <c r="A208" s="1"/>
      <c r="B208" s="4"/>
      <c r="C208" s="8" t="s">
        <v>243</v>
      </c>
      <c r="D208" s="8" t="s">
        <v>330</v>
      </c>
      <c r="E208" s="9" t="s">
        <v>331</v>
      </c>
      <c r="F208" s="8"/>
      <c r="G208" s="8"/>
      <c r="H208" s="8"/>
      <c r="I208" s="8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>
        <f>T209</f>
        <v>864232330</v>
      </c>
      <c r="U208" s="10">
        <f>U209</f>
        <v>176689122</v>
      </c>
      <c r="V208" s="10">
        <f t="shared" si="5"/>
        <v>20.440000000000001</v>
      </c>
    </row>
    <row r="209" spans="1:22" ht="26.4" x14ac:dyDescent="0.25">
      <c r="A209" s="1"/>
      <c r="B209" s="4"/>
      <c r="C209" s="8" t="s">
        <v>243</v>
      </c>
      <c r="D209" s="8" t="s">
        <v>332</v>
      </c>
      <c r="E209" s="9" t="s">
        <v>333</v>
      </c>
      <c r="F209" s="8"/>
      <c r="G209" s="8"/>
      <c r="H209" s="8"/>
      <c r="I209" s="8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>
        <f>SUM(T210:T225)</f>
        <v>864232330</v>
      </c>
      <c r="U209" s="10">
        <f>SUM(U210:U225)</f>
        <v>176689122</v>
      </c>
      <c r="V209" s="10">
        <f t="shared" si="5"/>
        <v>20.440000000000001</v>
      </c>
    </row>
    <row r="210" spans="1:22" ht="66" x14ac:dyDescent="0.25">
      <c r="A210" s="2"/>
      <c r="B210" s="5"/>
      <c r="C210" s="11" t="s">
        <v>243</v>
      </c>
      <c r="D210" s="11" t="s">
        <v>334</v>
      </c>
      <c r="E210" s="14" t="s">
        <v>335</v>
      </c>
      <c r="F210" s="11"/>
      <c r="G210" s="11"/>
      <c r="H210" s="11"/>
      <c r="I210" s="11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>
        <v>1010000</v>
      </c>
      <c r="U210" s="13">
        <v>255000</v>
      </c>
      <c r="V210" s="10">
        <f t="shared" si="5"/>
        <v>25.25</v>
      </c>
    </row>
    <row r="211" spans="1:22" ht="145.19999999999999" x14ac:dyDescent="0.25">
      <c r="A211" s="2"/>
      <c r="B211" s="5"/>
      <c r="C211" s="11" t="s">
        <v>243</v>
      </c>
      <c r="D211" s="11" t="s">
        <v>336</v>
      </c>
      <c r="E211" s="14" t="s">
        <v>337</v>
      </c>
      <c r="F211" s="11"/>
      <c r="G211" s="11"/>
      <c r="H211" s="11"/>
      <c r="I211" s="11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>
        <v>145935700</v>
      </c>
      <c r="U211" s="13">
        <v>24169100</v>
      </c>
      <c r="V211" s="10">
        <f t="shared" si="5"/>
        <v>16.559999999999999</v>
      </c>
    </row>
    <row r="212" spans="1:22" ht="145.19999999999999" x14ac:dyDescent="0.25">
      <c r="A212" s="2"/>
      <c r="B212" s="5"/>
      <c r="C212" s="11" t="s">
        <v>243</v>
      </c>
      <c r="D212" s="11" t="s">
        <v>338</v>
      </c>
      <c r="E212" s="14" t="s">
        <v>339</v>
      </c>
      <c r="F212" s="11"/>
      <c r="G212" s="11"/>
      <c r="H212" s="11"/>
      <c r="I212" s="11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>
        <v>77431330</v>
      </c>
      <c r="U212" s="13">
        <v>18306298</v>
      </c>
      <c r="V212" s="10">
        <f t="shared" si="5"/>
        <v>23.64</v>
      </c>
    </row>
    <row r="213" spans="1:22" ht="79.2" x14ac:dyDescent="0.25">
      <c r="A213" s="2"/>
      <c r="B213" s="5"/>
      <c r="C213" s="11" t="s">
        <v>243</v>
      </c>
      <c r="D213" s="11" t="s">
        <v>340</v>
      </c>
      <c r="E213" s="14" t="s">
        <v>341</v>
      </c>
      <c r="F213" s="11"/>
      <c r="G213" s="11"/>
      <c r="H213" s="11"/>
      <c r="I213" s="11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>
        <v>195500</v>
      </c>
      <c r="U213" s="13">
        <v>35400</v>
      </c>
      <c r="V213" s="10">
        <f t="shared" si="5"/>
        <v>18.11</v>
      </c>
    </row>
    <row r="214" spans="1:22" ht="52.8" x14ac:dyDescent="0.25">
      <c r="A214" s="2"/>
      <c r="B214" s="5"/>
      <c r="C214" s="11" t="s">
        <v>243</v>
      </c>
      <c r="D214" s="11" t="s">
        <v>342</v>
      </c>
      <c r="E214" s="14" t="s">
        <v>343</v>
      </c>
      <c r="F214" s="11"/>
      <c r="G214" s="11"/>
      <c r="H214" s="11"/>
      <c r="I214" s="11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>
        <v>1028500</v>
      </c>
      <c r="U214" s="13">
        <v>256000</v>
      </c>
      <c r="V214" s="10">
        <f t="shared" si="5"/>
        <v>24.89</v>
      </c>
    </row>
    <row r="215" spans="1:22" ht="79.2" x14ac:dyDescent="0.25">
      <c r="A215" s="2"/>
      <c r="B215" s="5"/>
      <c r="C215" s="11" t="s">
        <v>243</v>
      </c>
      <c r="D215" s="11" t="s">
        <v>344</v>
      </c>
      <c r="E215" s="14" t="s">
        <v>345</v>
      </c>
      <c r="F215" s="11"/>
      <c r="G215" s="11"/>
      <c r="H215" s="11"/>
      <c r="I215" s="11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>
        <v>3035900</v>
      </c>
      <c r="U215" s="13">
        <v>354729</v>
      </c>
      <c r="V215" s="10">
        <f t="shared" si="5"/>
        <v>11.68</v>
      </c>
    </row>
    <row r="216" spans="1:22" ht="66" x14ac:dyDescent="0.25">
      <c r="A216" s="2"/>
      <c r="B216" s="5"/>
      <c r="C216" s="11" t="s">
        <v>243</v>
      </c>
      <c r="D216" s="11" t="s">
        <v>346</v>
      </c>
      <c r="E216" s="14" t="s">
        <v>347</v>
      </c>
      <c r="F216" s="11"/>
      <c r="G216" s="11"/>
      <c r="H216" s="11"/>
      <c r="I216" s="11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>
        <v>10500</v>
      </c>
      <c r="U216" s="13">
        <v>1840</v>
      </c>
      <c r="V216" s="10">
        <f t="shared" si="5"/>
        <v>17.52</v>
      </c>
    </row>
    <row r="217" spans="1:22" ht="66" x14ac:dyDescent="0.25">
      <c r="A217" s="2"/>
      <c r="B217" s="5"/>
      <c r="C217" s="11" t="s">
        <v>243</v>
      </c>
      <c r="D217" s="11" t="s">
        <v>348</v>
      </c>
      <c r="E217" s="14" t="s">
        <v>349</v>
      </c>
      <c r="F217" s="11"/>
      <c r="G217" s="11"/>
      <c r="H217" s="11"/>
      <c r="I217" s="11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>
        <v>6369500</v>
      </c>
      <c r="U217" s="13">
        <v>1790000</v>
      </c>
      <c r="V217" s="10">
        <f t="shared" si="5"/>
        <v>28.1</v>
      </c>
    </row>
    <row r="218" spans="1:22" ht="105.6" x14ac:dyDescent="0.25">
      <c r="A218" s="2"/>
      <c r="B218" s="5"/>
      <c r="C218" s="11" t="s">
        <v>243</v>
      </c>
      <c r="D218" s="11" t="s">
        <v>350</v>
      </c>
      <c r="E218" s="14" t="s">
        <v>351</v>
      </c>
      <c r="F218" s="11"/>
      <c r="G218" s="11"/>
      <c r="H218" s="11"/>
      <c r="I218" s="11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>
        <v>2540400</v>
      </c>
      <c r="U218" s="13">
        <v>247000</v>
      </c>
      <c r="V218" s="10">
        <f t="shared" si="5"/>
        <v>9.7200000000000006</v>
      </c>
    </row>
    <row r="219" spans="1:22" ht="145.19999999999999" x14ac:dyDescent="0.25">
      <c r="A219" s="2"/>
      <c r="B219" s="5"/>
      <c r="C219" s="11" t="s">
        <v>243</v>
      </c>
      <c r="D219" s="11" t="s">
        <v>352</v>
      </c>
      <c r="E219" s="14" t="s">
        <v>353</v>
      </c>
      <c r="F219" s="11"/>
      <c r="G219" s="11"/>
      <c r="H219" s="11"/>
      <c r="I219" s="11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>
        <v>294227800</v>
      </c>
      <c r="U219" s="13">
        <v>69909808</v>
      </c>
      <c r="V219" s="10">
        <f t="shared" si="5"/>
        <v>23.76</v>
      </c>
    </row>
    <row r="220" spans="1:22" ht="79.2" x14ac:dyDescent="0.25">
      <c r="A220" s="2"/>
      <c r="B220" s="5"/>
      <c r="C220" s="11" t="s">
        <v>243</v>
      </c>
      <c r="D220" s="11" t="s">
        <v>354</v>
      </c>
      <c r="E220" s="14" t="s">
        <v>355</v>
      </c>
      <c r="F220" s="11"/>
      <c r="G220" s="11"/>
      <c r="H220" s="11"/>
      <c r="I220" s="11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>
        <v>14296700</v>
      </c>
      <c r="U220" s="13">
        <v>2826737</v>
      </c>
      <c r="V220" s="10">
        <f t="shared" si="5"/>
        <v>19.77</v>
      </c>
    </row>
    <row r="221" spans="1:22" ht="79.2" x14ac:dyDescent="0.25">
      <c r="A221" s="2"/>
      <c r="B221" s="5"/>
      <c r="C221" s="11" t="s">
        <v>243</v>
      </c>
      <c r="D221" s="11" t="s">
        <v>356</v>
      </c>
      <c r="E221" s="14" t="s">
        <v>357</v>
      </c>
      <c r="F221" s="11"/>
      <c r="G221" s="11"/>
      <c r="H221" s="11"/>
      <c r="I221" s="11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>
        <v>6051800</v>
      </c>
      <c r="U221" s="13">
        <v>0</v>
      </c>
      <c r="V221" s="10">
        <f t="shared" si="5"/>
        <v>0</v>
      </c>
    </row>
    <row r="222" spans="1:22" ht="118.8" hidden="1" x14ac:dyDescent="0.25">
      <c r="A222" s="2"/>
      <c r="B222" s="5"/>
      <c r="C222" s="11" t="s">
        <v>243</v>
      </c>
      <c r="D222" s="11" t="s">
        <v>358</v>
      </c>
      <c r="E222" s="14" t="s">
        <v>359</v>
      </c>
      <c r="F222" s="11"/>
      <c r="G222" s="11"/>
      <c r="H222" s="11"/>
      <c r="I222" s="11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>
        <v>0</v>
      </c>
      <c r="U222" s="13">
        <v>0</v>
      </c>
      <c r="V222" s="10" t="e">
        <f t="shared" si="5"/>
        <v>#DIV/0!</v>
      </c>
    </row>
    <row r="223" spans="1:22" ht="145.19999999999999" x14ac:dyDescent="0.25">
      <c r="A223" s="2"/>
      <c r="B223" s="5"/>
      <c r="C223" s="11" t="s">
        <v>243</v>
      </c>
      <c r="D223" s="11" t="s">
        <v>360</v>
      </c>
      <c r="E223" s="14" t="s">
        <v>361</v>
      </c>
      <c r="F223" s="11"/>
      <c r="G223" s="11"/>
      <c r="H223" s="11"/>
      <c r="I223" s="11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>
        <v>298756500</v>
      </c>
      <c r="U223" s="13">
        <v>58027210</v>
      </c>
      <c r="V223" s="10">
        <f t="shared" si="5"/>
        <v>19.420000000000002</v>
      </c>
    </row>
    <row r="224" spans="1:22" ht="66" x14ac:dyDescent="0.25">
      <c r="A224" s="2"/>
      <c r="B224" s="5"/>
      <c r="C224" s="11" t="s">
        <v>243</v>
      </c>
      <c r="D224" s="11" t="s">
        <v>362</v>
      </c>
      <c r="E224" s="14" t="s">
        <v>363</v>
      </c>
      <c r="F224" s="11"/>
      <c r="G224" s="11"/>
      <c r="H224" s="11"/>
      <c r="I224" s="11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>
        <v>1958600</v>
      </c>
      <c r="U224" s="13">
        <v>510000</v>
      </c>
      <c r="V224" s="10">
        <f t="shared" si="5"/>
        <v>26.04</v>
      </c>
    </row>
    <row r="225" spans="1:22" ht="52.8" x14ac:dyDescent="0.25">
      <c r="A225" s="2"/>
      <c r="B225" s="5"/>
      <c r="C225" s="11" t="s">
        <v>243</v>
      </c>
      <c r="D225" s="11" t="s">
        <v>364</v>
      </c>
      <c r="E225" s="14" t="s">
        <v>365</v>
      </c>
      <c r="F225" s="11"/>
      <c r="G225" s="11"/>
      <c r="H225" s="11"/>
      <c r="I225" s="11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>
        <v>11383600</v>
      </c>
      <c r="U225" s="13">
        <v>0</v>
      </c>
      <c r="V225" s="10">
        <f t="shared" ref="V225:V243" si="7">ROUND(U225/T225*100,2)</f>
        <v>0</v>
      </c>
    </row>
    <row r="226" spans="1:22" ht="52.8" x14ac:dyDescent="0.25">
      <c r="A226" s="1"/>
      <c r="B226" s="4"/>
      <c r="C226" s="8" t="s">
        <v>243</v>
      </c>
      <c r="D226" s="8" t="s">
        <v>366</v>
      </c>
      <c r="E226" s="9" t="s">
        <v>367</v>
      </c>
      <c r="F226" s="8"/>
      <c r="G226" s="8"/>
      <c r="H226" s="8"/>
      <c r="I226" s="8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>
        <f>T227</f>
        <v>11614900</v>
      </c>
      <c r="U226" s="10">
        <f>U227</f>
        <v>1232200</v>
      </c>
      <c r="V226" s="10">
        <f t="shared" si="7"/>
        <v>10.61</v>
      </c>
    </row>
    <row r="227" spans="1:22" ht="52.8" x14ac:dyDescent="0.25">
      <c r="A227" s="2"/>
      <c r="B227" s="5"/>
      <c r="C227" s="11" t="s">
        <v>243</v>
      </c>
      <c r="D227" s="11" t="s">
        <v>368</v>
      </c>
      <c r="E227" s="12" t="s">
        <v>369</v>
      </c>
      <c r="F227" s="11"/>
      <c r="G227" s="11"/>
      <c r="H227" s="11"/>
      <c r="I227" s="11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>
        <v>11614900</v>
      </c>
      <c r="U227" s="13">
        <v>1232200</v>
      </c>
      <c r="V227" s="10">
        <f t="shared" si="7"/>
        <v>10.61</v>
      </c>
    </row>
    <row r="228" spans="1:22" ht="39.6" x14ac:dyDescent="0.25">
      <c r="A228" s="1"/>
      <c r="B228" s="4"/>
      <c r="C228" s="8" t="s">
        <v>243</v>
      </c>
      <c r="D228" s="8" t="s">
        <v>370</v>
      </c>
      <c r="E228" s="9" t="s">
        <v>371</v>
      </c>
      <c r="F228" s="8"/>
      <c r="G228" s="8"/>
      <c r="H228" s="8"/>
      <c r="I228" s="8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>
        <f>T229</f>
        <v>9100</v>
      </c>
      <c r="U228" s="10">
        <f>U229</f>
        <v>0</v>
      </c>
      <c r="V228" s="10">
        <f t="shared" si="7"/>
        <v>0</v>
      </c>
    </row>
    <row r="229" spans="1:22" ht="39.6" x14ac:dyDescent="0.25">
      <c r="A229" s="2"/>
      <c r="B229" s="5"/>
      <c r="C229" s="11" t="s">
        <v>243</v>
      </c>
      <c r="D229" s="11" t="s">
        <v>372</v>
      </c>
      <c r="E229" s="12" t="s">
        <v>373</v>
      </c>
      <c r="F229" s="11"/>
      <c r="G229" s="11"/>
      <c r="H229" s="11"/>
      <c r="I229" s="11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>
        <v>9100</v>
      </c>
      <c r="U229" s="13">
        <v>0</v>
      </c>
      <c r="V229" s="10">
        <f t="shared" si="7"/>
        <v>0</v>
      </c>
    </row>
    <row r="230" spans="1:22" ht="21" customHeight="1" x14ac:dyDescent="0.25">
      <c r="A230" s="1"/>
      <c r="B230" s="4"/>
      <c r="C230" s="8" t="s">
        <v>243</v>
      </c>
      <c r="D230" s="8" t="s">
        <v>374</v>
      </c>
      <c r="E230" s="9" t="s">
        <v>375</v>
      </c>
      <c r="F230" s="8"/>
      <c r="G230" s="8"/>
      <c r="H230" s="8"/>
      <c r="I230" s="8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>
        <f>T231</f>
        <v>556000</v>
      </c>
      <c r="U230" s="10">
        <f>U231</f>
        <v>0</v>
      </c>
      <c r="V230" s="10">
        <f t="shared" si="7"/>
        <v>0</v>
      </c>
    </row>
    <row r="231" spans="1:22" ht="26.4" x14ac:dyDescent="0.25">
      <c r="A231" s="2"/>
      <c r="B231" s="5"/>
      <c r="C231" s="11" t="s">
        <v>243</v>
      </c>
      <c r="D231" s="11" t="s">
        <v>376</v>
      </c>
      <c r="E231" s="12" t="s">
        <v>377</v>
      </c>
      <c r="F231" s="11"/>
      <c r="G231" s="11"/>
      <c r="H231" s="11"/>
      <c r="I231" s="11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>
        <v>556000</v>
      </c>
      <c r="U231" s="13">
        <v>0</v>
      </c>
      <c r="V231" s="10">
        <f t="shared" si="7"/>
        <v>0</v>
      </c>
    </row>
    <row r="232" spans="1:22" ht="29.4" customHeight="1" x14ac:dyDescent="0.25">
      <c r="A232" s="1"/>
      <c r="B232" s="4"/>
      <c r="C232" s="8" t="s">
        <v>243</v>
      </c>
      <c r="D232" s="8" t="s">
        <v>378</v>
      </c>
      <c r="E232" s="9" t="s">
        <v>379</v>
      </c>
      <c r="F232" s="8"/>
      <c r="G232" s="8"/>
      <c r="H232" s="8"/>
      <c r="I232" s="8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>
        <f>SUM(T233+T235)</f>
        <v>33622800</v>
      </c>
      <c r="U232" s="10">
        <f>U233</f>
        <v>8124480</v>
      </c>
      <c r="V232" s="10">
        <f t="shared" si="7"/>
        <v>24.16</v>
      </c>
    </row>
    <row r="233" spans="1:22" ht="39.6" x14ac:dyDescent="0.25">
      <c r="A233" s="1"/>
      <c r="B233" s="4"/>
      <c r="C233" s="8" t="s">
        <v>243</v>
      </c>
      <c r="D233" s="8" t="s">
        <v>380</v>
      </c>
      <c r="E233" s="9" t="s">
        <v>381</v>
      </c>
      <c r="F233" s="8"/>
      <c r="G233" s="8"/>
      <c r="H233" s="8"/>
      <c r="I233" s="8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>
        <f>T234</f>
        <v>33622800</v>
      </c>
      <c r="U233" s="10">
        <f>U234</f>
        <v>8124480</v>
      </c>
      <c r="V233" s="10">
        <f t="shared" si="7"/>
        <v>24.16</v>
      </c>
    </row>
    <row r="234" spans="1:22" ht="39" customHeight="1" x14ac:dyDescent="0.25">
      <c r="A234" s="2"/>
      <c r="B234" s="5"/>
      <c r="C234" s="11" t="s">
        <v>243</v>
      </c>
      <c r="D234" s="11" t="s">
        <v>382</v>
      </c>
      <c r="E234" s="12" t="s">
        <v>383</v>
      </c>
      <c r="F234" s="11"/>
      <c r="G234" s="11"/>
      <c r="H234" s="11"/>
      <c r="I234" s="11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>
        <v>33622800</v>
      </c>
      <c r="U234" s="13">
        <v>8124480</v>
      </c>
      <c r="V234" s="10">
        <f t="shared" si="7"/>
        <v>24.16</v>
      </c>
    </row>
    <row r="235" spans="1:22" ht="26.4" hidden="1" x14ac:dyDescent="0.25">
      <c r="A235" s="1"/>
      <c r="B235" s="4"/>
      <c r="C235" s="8" t="s">
        <v>243</v>
      </c>
      <c r="D235" s="8" t="s">
        <v>384</v>
      </c>
      <c r="E235" s="9" t="s">
        <v>385</v>
      </c>
      <c r="F235" s="8"/>
      <c r="G235" s="8"/>
      <c r="H235" s="8"/>
      <c r="I235" s="8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>
        <f>T236</f>
        <v>0</v>
      </c>
      <c r="U235" s="10">
        <f>U236</f>
        <v>0</v>
      </c>
      <c r="V235" s="10" t="e">
        <f t="shared" si="7"/>
        <v>#DIV/0!</v>
      </c>
    </row>
    <row r="236" spans="1:22" ht="26.4" hidden="1" x14ac:dyDescent="0.25">
      <c r="A236" s="2"/>
      <c r="B236" s="5"/>
      <c r="C236" s="11" t="s">
        <v>243</v>
      </c>
      <c r="D236" s="11" t="s">
        <v>386</v>
      </c>
      <c r="E236" s="12" t="s">
        <v>387</v>
      </c>
      <c r="F236" s="11"/>
      <c r="G236" s="11"/>
      <c r="H236" s="11"/>
      <c r="I236" s="11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>
        <v>0</v>
      </c>
      <c r="U236" s="13">
        <v>0</v>
      </c>
      <c r="V236" s="10" t="e">
        <f t="shared" si="7"/>
        <v>#DIV/0!</v>
      </c>
    </row>
    <row r="237" spans="1:22" ht="19.2" hidden="1" customHeight="1" x14ac:dyDescent="0.25">
      <c r="A237" s="1"/>
      <c r="B237" s="4"/>
      <c r="C237" s="8" t="s">
        <v>243</v>
      </c>
      <c r="D237" s="8" t="s">
        <v>388</v>
      </c>
      <c r="E237" s="9" t="s">
        <v>389</v>
      </c>
      <c r="F237" s="8"/>
      <c r="G237" s="8"/>
      <c r="H237" s="8"/>
      <c r="I237" s="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>
        <f>T238</f>
        <v>0</v>
      </c>
      <c r="U237" s="10">
        <f>U238</f>
        <v>0</v>
      </c>
      <c r="V237" s="10" t="e">
        <f t="shared" si="7"/>
        <v>#DIV/0!</v>
      </c>
    </row>
    <row r="238" spans="1:22" ht="17.399999999999999" hidden="1" customHeight="1" x14ac:dyDescent="0.25">
      <c r="A238" s="1"/>
      <c r="B238" s="4"/>
      <c r="C238" s="8" t="s">
        <v>243</v>
      </c>
      <c r="D238" s="8" t="s">
        <v>390</v>
      </c>
      <c r="E238" s="9" t="s">
        <v>391</v>
      </c>
      <c r="F238" s="8"/>
      <c r="G238" s="8"/>
      <c r="H238" s="8"/>
      <c r="I238" s="8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>
        <f>T239</f>
        <v>0</v>
      </c>
      <c r="U238" s="10">
        <f>U239</f>
        <v>0</v>
      </c>
      <c r="V238" s="10" t="e">
        <f t="shared" si="7"/>
        <v>#DIV/0!</v>
      </c>
    </row>
    <row r="239" spans="1:22" ht="21" hidden="1" customHeight="1" x14ac:dyDescent="0.25">
      <c r="A239" s="2"/>
      <c r="B239" s="5"/>
      <c r="C239" s="11" t="s">
        <v>243</v>
      </c>
      <c r="D239" s="11" t="s">
        <v>392</v>
      </c>
      <c r="E239" s="12" t="s">
        <v>391</v>
      </c>
      <c r="F239" s="11"/>
      <c r="G239" s="11"/>
      <c r="H239" s="11"/>
      <c r="I239" s="11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>
        <v>0</v>
      </c>
      <c r="U239" s="13"/>
      <c r="V239" s="10" t="e">
        <f t="shared" si="7"/>
        <v>#DIV/0!</v>
      </c>
    </row>
    <row r="240" spans="1:22" ht="29.4" customHeight="1" x14ac:dyDescent="0.25">
      <c r="A240" s="1"/>
      <c r="B240" s="4"/>
      <c r="C240" s="8" t="s">
        <v>243</v>
      </c>
      <c r="D240" s="8" t="s">
        <v>393</v>
      </c>
      <c r="E240" s="9" t="s">
        <v>394</v>
      </c>
      <c r="F240" s="8"/>
      <c r="G240" s="8"/>
      <c r="H240" s="8"/>
      <c r="I240" s="8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>
        <f>T241</f>
        <v>-3895177.56</v>
      </c>
      <c r="U240" s="10">
        <f>U241</f>
        <v>-4875436.4800000004</v>
      </c>
      <c r="V240" s="10">
        <f t="shared" si="7"/>
        <v>125.17</v>
      </c>
    </row>
    <row r="241" spans="1:22" ht="33" customHeight="1" x14ac:dyDescent="0.25">
      <c r="A241" s="1"/>
      <c r="B241" s="4"/>
      <c r="C241" s="8" t="s">
        <v>243</v>
      </c>
      <c r="D241" s="8" t="s">
        <v>395</v>
      </c>
      <c r="E241" s="9" t="s">
        <v>396</v>
      </c>
      <c r="F241" s="8"/>
      <c r="G241" s="8"/>
      <c r="H241" s="8"/>
      <c r="I241" s="8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>
        <f>T242</f>
        <v>-3895177.56</v>
      </c>
      <c r="U241" s="10">
        <f>U242</f>
        <v>-4875436.4800000004</v>
      </c>
      <c r="V241" s="10">
        <f t="shared" si="7"/>
        <v>125.17</v>
      </c>
    </row>
    <row r="242" spans="1:22" ht="30.6" customHeight="1" x14ac:dyDescent="0.25">
      <c r="A242" s="2"/>
      <c r="B242" s="5"/>
      <c r="C242" s="11" t="s">
        <v>243</v>
      </c>
      <c r="D242" s="11" t="s">
        <v>397</v>
      </c>
      <c r="E242" s="12" t="s">
        <v>398</v>
      </c>
      <c r="F242" s="11"/>
      <c r="G242" s="11"/>
      <c r="H242" s="11"/>
      <c r="I242" s="11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>
        <v>-3895177.56</v>
      </c>
      <c r="U242" s="13">
        <v>-4875436.4800000004</v>
      </c>
      <c r="V242" s="10">
        <f t="shared" si="7"/>
        <v>125.17</v>
      </c>
    </row>
    <row r="243" spans="1:22" ht="27" customHeight="1" x14ac:dyDescent="0.25">
      <c r="A243" s="3"/>
      <c r="B243" s="6"/>
      <c r="C243" s="21" t="s">
        <v>399</v>
      </c>
      <c r="D243" s="21"/>
      <c r="E243" s="22"/>
      <c r="F243" s="21"/>
      <c r="G243" s="21"/>
      <c r="H243" s="21"/>
      <c r="I243" s="21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10">
        <f>SUM(T11+T163)</f>
        <v>2736618210.04</v>
      </c>
      <c r="U243" s="10">
        <f>SUM(U11+U163)</f>
        <v>533596979.33999997</v>
      </c>
      <c r="V243" s="10">
        <f t="shared" si="7"/>
        <v>19.5</v>
      </c>
    </row>
  </sheetData>
  <mergeCells count="23">
    <mergeCell ref="U1:V1"/>
    <mergeCell ref="U2:V2"/>
    <mergeCell ref="U4:V4"/>
    <mergeCell ref="U9:U10"/>
    <mergeCell ref="V9:V10"/>
    <mergeCell ref="U5:V5"/>
    <mergeCell ref="C7:V7"/>
    <mergeCell ref="C9:C10"/>
    <mergeCell ref="D9:D10"/>
    <mergeCell ref="E9:E10"/>
    <mergeCell ref="U3:V3"/>
    <mergeCell ref="K9:K10"/>
    <mergeCell ref="L9:L10"/>
    <mergeCell ref="C6:V6"/>
    <mergeCell ref="M9:M10"/>
    <mergeCell ref="N9:N10"/>
    <mergeCell ref="O9:O10"/>
    <mergeCell ref="T9:T10"/>
    <mergeCell ref="F9:F10"/>
    <mergeCell ref="G9:G10"/>
    <mergeCell ref="H9:H10"/>
    <mergeCell ref="I9:I10"/>
    <mergeCell ref="J9:J10"/>
  </mergeCells>
  <pageMargins left="0.59055118110236227" right="0.59055118110236227" top="0.59055118110236227" bottom="0.59055118110236227" header="0.51181102362204722" footer="0.51181102362204722"/>
  <pageSetup paperSize="9" scale="54" firstPageNumber="18" fitToHeight="0" orientation="portrait" useFirstPageNumber="1" horizontalDpi="1200" verticalDpi="1200" r:id="rId1"/>
  <headerFooter alignWithMargins="0"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rep:2.52.0.202</dc:description>
  <cp:lastModifiedBy>Оружило Наталья Валерьевна</cp:lastModifiedBy>
  <cp:lastPrinted>2021-04-09T02:32:13Z</cp:lastPrinted>
  <dcterms:created xsi:type="dcterms:W3CDTF">2021-02-11T01:51:21Z</dcterms:created>
  <dcterms:modified xsi:type="dcterms:W3CDTF">2021-04-15T08:45:38Z</dcterms:modified>
</cp:coreProperties>
</file>