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1.2023" sheetId="1" r:id="rId1"/>
  </sheets>
  <definedNames>
    <definedName name="_xlnm.Print_Titles" localSheetId="0">'исполнение на 01.01.2023'!$6:$7</definedName>
  </definedNames>
  <calcPr fullCalcOnLoad="1"/>
</workbook>
</file>

<file path=xl/sharedStrings.xml><?xml version="1.0" encoding="utf-8"?>
<sst xmlns="http://schemas.openxmlformats.org/spreadsheetml/2006/main" count="133" uniqueCount="97">
  <si>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</si>
  <si>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</si>
  <si>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</si>
  <si>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</si>
  <si>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</si>
  <si>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</si>
  <si>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</si>
  <si>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</si>
  <si>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</si>
  <si>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</si>
  <si>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</si>
  <si>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</si>
  <si>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</si>
  <si>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</si>
  <si>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</si>
  <si>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</si>
  <si>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</si>
  <si>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</si>
  <si>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</si>
  <si>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</si>
  <si>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</si>
  <si>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</si>
  <si>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</si>
  <si>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</si>
  <si>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</si>
  <si>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</si>
  <si>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</si>
  <si>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</si>
  <si>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</si>
  <si>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</si>
  <si>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</si>
  <si>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</si>
  <si>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</si>
  <si>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</si>
  <si>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</si>
  <si>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</si>
  <si>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</si>
  <si>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</si>
  <si>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</si>
  <si>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</si>
  <si>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</si>
  <si>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</si>
  <si>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</si>
  <si>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</si>
  <si>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</si>
  <si>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</si>
  <si>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</si>
  <si>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</si>
  <si>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</si>
  <si>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</si>
  <si>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</si>
  <si>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</si>
  <si>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</si>
  <si>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</si>
  <si>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</si>
  <si>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</si>
  <si>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</si>
  <si>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</si>
  <si>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</si>
  <si>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</si>
  <si>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</si>
  <si>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</si>
  <si>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</si>
  <si>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</si>
  <si>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</si>
  <si>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</si>
  <si>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</si>
  <si>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</si>
  <si>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</si>
  <si>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</si>
  <si>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</si>
  <si>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</si>
  <si>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</si>
  <si>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</si>
  <si>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</si>
  <si>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</si>
  <si>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</si>
  <si>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</si>
  <si>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</si>
  <si>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</si>
  <si>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</si>
  <si>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</si>
  <si>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</si>
  <si>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</si>
  <si>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</si>
  <si>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</si>
  <si>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</si>
  <si>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</si>
  <si>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</si>
  <si>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</si>
  <si>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</si>
  <si>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</si>
  <si>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</si>
  <si>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Другие вопросы в области охраны окружающей среды</t>
  </si>
  <si>
    <t>по состоянию на 01 января 2023 года</t>
  </si>
  <si>
    <t>План с учетом изменений на 01.01.2023 года</t>
  </si>
  <si>
    <t>Исполнено на 01.01.2023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</si>
</sst>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4" fontId="44" fillId="33" borderId="10" xfId="0" applyNumberFormat="1" applyFont="1" applyFill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7"/>
  <sheetViews>
    <sheetView showGridLines="0" tabSelected="1" zoomScalePageLayoutView="0" workbookViewId="0" topLeftCell="A74">
      <selection activeCell="T90" sqref="T9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3"/>
      <c r="X4" s="3"/>
    </row>
    <row r="5" spans="1:24" ht="14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95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96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">
      <c r="A8" s="18" t="s">
        <v>29</v>
      </c>
      <c r="B8" s="9"/>
      <c r="C8" s="9"/>
      <c r="D8" s="9"/>
      <c r="E8" s="9"/>
      <c r="F8" s="40">
        <f>F9+F26</f>
        <v>3099705035.15</v>
      </c>
      <c r="G8" s="40">
        <f aca="true" t="shared" si="0" ref="G8:T8">G9+G26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3095570634.66</v>
      </c>
      <c r="U8" s="43">
        <f>ROUND(T8/F8*100,2)</f>
        <v>99.87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0">
        <f>SUM(F10+F13+F14+F15+F18+F20+F21+F22+F23+F24+F25+F19)</f>
        <v>711977447.89</v>
      </c>
      <c r="G9" s="40">
        <f aca="true" t="shared" si="1" ref="G9:T9">SUM(G10+G13+G14+G15+G18+G20+G21+G22+G23+G24+G25+G19)</f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0">
        <f t="shared" si="1"/>
        <v>0</v>
      </c>
      <c r="M9" s="40">
        <f t="shared" si="1"/>
        <v>0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0">
        <f t="shared" si="1"/>
        <v>729354080.94</v>
      </c>
      <c r="U9" s="43">
        <f>ROUND(T9/F9*100,2)</f>
        <v>102.44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1">
        <f>F11+F12</f>
        <v>477939300</v>
      </c>
      <c r="G10" s="41">
        <f aca="true" t="shared" si="2" ref="G10:T10">G11+G12</f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41">
        <f t="shared" si="2"/>
        <v>0</v>
      </c>
      <c r="Q10" s="41">
        <f t="shared" si="2"/>
        <v>0</v>
      </c>
      <c r="R10" s="41">
        <f t="shared" si="2"/>
        <v>0</v>
      </c>
      <c r="S10" s="41">
        <f t="shared" si="2"/>
        <v>0</v>
      </c>
      <c r="T10" s="41">
        <f t="shared" si="2"/>
        <v>487382420.90000004</v>
      </c>
      <c r="U10" s="39">
        <f>ROUND(T10/F10*100,2)</f>
        <v>101.98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1">
        <v>81725200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>
        <v>81005268.11</v>
      </c>
      <c r="U11" s="39">
        <f aca="true" t="shared" si="3" ref="U11:U31">ROUND(T11/F11*100,2)</f>
        <v>99.12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1">
        <v>396214100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>
        <v>406377152.79</v>
      </c>
      <c r="U12" s="39">
        <f t="shared" si="3"/>
        <v>102.57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1">
        <v>60670900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>
        <v>60729354.93</v>
      </c>
      <c r="U13" s="39">
        <f t="shared" si="3"/>
        <v>100.1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1">
        <v>81529200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>
        <v>86125652.43</v>
      </c>
      <c r="U14" s="39">
        <f t="shared" si="3"/>
        <v>105.64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1">
        <f>F16+F17</f>
        <v>28309000</v>
      </c>
      <c r="G15" s="41">
        <f aca="true" t="shared" si="4" ref="G15:T15">G16+G17</f>
        <v>0</v>
      </c>
      <c r="H15" s="41">
        <f t="shared" si="4"/>
        <v>0</v>
      </c>
      <c r="I15" s="41">
        <f t="shared" si="4"/>
        <v>0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1">
        <f t="shared" si="4"/>
        <v>0</v>
      </c>
      <c r="O15" s="41">
        <f t="shared" si="4"/>
        <v>0</v>
      </c>
      <c r="P15" s="41">
        <f t="shared" si="4"/>
        <v>0</v>
      </c>
      <c r="Q15" s="41">
        <f t="shared" si="4"/>
        <v>0</v>
      </c>
      <c r="R15" s="41">
        <f t="shared" si="4"/>
        <v>0</v>
      </c>
      <c r="S15" s="41">
        <f t="shared" si="4"/>
        <v>0</v>
      </c>
      <c r="T15" s="41">
        <f t="shared" si="4"/>
        <v>29454576</v>
      </c>
      <c r="U15" s="39">
        <f t="shared" si="3"/>
        <v>104.05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1">
        <v>11527500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>
        <v>11985629.3</v>
      </c>
      <c r="U16" s="39">
        <f t="shared" si="3"/>
        <v>103.97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1">
        <v>16781500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>
        <v>17468946.7</v>
      </c>
      <c r="U17" s="39">
        <f t="shared" si="3"/>
        <v>104.1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1">
        <v>10843200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>
        <v>11099942.73</v>
      </c>
      <c r="U18" s="39">
        <f t="shared" si="3"/>
        <v>102.37</v>
      </c>
      <c r="V18" s="9"/>
      <c r="W18" s="9"/>
      <c r="X18" s="9"/>
    </row>
    <row r="19" spans="1:24" ht="18" customHeight="1" hidden="1">
      <c r="A19" s="15" t="s">
        <v>72</v>
      </c>
      <c r="B19" s="36"/>
      <c r="C19" s="36"/>
      <c r="D19" s="36"/>
      <c r="E19" s="36"/>
      <c r="F19" s="41">
        <v>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9" t="s">
        <v>84</v>
      </c>
      <c r="V19" s="36"/>
      <c r="W19" s="36"/>
      <c r="X19" s="36"/>
    </row>
    <row r="20" spans="1:24" ht="39">
      <c r="A20" s="15" t="s">
        <v>20</v>
      </c>
      <c r="B20" s="9"/>
      <c r="C20" s="9"/>
      <c r="D20" s="9"/>
      <c r="E20" s="9"/>
      <c r="F20" s="41">
        <v>25181760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>
        <v>26635688.51</v>
      </c>
      <c r="U20" s="39">
        <f t="shared" si="3"/>
        <v>105.77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1">
        <v>6117300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>
        <v>5306013.89</v>
      </c>
      <c r="U21" s="39">
        <f t="shared" si="3"/>
        <v>86.74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1">
        <v>2474425.87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>
        <v>2573998.85</v>
      </c>
      <c r="U22" s="39">
        <f t="shared" si="3"/>
        <v>104.02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1">
        <v>14683330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>
        <v>15476159.12</v>
      </c>
      <c r="U23" s="39">
        <f t="shared" si="3"/>
        <v>105.4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1">
        <v>4228900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>
        <v>4567134.1</v>
      </c>
      <c r="U24" s="39">
        <f t="shared" si="3"/>
        <v>108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1">
        <v>132.02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>
        <v>3139.48</v>
      </c>
      <c r="U25" s="39" t="s">
        <v>84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0">
        <v>2387727587.26</v>
      </c>
      <c r="G26" s="40">
        <f aca="true" t="shared" si="5" ref="G26:S26">SUM(G27:G31)</f>
        <v>0</v>
      </c>
      <c r="H26" s="40">
        <f t="shared" si="5"/>
        <v>0</v>
      </c>
      <c r="I26" s="40">
        <f t="shared" si="5"/>
        <v>0</v>
      </c>
      <c r="J26" s="40">
        <f t="shared" si="5"/>
        <v>0</v>
      </c>
      <c r="K26" s="40">
        <f t="shared" si="5"/>
        <v>0</v>
      </c>
      <c r="L26" s="40">
        <f t="shared" si="5"/>
        <v>0</v>
      </c>
      <c r="M26" s="40">
        <f t="shared" si="5"/>
        <v>0</v>
      </c>
      <c r="N26" s="40">
        <f t="shared" si="5"/>
        <v>0</v>
      </c>
      <c r="O26" s="40">
        <f t="shared" si="5"/>
        <v>0</v>
      </c>
      <c r="P26" s="40">
        <f t="shared" si="5"/>
        <v>0</v>
      </c>
      <c r="Q26" s="40">
        <f t="shared" si="5"/>
        <v>0</v>
      </c>
      <c r="R26" s="40">
        <f t="shared" si="5"/>
        <v>0</v>
      </c>
      <c r="S26" s="40">
        <f t="shared" si="5"/>
        <v>0</v>
      </c>
      <c r="T26" s="40">
        <v>2366216553.72</v>
      </c>
      <c r="U26" s="43">
        <f t="shared" si="3"/>
        <v>99.1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1">
        <v>2391303525.4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>
        <v>2369346086.07</v>
      </c>
      <c r="U27" s="39">
        <f t="shared" si="3"/>
        <v>99.08</v>
      </c>
      <c r="V27" s="9"/>
      <c r="W27" s="9"/>
      <c r="X27" s="9"/>
    </row>
    <row r="28" spans="1:24" ht="21.75" customHeight="1">
      <c r="A28" s="15" t="s">
        <v>27</v>
      </c>
      <c r="B28" s="9"/>
      <c r="C28" s="9"/>
      <c r="D28" s="9"/>
      <c r="E28" s="9"/>
      <c r="F28" s="41">
        <v>659077.2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>
        <v>1135374.47</v>
      </c>
      <c r="U28" s="39">
        <f t="shared" si="3"/>
        <v>172.27</v>
      </c>
      <c r="V28" s="9"/>
      <c r="W28" s="9"/>
      <c r="X28" s="9"/>
    </row>
    <row r="29" spans="1:24" ht="27" customHeight="1" hidden="1">
      <c r="A29" s="15" t="s">
        <v>81</v>
      </c>
      <c r="B29" s="42"/>
      <c r="C29" s="42"/>
      <c r="D29" s="42"/>
      <c r="E29" s="42"/>
      <c r="F29" s="41"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>
        <v>0</v>
      </c>
      <c r="U29" s="39" t="e">
        <f t="shared" si="3"/>
        <v>#DIV/0!</v>
      </c>
      <c r="V29" s="42"/>
      <c r="W29" s="42"/>
      <c r="X29" s="42"/>
    </row>
    <row r="30" spans="1:24" ht="29.25" customHeight="1" hidden="1">
      <c r="A30" s="15" t="s">
        <v>87</v>
      </c>
      <c r="B30" s="44"/>
      <c r="C30" s="44"/>
      <c r="D30" s="44"/>
      <c r="E30" s="44"/>
      <c r="F30" s="41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>
        <v>0</v>
      </c>
      <c r="U30" s="39" t="e">
        <f t="shared" si="3"/>
        <v>#DIV/0!</v>
      </c>
      <c r="V30" s="44"/>
      <c r="W30" s="44"/>
      <c r="X30" s="44"/>
    </row>
    <row r="31" spans="1:24" ht="48" customHeight="1">
      <c r="A31" s="15" t="s">
        <v>28</v>
      </c>
      <c r="B31" s="9"/>
      <c r="C31" s="9"/>
      <c r="D31" s="9"/>
      <c r="E31" s="9"/>
      <c r="F31" s="41">
        <v>-4235015.34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>
        <v>-4264906.82</v>
      </c>
      <c r="U31" s="39">
        <f t="shared" si="3"/>
        <v>100.71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SUM(F35,F45,F49,F54,F59,F62,F68,F71,F77,F81)</f>
        <v>3230822490.0299997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SUM(T35,T45,T49,T54,T59,T62,T68,T71,T77,T81)</f>
        <v>3152089094.580001</v>
      </c>
      <c r="U34" s="45">
        <f aca="true" t="shared" si="6" ref="U34:U43">ROUND(T34/F34*100,2)</f>
        <v>97.56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7" ref="F35:T35">SUM(F36:F44)</f>
        <v>206752594.06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2">
        <f t="shared" si="7"/>
        <v>0</v>
      </c>
      <c r="R35" s="32">
        <f t="shared" si="7"/>
        <v>0</v>
      </c>
      <c r="S35" s="32">
        <f t="shared" si="7"/>
        <v>0</v>
      </c>
      <c r="T35" s="32">
        <f t="shared" si="7"/>
        <v>198183449.40999997</v>
      </c>
      <c r="U35" s="45">
        <f t="shared" si="6"/>
        <v>95.86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3099040.69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2964566.8</v>
      </c>
      <c r="U36" s="30">
        <f t="shared" si="6"/>
        <v>95.66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2609330.64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2392162.44</v>
      </c>
      <c r="U37" s="30">
        <f t="shared" si="6"/>
        <v>91.68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84898062.64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83718130.6</v>
      </c>
      <c r="U38" s="30">
        <f t="shared" si="6"/>
        <v>98.61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97000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97000</v>
      </c>
      <c r="U39" s="30">
        <f t="shared" si="6"/>
        <v>100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21804726.38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21613319.75</v>
      </c>
      <c r="U40" s="30">
        <f t="shared" si="6"/>
        <v>99.12</v>
      </c>
      <c r="V40" s="6">
        <v>0</v>
      </c>
      <c r="W40" s="7">
        <v>0</v>
      </c>
      <c r="X40" s="6">
        <v>0</v>
      </c>
    </row>
    <row r="41" spans="1:24" ht="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6"/>
        <v>#DIV/0!</v>
      </c>
      <c r="V41" s="6">
        <v>0</v>
      </c>
      <c r="W41" s="7">
        <v>0</v>
      </c>
      <c r="X41" s="6">
        <v>0</v>
      </c>
    </row>
    <row r="42" spans="1:24" ht="24.75" customHeight="1" hidden="1" outlineLevel="1">
      <c r="A42" s="11" t="s">
        <v>88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e">
        <f t="shared" si="6"/>
        <v>#DIV/0!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6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93294433.71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87398269.82</v>
      </c>
      <c r="U44" s="30">
        <f aca="true" t="shared" si="8" ref="U44:U82">ROUND(T44/F44*100,2)</f>
        <v>93.68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22255248.55</v>
      </c>
      <c r="G45" s="32">
        <f aca="true" t="shared" si="9" ref="G45:T45">G46+G48+G47</f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0</v>
      </c>
      <c r="Q45" s="32">
        <f t="shared" si="9"/>
        <v>0</v>
      </c>
      <c r="R45" s="32">
        <f t="shared" si="9"/>
        <v>0</v>
      </c>
      <c r="S45" s="32">
        <f t="shared" si="9"/>
        <v>0</v>
      </c>
      <c r="T45" s="32">
        <f t="shared" si="9"/>
        <v>19508593.580000002</v>
      </c>
      <c r="U45" s="45">
        <f t="shared" si="8"/>
        <v>87.66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89</v>
      </c>
      <c r="B46" s="5"/>
      <c r="C46" s="5"/>
      <c r="D46" s="5"/>
      <c r="E46" s="5"/>
      <c r="F46" s="31">
        <v>608861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608850.71</v>
      </c>
      <c r="U46" s="30">
        <f t="shared" si="8"/>
        <v>100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21611357.55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18864712.87</v>
      </c>
      <c r="U47" s="30">
        <f t="shared" si="8"/>
        <v>87.29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35030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35030</v>
      </c>
      <c r="U48" s="30">
        <f t="shared" si="8"/>
        <v>100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319587616.03000003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309024566.59</v>
      </c>
      <c r="U49" s="45">
        <f t="shared" si="8"/>
        <v>96.69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10301852.9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10297226.63</v>
      </c>
      <c r="U50" s="30">
        <f t="shared" si="8"/>
        <v>99.96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84570605.91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84469861.56</v>
      </c>
      <c r="U51" s="30">
        <f t="shared" si="8"/>
        <v>99.88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203829612.36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196554913.88</v>
      </c>
      <c r="U52" s="30">
        <f t="shared" si="8"/>
        <v>96.43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20885544.86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17702564.52</v>
      </c>
      <c r="U53" s="30">
        <f t="shared" si="8"/>
        <v>84.76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317501173.46999997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303240496.95</v>
      </c>
      <c r="U54" s="45">
        <f t="shared" si="8"/>
        <v>95.51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46649043.09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42296103.58</v>
      </c>
      <c r="U55" s="30">
        <f t="shared" si="8"/>
        <v>90.67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27517979.8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27164619.66</v>
      </c>
      <c r="U56" s="30">
        <f t="shared" si="8"/>
        <v>98.72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190940489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181866582.82</v>
      </c>
      <c r="U57" s="30">
        <f t="shared" si="8"/>
        <v>95.25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52393661.58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51913190.89</v>
      </c>
      <c r="U58" s="30">
        <f t="shared" si="8"/>
        <v>99.08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F60+F61</f>
        <v>9387316.36</v>
      </c>
      <c r="G59" s="32">
        <f aca="true" t="shared" si="10" ref="G59:U59">G60+G61</f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si="10"/>
        <v>0</v>
      </c>
      <c r="O59" s="32">
        <f t="shared" si="10"/>
        <v>0</v>
      </c>
      <c r="P59" s="32">
        <f t="shared" si="10"/>
        <v>0</v>
      </c>
      <c r="Q59" s="32">
        <f t="shared" si="10"/>
        <v>0</v>
      </c>
      <c r="R59" s="32">
        <f t="shared" si="10"/>
        <v>0</v>
      </c>
      <c r="S59" s="32">
        <f t="shared" si="10"/>
        <v>0</v>
      </c>
      <c r="T59" s="32">
        <f t="shared" si="10"/>
        <v>7084043.11</v>
      </c>
      <c r="U59" s="32">
        <f t="shared" si="10"/>
        <v>100</v>
      </c>
      <c r="V59" s="6">
        <v>0</v>
      </c>
      <c r="W59" s="7">
        <v>0</v>
      </c>
      <c r="X59" s="6">
        <v>0</v>
      </c>
    </row>
    <row r="60" spans="1:24" ht="26.25">
      <c r="A60" s="11" t="s">
        <v>57</v>
      </c>
      <c r="B60" s="5"/>
      <c r="C60" s="5"/>
      <c r="D60" s="5"/>
      <c r="E60" s="5"/>
      <c r="F60" s="31">
        <v>9002316.36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6699043.11</v>
      </c>
      <c r="U60" s="30"/>
      <c r="V60" s="6"/>
      <c r="W60" s="7"/>
      <c r="X60" s="6"/>
    </row>
    <row r="61" spans="1:24" ht="26.25" outlineLevel="1">
      <c r="A61" s="11" t="s">
        <v>93</v>
      </c>
      <c r="B61" s="5"/>
      <c r="C61" s="5"/>
      <c r="D61" s="5"/>
      <c r="E61" s="5"/>
      <c r="F61" s="31">
        <v>385000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385000</v>
      </c>
      <c r="U61" s="30">
        <f t="shared" si="8"/>
        <v>100</v>
      </c>
      <c r="V61" s="6">
        <v>0</v>
      </c>
      <c r="W61" s="7">
        <v>0</v>
      </c>
      <c r="X61" s="6">
        <v>0</v>
      </c>
    </row>
    <row r="62" spans="1:24" ht="14.25">
      <c r="A62" s="4" t="s">
        <v>6</v>
      </c>
      <c r="B62" s="5"/>
      <c r="C62" s="5"/>
      <c r="D62" s="5"/>
      <c r="E62" s="5"/>
      <c r="F62" s="32">
        <f>SUM(F63:F67)</f>
        <v>1679949341.7999997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f>SUM(T63:T67)</f>
        <v>1672360088.1200001</v>
      </c>
      <c r="U62" s="45">
        <f t="shared" si="8"/>
        <v>99.55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58</v>
      </c>
      <c r="B63" s="5"/>
      <c r="C63" s="5"/>
      <c r="D63" s="5"/>
      <c r="E63" s="5"/>
      <c r="F63" s="31">
        <v>717673422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714845156.28</v>
      </c>
      <c r="U63" s="30">
        <f t="shared" si="8"/>
        <v>99.61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59</v>
      </c>
      <c r="B64" s="5"/>
      <c r="C64" s="5"/>
      <c r="D64" s="5"/>
      <c r="E64" s="5"/>
      <c r="F64" s="31">
        <v>642085612.74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640332094.5</v>
      </c>
      <c r="U64" s="30">
        <f t="shared" si="8"/>
        <v>99.73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86</v>
      </c>
      <c r="B65" s="5"/>
      <c r="C65" s="5"/>
      <c r="D65" s="5"/>
      <c r="E65" s="5"/>
      <c r="F65" s="31">
        <v>199932118.86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199313122.39</v>
      </c>
      <c r="U65" s="30">
        <f t="shared" si="8"/>
        <v>99.69</v>
      </c>
      <c r="V65" s="6"/>
      <c r="W65" s="7"/>
      <c r="X65" s="6"/>
    </row>
    <row r="66" spans="1:24" ht="14.25" outlineLevel="1">
      <c r="A66" s="11" t="s">
        <v>80</v>
      </c>
      <c r="B66" s="5"/>
      <c r="C66" s="5"/>
      <c r="D66" s="5"/>
      <c r="E66" s="5"/>
      <c r="F66" s="31">
        <v>34024466.59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32877206.27</v>
      </c>
      <c r="U66" s="30">
        <f t="shared" si="8"/>
        <v>96.63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60</v>
      </c>
      <c r="B67" s="5"/>
      <c r="C67" s="5"/>
      <c r="D67" s="5"/>
      <c r="E67" s="5"/>
      <c r="F67" s="31">
        <v>86233721.61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84992508.68</v>
      </c>
      <c r="U67" s="30">
        <f t="shared" si="8"/>
        <v>98.56</v>
      </c>
      <c r="V67" s="6">
        <v>0</v>
      </c>
      <c r="W67" s="7">
        <v>0</v>
      </c>
      <c r="X67" s="6">
        <v>0</v>
      </c>
    </row>
    <row r="68" spans="1:24" ht="14.25">
      <c r="A68" s="4" t="s">
        <v>7</v>
      </c>
      <c r="B68" s="5"/>
      <c r="C68" s="5"/>
      <c r="D68" s="5"/>
      <c r="E68" s="5"/>
      <c r="F68" s="32">
        <f>F69+F70</f>
        <v>253074668.5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f>T69+T70</f>
        <v>249888666.84</v>
      </c>
      <c r="U68" s="45">
        <f t="shared" si="8"/>
        <v>98.74</v>
      </c>
      <c r="V68" s="6">
        <v>0</v>
      </c>
      <c r="W68" s="7">
        <v>0</v>
      </c>
      <c r="X68" s="6">
        <v>0</v>
      </c>
    </row>
    <row r="69" spans="1:24" ht="14.25" outlineLevel="1">
      <c r="A69" s="11" t="s">
        <v>61</v>
      </c>
      <c r="B69" s="5"/>
      <c r="C69" s="5"/>
      <c r="D69" s="5"/>
      <c r="E69" s="5"/>
      <c r="F69" s="31">
        <v>179754350.8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177015315.75</v>
      </c>
      <c r="U69" s="30">
        <f t="shared" si="8"/>
        <v>98.48</v>
      </c>
      <c r="V69" s="6">
        <v>0</v>
      </c>
      <c r="W69" s="7">
        <v>0</v>
      </c>
      <c r="X69" s="6">
        <v>0</v>
      </c>
    </row>
    <row r="70" spans="1:24" ht="26.25" outlineLevel="1">
      <c r="A70" s="11" t="s">
        <v>74</v>
      </c>
      <c r="B70" s="5"/>
      <c r="C70" s="5"/>
      <c r="D70" s="5"/>
      <c r="E70" s="5"/>
      <c r="F70" s="31">
        <v>73320317.7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72873351.09</v>
      </c>
      <c r="U70" s="30">
        <f t="shared" si="8"/>
        <v>99.39</v>
      </c>
      <c r="V70" s="6"/>
      <c r="W70" s="7"/>
      <c r="X70" s="6"/>
    </row>
    <row r="71" spans="1:24" ht="14.25">
      <c r="A71" s="4" t="s">
        <v>8</v>
      </c>
      <c r="B71" s="5"/>
      <c r="C71" s="5"/>
      <c r="D71" s="5"/>
      <c r="E71" s="5"/>
      <c r="F71" s="32">
        <f>SUM(F72:F76)</f>
        <v>99537990.52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f>SUM(T72:T76)</f>
        <v>94755855.01</v>
      </c>
      <c r="U71" s="45">
        <f t="shared" si="8"/>
        <v>95.2</v>
      </c>
      <c r="V71" s="6">
        <v>0</v>
      </c>
      <c r="W71" s="7">
        <v>0</v>
      </c>
      <c r="X71" s="6">
        <v>0</v>
      </c>
    </row>
    <row r="72" spans="1:24" ht="14.25" customHeight="1" outlineLevel="1">
      <c r="A72" s="11" t="s">
        <v>62</v>
      </c>
      <c r="B72" s="5"/>
      <c r="C72" s="5"/>
      <c r="D72" s="5"/>
      <c r="E72" s="5"/>
      <c r="F72" s="31">
        <v>6055000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5200961.73</v>
      </c>
      <c r="U72" s="30">
        <f t="shared" si="8"/>
        <v>85.9</v>
      </c>
      <c r="V72" s="6">
        <v>0</v>
      </c>
      <c r="W72" s="7">
        <v>0</v>
      </c>
      <c r="X72" s="6">
        <v>0</v>
      </c>
    </row>
    <row r="73" spans="1:24" ht="0.75" customHeight="1" hidden="1" outlineLevel="1">
      <c r="A73" s="11" t="s">
        <v>63</v>
      </c>
      <c r="B73" s="5"/>
      <c r="C73" s="5"/>
      <c r="D73" s="5"/>
      <c r="E73" s="5"/>
      <c r="F73" s="31">
        <v>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0</v>
      </c>
      <c r="U73" s="30" t="s">
        <v>84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64</v>
      </c>
      <c r="B74" s="5"/>
      <c r="C74" s="5"/>
      <c r="D74" s="5"/>
      <c r="E74" s="5"/>
      <c r="F74" s="31">
        <v>86688630.52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82777281.83</v>
      </c>
      <c r="U74" s="30">
        <f t="shared" si="8"/>
        <v>95.49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65</v>
      </c>
      <c r="B75" s="5"/>
      <c r="C75" s="5"/>
      <c r="D75" s="5"/>
      <c r="E75" s="5"/>
      <c r="F75" s="31">
        <v>4870960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4870960</v>
      </c>
      <c r="U75" s="30">
        <f t="shared" si="8"/>
        <v>100</v>
      </c>
      <c r="V75" s="6">
        <v>0</v>
      </c>
      <c r="W75" s="7">
        <v>0</v>
      </c>
      <c r="X75" s="6">
        <v>0</v>
      </c>
    </row>
    <row r="76" spans="1:24" ht="26.25" outlineLevel="1">
      <c r="A76" s="11" t="s">
        <v>66</v>
      </c>
      <c r="B76" s="5"/>
      <c r="C76" s="5"/>
      <c r="D76" s="5"/>
      <c r="E76" s="5"/>
      <c r="F76" s="31">
        <v>1923400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1906651.45</v>
      </c>
      <c r="U76" s="30">
        <f t="shared" si="8"/>
        <v>99.13</v>
      </c>
      <c r="V76" s="6">
        <v>0</v>
      </c>
      <c r="W76" s="7">
        <v>0</v>
      </c>
      <c r="X76" s="6">
        <v>0</v>
      </c>
    </row>
    <row r="77" spans="1:24" ht="14.25">
      <c r="A77" s="4" t="s">
        <v>9</v>
      </c>
      <c r="B77" s="5"/>
      <c r="C77" s="5"/>
      <c r="D77" s="5"/>
      <c r="E77" s="5"/>
      <c r="F77" s="32">
        <f>SUM(F78:F80)</f>
        <v>319983740.74</v>
      </c>
      <c r="G77" s="32">
        <f aca="true" t="shared" si="11" ref="G77:T77">SUM(G78:G80)</f>
        <v>0</v>
      </c>
      <c r="H77" s="32">
        <f t="shared" si="11"/>
        <v>0</v>
      </c>
      <c r="I77" s="32">
        <f t="shared" si="11"/>
        <v>0</v>
      </c>
      <c r="J77" s="32">
        <f t="shared" si="11"/>
        <v>0</v>
      </c>
      <c r="K77" s="32">
        <f t="shared" si="11"/>
        <v>0</v>
      </c>
      <c r="L77" s="32">
        <f t="shared" si="11"/>
        <v>0</v>
      </c>
      <c r="M77" s="32">
        <f t="shared" si="11"/>
        <v>0</v>
      </c>
      <c r="N77" s="32">
        <f t="shared" si="11"/>
        <v>0</v>
      </c>
      <c r="O77" s="32">
        <f t="shared" si="11"/>
        <v>0</v>
      </c>
      <c r="P77" s="32">
        <f t="shared" si="11"/>
        <v>0</v>
      </c>
      <c r="Q77" s="32">
        <f t="shared" si="11"/>
        <v>0</v>
      </c>
      <c r="R77" s="32">
        <f t="shared" si="11"/>
        <v>0</v>
      </c>
      <c r="S77" s="32">
        <f t="shared" si="11"/>
        <v>0</v>
      </c>
      <c r="T77" s="32">
        <f t="shared" si="11"/>
        <v>298043334.97</v>
      </c>
      <c r="U77" s="45">
        <f t="shared" si="8"/>
        <v>93.14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67</v>
      </c>
      <c r="B78" s="5"/>
      <c r="C78" s="5"/>
      <c r="D78" s="5"/>
      <c r="E78" s="5"/>
      <c r="F78" s="31">
        <v>252134728.94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230358524.79</v>
      </c>
      <c r="U78" s="30">
        <f t="shared" si="8"/>
        <v>91.36</v>
      </c>
      <c r="V78" s="6">
        <v>0</v>
      </c>
      <c r="W78" s="7">
        <v>0</v>
      </c>
      <c r="X78" s="6">
        <v>0</v>
      </c>
    </row>
    <row r="79" spans="1:24" ht="14.25" outlineLevel="1">
      <c r="A79" s="11" t="s">
        <v>68</v>
      </c>
      <c r="B79" s="5"/>
      <c r="C79" s="5"/>
      <c r="D79" s="5"/>
      <c r="E79" s="5"/>
      <c r="F79" s="31">
        <v>59730011.8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59692420.39</v>
      </c>
      <c r="U79" s="30">
        <f t="shared" si="8"/>
        <v>99.94</v>
      </c>
      <c r="V79" s="6">
        <v>0</v>
      </c>
      <c r="W79" s="7">
        <v>0</v>
      </c>
      <c r="X79" s="6">
        <v>0</v>
      </c>
    </row>
    <row r="80" spans="1:24" ht="26.25" outlineLevel="1">
      <c r="A80" s="11" t="s">
        <v>69</v>
      </c>
      <c r="B80" s="5"/>
      <c r="C80" s="5"/>
      <c r="D80" s="5"/>
      <c r="E80" s="5"/>
      <c r="F80" s="31">
        <v>8119000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7992389.79</v>
      </c>
      <c r="U80" s="30">
        <f t="shared" si="8"/>
        <v>98.44</v>
      </c>
      <c r="V80" s="6">
        <v>0</v>
      </c>
      <c r="W80" s="7">
        <v>0</v>
      </c>
      <c r="X80" s="6">
        <v>0</v>
      </c>
    </row>
    <row r="81" spans="1:24" ht="30" customHeight="1">
      <c r="A81" s="12" t="s">
        <v>91</v>
      </c>
      <c r="B81" s="5"/>
      <c r="C81" s="5"/>
      <c r="D81" s="5"/>
      <c r="E81" s="5"/>
      <c r="F81" s="32">
        <f>F82</f>
        <v>2792800</v>
      </c>
      <c r="G81" s="32">
        <f aca="true" t="shared" si="12" ref="G81:T81">G82</f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0</v>
      </c>
      <c r="U81" s="30">
        <f t="shared" si="8"/>
        <v>0</v>
      </c>
      <c r="V81" s="6">
        <v>0</v>
      </c>
      <c r="W81" s="7">
        <v>0</v>
      </c>
      <c r="X81" s="6">
        <v>0</v>
      </c>
    </row>
    <row r="82" spans="1:24" ht="24" customHeight="1" outlineLevel="1">
      <c r="A82" s="11" t="s">
        <v>92</v>
      </c>
      <c r="B82" s="5"/>
      <c r="C82" s="5"/>
      <c r="D82" s="5"/>
      <c r="E82" s="5"/>
      <c r="F82" s="31">
        <v>2792800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0">
        <f t="shared" si="8"/>
        <v>0</v>
      </c>
      <c r="V82" s="6">
        <v>0</v>
      </c>
      <c r="W82" s="7">
        <v>0</v>
      </c>
      <c r="X82" s="6">
        <v>0</v>
      </c>
    </row>
    <row r="83" spans="1:24" ht="39.75" customHeight="1" outlineLevel="1">
      <c r="A83" s="28" t="s">
        <v>77</v>
      </c>
      <c r="B83" s="5"/>
      <c r="C83" s="5"/>
      <c r="D83" s="5"/>
      <c r="E83" s="5"/>
      <c r="F83" s="32">
        <f aca="true" t="shared" si="13" ref="F83:T83">F8-F34</f>
        <v>-131117454.87999964</v>
      </c>
      <c r="G83" s="32">
        <f t="shared" si="13"/>
        <v>0</v>
      </c>
      <c r="H83" s="32">
        <f t="shared" si="13"/>
        <v>0</v>
      </c>
      <c r="I83" s="32">
        <f t="shared" si="13"/>
        <v>0</v>
      </c>
      <c r="J83" s="32">
        <f t="shared" si="13"/>
        <v>0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 t="shared" si="13"/>
        <v>0</v>
      </c>
      <c r="O83" s="32">
        <f t="shared" si="13"/>
        <v>0</v>
      </c>
      <c r="P83" s="32">
        <f t="shared" si="13"/>
        <v>0</v>
      </c>
      <c r="Q83" s="32">
        <f t="shared" si="13"/>
        <v>0</v>
      </c>
      <c r="R83" s="32">
        <f t="shared" si="13"/>
        <v>0</v>
      </c>
      <c r="S83" s="32">
        <f t="shared" si="13"/>
        <v>0</v>
      </c>
      <c r="T83" s="32">
        <f t="shared" si="13"/>
        <v>-56518459.92000103</v>
      </c>
      <c r="U83" s="20" t="s">
        <v>84</v>
      </c>
      <c r="V83" s="24"/>
      <c r="W83" s="25"/>
      <c r="X83" s="24"/>
    </row>
    <row r="84" spans="1:24" ht="45" customHeight="1">
      <c r="A84" s="23" t="s">
        <v>33</v>
      </c>
      <c r="B84" s="21"/>
      <c r="C84" s="21"/>
      <c r="D84" s="21"/>
      <c r="E84" s="21"/>
      <c r="F84" s="46">
        <f>SUM(F85,F88,F93,F91)</f>
        <v>131117454.88000014</v>
      </c>
      <c r="G84" s="46">
        <f aca="true" t="shared" si="14" ref="G84:T84">SUM(G85,G88,G93,G91)</f>
        <v>0</v>
      </c>
      <c r="H84" s="46">
        <f t="shared" si="14"/>
        <v>0</v>
      </c>
      <c r="I84" s="46">
        <f t="shared" si="14"/>
        <v>0</v>
      </c>
      <c r="J84" s="46">
        <f t="shared" si="14"/>
        <v>0</v>
      </c>
      <c r="K84" s="46">
        <f t="shared" si="14"/>
        <v>0</v>
      </c>
      <c r="L84" s="46">
        <f t="shared" si="14"/>
        <v>0</v>
      </c>
      <c r="M84" s="46">
        <f t="shared" si="14"/>
        <v>0</v>
      </c>
      <c r="N84" s="46">
        <f t="shared" si="14"/>
        <v>0</v>
      </c>
      <c r="O84" s="46">
        <f t="shared" si="14"/>
        <v>0</v>
      </c>
      <c r="P84" s="46">
        <f t="shared" si="14"/>
        <v>0</v>
      </c>
      <c r="Q84" s="46">
        <f t="shared" si="14"/>
        <v>0</v>
      </c>
      <c r="R84" s="46">
        <f t="shared" si="14"/>
        <v>0</v>
      </c>
      <c r="S84" s="46">
        <f t="shared" si="14"/>
        <v>0</v>
      </c>
      <c r="T84" s="46">
        <f t="shared" si="14"/>
        <v>56518459.92000008</v>
      </c>
      <c r="U84" s="20" t="s">
        <v>84</v>
      </c>
      <c r="V84" s="1"/>
      <c r="W84" s="1"/>
      <c r="X84" s="1"/>
    </row>
    <row r="85" spans="1:24" ht="27">
      <c r="A85" s="22" t="s">
        <v>34</v>
      </c>
      <c r="B85" s="22"/>
      <c r="C85" s="22"/>
      <c r="D85" s="22"/>
      <c r="E85" s="22"/>
      <c r="F85" s="33">
        <f>SUM(F86-F87)</f>
        <v>0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>
        <f>SUM(T86,T87)</f>
        <v>0</v>
      </c>
      <c r="U85" s="20" t="s">
        <v>84</v>
      </c>
      <c r="V85" s="8"/>
      <c r="W85" s="8"/>
      <c r="X85" s="8"/>
    </row>
    <row r="86" spans="1:21" ht="39.75">
      <c r="A86" s="26" t="s">
        <v>35</v>
      </c>
      <c r="B86" s="27"/>
      <c r="C86" s="27"/>
      <c r="D86" s="27"/>
      <c r="E86" s="27"/>
      <c r="F86" s="34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4">
        <v>0</v>
      </c>
      <c r="U86" s="20" t="s">
        <v>84</v>
      </c>
    </row>
    <row r="87" spans="1:21" ht="39.75">
      <c r="A87" s="26" t="s">
        <v>36</v>
      </c>
      <c r="B87" s="27"/>
      <c r="C87" s="27"/>
      <c r="D87" s="27"/>
      <c r="E87" s="27"/>
      <c r="F87" s="34">
        <v>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>
        <v>0</v>
      </c>
      <c r="U87" s="20" t="s">
        <v>84</v>
      </c>
    </row>
    <row r="88" spans="1:21" ht="33.75" customHeight="1">
      <c r="A88" s="26" t="s">
        <v>83</v>
      </c>
      <c r="B88" s="27"/>
      <c r="C88" s="27"/>
      <c r="D88" s="27"/>
      <c r="E88" s="27"/>
      <c r="F88" s="34">
        <f>F89-F90</f>
        <v>62506488.29</v>
      </c>
      <c r="G88" s="34">
        <f aca="true" t="shared" si="15" ref="G88:T88">G89-G90</f>
        <v>0</v>
      </c>
      <c r="H88" s="34">
        <f t="shared" si="15"/>
        <v>0</v>
      </c>
      <c r="I88" s="34">
        <f t="shared" si="15"/>
        <v>0</v>
      </c>
      <c r="J88" s="34">
        <f t="shared" si="15"/>
        <v>0</v>
      </c>
      <c r="K88" s="34">
        <f t="shared" si="15"/>
        <v>0</v>
      </c>
      <c r="L88" s="34">
        <f t="shared" si="15"/>
        <v>0</v>
      </c>
      <c r="M88" s="34">
        <f t="shared" si="15"/>
        <v>0</v>
      </c>
      <c r="N88" s="34">
        <f t="shared" si="15"/>
        <v>0</v>
      </c>
      <c r="O88" s="34">
        <f t="shared" si="15"/>
        <v>0</v>
      </c>
      <c r="P88" s="34">
        <f t="shared" si="15"/>
        <v>0</v>
      </c>
      <c r="Q88" s="34">
        <f t="shared" si="15"/>
        <v>0</v>
      </c>
      <c r="R88" s="34">
        <f t="shared" si="15"/>
        <v>0</v>
      </c>
      <c r="S88" s="34">
        <f t="shared" si="15"/>
        <v>0</v>
      </c>
      <c r="T88" s="34">
        <f t="shared" si="15"/>
        <v>22912000</v>
      </c>
      <c r="U88" s="20" t="s">
        <v>84</v>
      </c>
    </row>
    <row r="89" spans="1:21" ht="41.25" customHeight="1">
      <c r="A89" s="26" t="s">
        <v>82</v>
      </c>
      <c r="B89" s="27"/>
      <c r="C89" s="27"/>
      <c r="D89" s="27"/>
      <c r="E89" s="27"/>
      <c r="F89" s="34">
        <v>62506488.29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>
        <v>22912000</v>
      </c>
      <c r="U89" s="20" t="s">
        <v>84</v>
      </c>
    </row>
    <row r="90" spans="1:21" ht="45.75" customHeight="1">
      <c r="A90" s="26" t="s">
        <v>79</v>
      </c>
      <c r="B90" s="27"/>
      <c r="C90" s="27"/>
      <c r="D90" s="27"/>
      <c r="E90" s="27"/>
      <c r="F90" s="34">
        <v>0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>
        <v>0</v>
      </c>
      <c r="U90" s="20" t="s">
        <v>84</v>
      </c>
    </row>
    <row r="91" spans="1:21" ht="27">
      <c r="A91" s="26" t="s">
        <v>75</v>
      </c>
      <c r="B91" s="27"/>
      <c r="C91" s="27"/>
      <c r="D91" s="27"/>
      <c r="E91" s="27"/>
      <c r="F91" s="34">
        <f>F92</f>
        <v>0</v>
      </c>
      <c r="G91" s="34">
        <f aca="true" t="shared" si="16" ref="G91:S91">G92</f>
        <v>0</v>
      </c>
      <c r="H91" s="34">
        <f t="shared" si="16"/>
        <v>0</v>
      </c>
      <c r="I91" s="34">
        <f t="shared" si="16"/>
        <v>0</v>
      </c>
      <c r="J91" s="34">
        <f t="shared" si="16"/>
        <v>0</v>
      </c>
      <c r="K91" s="34">
        <f t="shared" si="16"/>
        <v>0</v>
      </c>
      <c r="L91" s="34">
        <f t="shared" si="16"/>
        <v>0</v>
      </c>
      <c r="M91" s="34">
        <f t="shared" si="16"/>
        <v>0</v>
      </c>
      <c r="N91" s="34">
        <f t="shared" si="16"/>
        <v>0</v>
      </c>
      <c r="O91" s="34">
        <f t="shared" si="16"/>
        <v>0</v>
      </c>
      <c r="P91" s="34">
        <f t="shared" si="16"/>
        <v>0</v>
      </c>
      <c r="Q91" s="34">
        <f t="shared" si="16"/>
        <v>0</v>
      </c>
      <c r="R91" s="34">
        <f t="shared" si="16"/>
        <v>0</v>
      </c>
      <c r="S91" s="34">
        <f t="shared" si="16"/>
        <v>0</v>
      </c>
      <c r="T91" s="34">
        <f>SUM(T92)</f>
        <v>0</v>
      </c>
      <c r="U91" s="20" t="s">
        <v>84</v>
      </c>
    </row>
    <row r="92" spans="1:21" ht="93">
      <c r="A92" s="26" t="s">
        <v>76</v>
      </c>
      <c r="B92" s="27"/>
      <c r="C92" s="27"/>
      <c r="D92" s="27"/>
      <c r="E92" s="27"/>
      <c r="F92" s="34">
        <v>0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>
        <v>0</v>
      </c>
      <c r="U92" s="20" t="s">
        <v>84</v>
      </c>
    </row>
    <row r="93" spans="1:21" ht="27">
      <c r="A93" s="26" t="s">
        <v>37</v>
      </c>
      <c r="B93" s="27"/>
      <c r="C93" s="27"/>
      <c r="D93" s="27"/>
      <c r="E93" s="27"/>
      <c r="F93" s="34">
        <f>SUM(F95,F97)</f>
        <v>68610966.59000015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>
        <f>SUM(T95,T97)</f>
        <v>33606459.92000008</v>
      </c>
      <c r="U93" s="20" t="s">
        <v>84</v>
      </c>
    </row>
    <row r="94" spans="1:21" ht="14.25">
      <c r="A94" s="27" t="s">
        <v>38</v>
      </c>
      <c r="B94" s="27"/>
      <c r="C94" s="27"/>
      <c r="D94" s="27"/>
      <c r="E94" s="27"/>
      <c r="F94" s="34">
        <f>F95</f>
        <v>-3162211523.44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>
        <f>T95</f>
        <v>-4496463338.66</v>
      </c>
      <c r="U94" s="20" t="s">
        <v>84</v>
      </c>
    </row>
    <row r="95" spans="1:21" ht="27">
      <c r="A95" s="26" t="s">
        <v>39</v>
      </c>
      <c r="B95" s="27"/>
      <c r="C95" s="27"/>
      <c r="D95" s="27"/>
      <c r="E95" s="27"/>
      <c r="F95" s="34">
        <v>-3162211523.44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>
        <v>-4496463338.66</v>
      </c>
      <c r="U95" s="20" t="s">
        <v>84</v>
      </c>
    </row>
    <row r="96" spans="1:21" ht="14.25">
      <c r="A96" s="26" t="s">
        <v>40</v>
      </c>
      <c r="B96" s="27"/>
      <c r="C96" s="27"/>
      <c r="D96" s="27"/>
      <c r="E96" s="27"/>
      <c r="F96" s="34">
        <f>F97</f>
        <v>3230822490.03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>
        <f>T97</f>
        <v>4530069798.58</v>
      </c>
      <c r="U96" s="20" t="s">
        <v>84</v>
      </c>
    </row>
    <row r="97" spans="1:21" ht="27">
      <c r="A97" s="26" t="s">
        <v>41</v>
      </c>
      <c r="B97" s="27"/>
      <c r="C97" s="27"/>
      <c r="D97" s="27"/>
      <c r="E97" s="27"/>
      <c r="F97" s="34">
        <v>3230822490.03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>
        <v>4530069798.58</v>
      </c>
      <c r="U97" s="20" t="s">
        <v>84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2023-01-19T04:40:14Z</dcterms:modified>
  <cp:category/>
  <cp:version/>
  <cp:contentType/>
  <cp:contentStatus/>
</cp:coreProperties>
</file>