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исполнение на 01.12.2022" sheetId="1" r:id="rId1"/>
  </sheets>
  <definedNames>
    <definedName name="_xlnm.Print_Titles" localSheetId="0">'исполнение на 01.12.2022'!$6:$7</definedName>
  </definedNames>
  <calcPr fullCalcOnLoad="1"/>
</workbook>
</file>

<file path=xl/sharedStrings.xml><?xml version="1.0" encoding="utf-8"?>
<sst xmlns="http://schemas.openxmlformats.org/spreadsheetml/2006/main" count="133" uniqueCount="97">
  <si>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</si>
  <si>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</si>
  <si>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</si>
  <si>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</si>
  <si>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</si>
  <si>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</si>
  <si>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</si>
  <si>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</si>
  <si>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</si>
  <si>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</si>
  <si>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</si>
  <si>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</si>
  <si>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</si>
  <si>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</si>
  <si>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</si>
  <si>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</si>
  <si>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</si>
  <si>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</si>
  <si>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</si>
  <si>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</si>
  <si>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</si>
  <si>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</si>
  <si>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</si>
  <si>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</si>
  <si>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</si>
  <si>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</si>
  <si>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</si>
  <si>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</si>
  <si>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</si>
  <si>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</si>
  <si>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</si>
  <si>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</si>
  <si>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</si>
  <si>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</si>
  <si>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</si>
  <si>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</si>
  <si>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</si>
  <si>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</si>
  <si>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</si>
  <si>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</si>
  <si>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</si>
  <si>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</si>
  <si>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</si>
  <si>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</si>
  <si>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</si>
  <si>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</si>
  <si>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</si>
  <si>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</si>
  <si>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</si>
  <si>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</si>
  <si>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</si>
  <si>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</si>
  <si>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</si>
  <si>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</si>
  <si>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</si>
  <si>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</si>
  <si>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</si>
  <si>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</si>
  <si>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</si>
  <si>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</si>
  <si>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</si>
  <si>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</si>
  <si>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</si>
  <si>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</si>
  <si>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</si>
  <si>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</si>
  <si>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</si>
  <si>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</si>
  <si>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</si>
  <si>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</si>
  <si>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</si>
  <si>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</si>
  <si>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</si>
  <si>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</si>
  <si>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</si>
  <si>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</si>
  <si>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</si>
  <si>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</si>
  <si>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</si>
  <si>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Погашение бюджетных кредитов от других бюджетов бюджетной системы Российской Федерации в валюте Российской Федерации</t>
  </si>
  <si>
    <t xml:space="preserve">Молодежная политика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</si>
  <si>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</si>
  <si>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</si>
  <si>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</si>
  <si>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-</t>
  </si>
  <si>
    <t>Другие вопросы в области национальной безопасности и правоохранительной деятельности</t>
  </si>
  <si>
    <t>Дополнительное образование детей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</si>
  <si>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 лет</t>
  </si>
  <si>
    <t>Обеспечение проведения выборов и референдумов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</si>
  <si>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</si>
  <si>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</si>
  <si>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      (МУНИЦИПАЛЬНОГО) ВНУТРЕННЕГО ДОЛГА</t>
  </si>
  <si>
    <t>Обслуживание муниципального долга</t>
  </si>
  <si>
    <t>по состоянию на 01 декабря 2022 года</t>
  </si>
  <si>
    <t>План с учетом изменений на 01.12.2022 года</t>
  </si>
  <si>
    <t>Исполнено на 01.12.2022 года</t>
  </si>
  <si>
    <t>Другие вопросы в области охраны окружающей среды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</si>
</sst>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44" fillId="33" borderId="11" xfId="0" applyNumberFormat="1" applyFont="1" applyFill="1" applyBorder="1" applyAlignment="1">
      <alignment horizontal="right" vertical="center" wrapText="1"/>
    </xf>
    <xf numFmtId="4" fontId="44" fillId="33" borderId="10" xfId="0" applyNumberFormat="1" applyFont="1" applyFill="1" applyBorder="1" applyAlignment="1">
      <alignment horizontal="right" vertical="center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7"/>
  <sheetViews>
    <sheetView showGridLines="0" tabSelected="1" zoomScalePageLayoutView="0" workbookViewId="0" topLeftCell="A1">
      <selection activeCell="T98" sqref="T98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4.25">
      <c r="A1" s="51"/>
      <c r="B1" s="51"/>
      <c r="C1" s="51"/>
      <c r="D1" s="51"/>
      <c r="E1" s="51"/>
      <c r="F1" s="5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50" t="s">
        <v>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10"/>
      <c r="W2" s="1"/>
      <c r="X2" s="1"/>
    </row>
    <row r="3" spans="1:24" ht="18" customHeight="1">
      <c r="A3" s="50" t="s">
        <v>93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2"/>
      <c r="X3" s="3"/>
    </row>
    <row r="4" spans="1:24" ht="1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3"/>
      <c r="X4" s="3"/>
    </row>
    <row r="5" spans="1:24" ht="14.25">
      <c r="A5" s="52" t="s">
        <v>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1:24" ht="14.25" customHeight="1">
      <c r="A6" s="47" t="s">
        <v>1</v>
      </c>
      <c r="B6" s="47" t="s">
        <v>2</v>
      </c>
      <c r="C6" s="47" t="s">
        <v>2</v>
      </c>
      <c r="D6" s="47" t="s">
        <v>2</v>
      </c>
      <c r="E6" s="47" t="s">
        <v>2</v>
      </c>
      <c r="F6" s="47" t="s">
        <v>94</v>
      </c>
      <c r="G6" s="47" t="s">
        <v>2</v>
      </c>
      <c r="H6" s="47" t="s">
        <v>2</v>
      </c>
      <c r="I6" s="47" t="s">
        <v>2</v>
      </c>
      <c r="J6" s="47" t="s">
        <v>2</v>
      </c>
      <c r="K6" s="47" t="s">
        <v>2</v>
      </c>
      <c r="L6" s="47" t="s">
        <v>2</v>
      </c>
      <c r="M6" s="47" t="s">
        <v>2</v>
      </c>
      <c r="N6" s="47" t="s">
        <v>2</v>
      </c>
      <c r="O6" s="47" t="s">
        <v>2</v>
      </c>
      <c r="P6" s="47" t="s">
        <v>2</v>
      </c>
      <c r="Q6" s="47" t="s">
        <v>2</v>
      </c>
      <c r="R6" s="47" t="s">
        <v>2</v>
      </c>
      <c r="S6" s="47" t="s">
        <v>2</v>
      </c>
      <c r="T6" s="47" t="s">
        <v>95</v>
      </c>
      <c r="U6" s="47" t="s">
        <v>11</v>
      </c>
      <c r="V6" s="47" t="s">
        <v>2</v>
      </c>
      <c r="W6" s="47" t="s">
        <v>2</v>
      </c>
      <c r="X6" s="47" t="s">
        <v>2</v>
      </c>
    </row>
    <row r="7" spans="1:24" ht="30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4" ht="15">
      <c r="A8" s="18" t="s">
        <v>29</v>
      </c>
      <c r="B8" s="9"/>
      <c r="C8" s="9"/>
      <c r="D8" s="9"/>
      <c r="E8" s="9"/>
      <c r="F8" s="40">
        <f>F9+F26</f>
        <v>3143376580.31</v>
      </c>
      <c r="G8" s="40">
        <f aca="true" t="shared" si="0" ref="G8:T8">G9+G26</f>
        <v>0</v>
      </c>
      <c r="H8" s="40">
        <f t="shared" si="0"/>
        <v>0</v>
      </c>
      <c r="I8" s="40">
        <f t="shared" si="0"/>
        <v>0</v>
      </c>
      <c r="J8" s="40">
        <f t="shared" si="0"/>
        <v>0</v>
      </c>
      <c r="K8" s="40">
        <f t="shared" si="0"/>
        <v>0</v>
      </c>
      <c r="L8" s="40">
        <f t="shared" si="0"/>
        <v>0</v>
      </c>
      <c r="M8" s="40">
        <f t="shared" si="0"/>
        <v>0</v>
      </c>
      <c r="N8" s="40">
        <f t="shared" si="0"/>
        <v>0</v>
      </c>
      <c r="O8" s="40">
        <f t="shared" si="0"/>
        <v>0</v>
      </c>
      <c r="P8" s="40">
        <f t="shared" si="0"/>
        <v>0</v>
      </c>
      <c r="Q8" s="40">
        <f t="shared" si="0"/>
        <v>0</v>
      </c>
      <c r="R8" s="40">
        <f t="shared" si="0"/>
        <v>0</v>
      </c>
      <c r="S8" s="40">
        <f t="shared" si="0"/>
        <v>0</v>
      </c>
      <c r="T8" s="40">
        <f t="shared" si="0"/>
        <v>2622726621.1000004</v>
      </c>
      <c r="U8" s="43">
        <f>ROUND(T8/F8*100,2)</f>
        <v>83.44</v>
      </c>
      <c r="V8" s="9"/>
      <c r="W8" s="9"/>
      <c r="X8" s="9"/>
    </row>
    <row r="9" spans="1:24" ht="14.25">
      <c r="A9" s="17" t="s">
        <v>31</v>
      </c>
      <c r="B9" s="9"/>
      <c r="C9" s="9"/>
      <c r="D9" s="9"/>
      <c r="E9" s="9"/>
      <c r="F9" s="40">
        <f>SUM(F10+F13+F14+F15+F18+F20+F21+F22+F23+F24+F25+F19)</f>
        <v>754307200</v>
      </c>
      <c r="G9" s="40">
        <f aca="true" t="shared" si="1" ref="G9:T9">SUM(G10+G13+G14+G15+G18+G20+G21+G22+G23+G24+G25+G19)</f>
        <v>0</v>
      </c>
      <c r="H9" s="40">
        <f t="shared" si="1"/>
        <v>0</v>
      </c>
      <c r="I9" s="40">
        <f t="shared" si="1"/>
        <v>0</v>
      </c>
      <c r="J9" s="40">
        <f t="shared" si="1"/>
        <v>0</v>
      </c>
      <c r="K9" s="40">
        <f t="shared" si="1"/>
        <v>0</v>
      </c>
      <c r="L9" s="40">
        <f t="shared" si="1"/>
        <v>0</v>
      </c>
      <c r="M9" s="40">
        <f t="shared" si="1"/>
        <v>0</v>
      </c>
      <c r="N9" s="40">
        <f t="shared" si="1"/>
        <v>0</v>
      </c>
      <c r="O9" s="40">
        <f t="shared" si="1"/>
        <v>0</v>
      </c>
      <c r="P9" s="40">
        <f t="shared" si="1"/>
        <v>0</v>
      </c>
      <c r="Q9" s="40">
        <f t="shared" si="1"/>
        <v>0</v>
      </c>
      <c r="R9" s="40">
        <f t="shared" si="1"/>
        <v>0</v>
      </c>
      <c r="S9" s="40">
        <f t="shared" si="1"/>
        <v>0</v>
      </c>
      <c r="T9" s="40">
        <f t="shared" si="1"/>
        <v>627069399.5</v>
      </c>
      <c r="U9" s="43">
        <f>ROUND(T9/F9*100,2)</f>
        <v>83.13</v>
      </c>
      <c r="V9" s="9"/>
      <c r="W9" s="9"/>
      <c r="X9" s="9"/>
    </row>
    <row r="10" spans="1:24" ht="14.25">
      <c r="A10" s="16" t="s">
        <v>12</v>
      </c>
      <c r="B10" s="9"/>
      <c r="C10" s="9"/>
      <c r="D10" s="9"/>
      <c r="E10" s="9"/>
      <c r="F10" s="41">
        <f>F11+F12</f>
        <v>525662300</v>
      </c>
      <c r="G10" s="41">
        <f aca="true" t="shared" si="2" ref="G10:T10">G11+G12</f>
        <v>0</v>
      </c>
      <c r="H10" s="41">
        <f t="shared" si="2"/>
        <v>0</v>
      </c>
      <c r="I10" s="41">
        <f t="shared" si="2"/>
        <v>0</v>
      </c>
      <c r="J10" s="41">
        <f t="shared" si="2"/>
        <v>0</v>
      </c>
      <c r="K10" s="41">
        <f t="shared" si="2"/>
        <v>0</v>
      </c>
      <c r="L10" s="41">
        <f t="shared" si="2"/>
        <v>0</v>
      </c>
      <c r="M10" s="41">
        <f t="shared" si="2"/>
        <v>0</v>
      </c>
      <c r="N10" s="41">
        <f t="shared" si="2"/>
        <v>0</v>
      </c>
      <c r="O10" s="41">
        <f t="shared" si="2"/>
        <v>0</v>
      </c>
      <c r="P10" s="41">
        <f t="shared" si="2"/>
        <v>0</v>
      </c>
      <c r="Q10" s="41">
        <f t="shared" si="2"/>
        <v>0</v>
      </c>
      <c r="R10" s="41">
        <f t="shared" si="2"/>
        <v>0</v>
      </c>
      <c r="S10" s="41">
        <f t="shared" si="2"/>
        <v>0</v>
      </c>
      <c r="T10" s="41">
        <f t="shared" si="2"/>
        <v>415637490.18</v>
      </c>
      <c r="U10" s="39">
        <f>ROUND(T10/F10*100,2)</f>
        <v>79.07</v>
      </c>
      <c r="V10" s="9"/>
      <c r="W10" s="9"/>
      <c r="X10" s="9"/>
    </row>
    <row r="11" spans="1:24" ht="14.25">
      <c r="A11" s="16" t="s">
        <v>13</v>
      </c>
      <c r="B11" s="9"/>
      <c r="C11" s="9"/>
      <c r="D11" s="9"/>
      <c r="E11" s="9"/>
      <c r="F11" s="41">
        <v>135188500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8">
        <v>76337968.74</v>
      </c>
      <c r="U11" s="39">
        <f aca="true" t="shared" si="3" ref="U11:U31">ROUND(T11/F11*100,2)</f>
        <v>56.47</v>
      </c>
      <c r="V11" s="9"/>
      <c r="W11" s="9"/>
      <c r="X11" s="9"/>
    </row>
    <row r="12" spans="1:24" ht="14.25">
      <c r="A12" s="15" t="s">
        <v>14</v>
      </c>
      <c r="B12" s="9"/>
      <c r="C12" s="9"/>
      <c r="D12" s="9"/>
      <c r="E12" s="9"/>
      <c r="F12" s="41">
        <v>390473800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8">
        <v>339299521.44</v>
      </c>
      <c r="U12" s="39">
        <f t="shared" si="3"/>
        <v>86.89</v>
      </c>
      <c r="V12" s="9"/>
      <c r="W12" s="9"/>
      <c r="X12" s="9"/>
    </row>
    <row r="13" spans="1:24" ht="39">
      <c r="A13" s="15" t="s">
        <v>32</v>
      </c>
      <c r="B13" s="9"/>
      <c r="C13" s="9"/>
      <c r="D13" s="9"/>
      <c r="E13" s="9"/>
      <c r="F13" s="41">
        <v>52627900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>
        <v>55734875.89</v>
      </c>
      <c r="U13" s="39">
        <f t="shared" si="3"/>
        <v>105.9</v>
      </c>
      <c r="V13" s="9"/>
      <c r="W13" s="9"/>
      <c r="X13" s="9"/>
    </row>
    <row r="14" spans="1:24" ht="14.25">
      <c r="A14" s="15" t="s">
        <v>15</v>
      </c>
      <c r="B14" s="9"/>
      <c r="C14" s="9"/>
      <c r="D14" s="9"/>
      <c r="E14" s="9"/>
      <c r="F14" s="41">
        <v>74993500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>
        <v>72659021.31</v>
      </c>
      <c r="U14" s="39">
        <f t="shared" si="3"/>
        <v>96.89</v>
      </c>
      <c r="V14" s="9"/>
      <c r="W14" s="9"/>
      <c r="X14" s="9"/>
    </row>
    <row r="15" spans="1:24" ht="14.25">
      <c r="A15" s="15" t="s">
        <v>16</v>
      </c>
      <c r="B15" s="9"/>
      <c r="C15" s="9"/>
      <c r="D15" s="9"/>
      <c r="E15" s="9"/>
      <c r="F15" s="41">
        <f>F16+F17</f>
        <v>35318800</v>
      </c>
      <c r="G15" s="41">
        <f aca="true" t="shared" si="4" ref="G15:T15">G16+G17</f>
        <v>0</v>
      </c>
      <c r="H15" s="41">
        <f t="shared" si="4"/>
        <v>0</v>
      </c>
      <c r="I15" s="41">
        <f t="shared" si="4"/>
        <v>0</v>
      </c>
      <c r="J15" s="41">
        <f t="shared" si="4"/>
        <v>0</v>
      </c>
      <c r="K15" s="41">
        <f t="shared" si="4"/>
        <v>0</v>
      </c>
      <c r="L15" s="41">
        <f t="shared" si="4"/>
        <v>0</v>
      </c>
      <c r="M15" s="41">
        <f t="shared" si="4"/>
        <v>0</v>
      </c>
      <c r="N15" s="41">
        <f t="shared" si="4"/>
        <v>0</v>
      </c>
      <c r="O15" s="41">
        <f t="shared" si="4"/>
        <v>0</v>
      </c>
      <c r="P15" s="41">
        <f t="shared" si="4"/>
        <v>0</v>
      </c>
      <c r="Q15" s="41">
        <f t="shared" si="4"/>
        <v>0</v>
      </c>
      <c r="R15" s="41">
        <f t="shared" si="4"/>
        <v>0</v>
      </c>
      <c r="S15" s="41">
        <f t="shared" si="4"/>
        <v>0</v>
      </c>
      <c r="T15" s="41">
        <f t="shared" si="4"/>
        <v>25359646.189999998</v>
      </c>
      <c r="U15" s="39">
        <f t="shared" si="3"/>
        <v>71.8</v>
      </c>
      <c r="V15" s="9"/>
      <c r="W15" s="9"/>
      <c r="X15" s="9"/>
    </row>
    <row r="16" spans="1:24" ht="14.25">
      <c r="A16" s="9" t="s">
        <v>17</v>
      </c>
      <c r="B16" s="9"/>
      <c r="C16" s="9"/>
      <c r="D16" s="9"/>
      <c r="E16" s="9"/>
      <c r="F16" s="41">
        <v>12074000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8">
        <v>8927485.45</v>
      </c>
      <c r="U16" s="39">
        <f t="shared" si="3"/>
        <v>73.94</v>
      </c>
      <c r="V16" s="9"/>
      <c r="W16" s="9"/>
      <c r="X16" s="9"/>
    </row>
    <row r="17" spans="1:24" ht="14.25">
      <c r="A17" s="15" t="s">
        <v>18</v>
      </c>
      <c r="B17" s="9"/>
      <c r="C17" s="9"/>
      <c r="D17" s="9"/>
      <c r="E17" s="9"/>
      <c r="F17" s="41">
        <v>23244800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>
        <v>16432160.74</v>
      </c>
      <c r="U17" s="39">
        <f t="shared" si="3"/>
        <v>70.69</v>
      </c>
      <c r="V17" s="9"/>
      <c r="W17" s="9"/>
      <c r="X17" s="9"/>
    </row>
    <row r="18" spans="1:24" ht="15.75" customHeight="1">
      <c r="A18" s="15" t="s">
        <v>19</v>
      </c>
      <c r="B18" s="9"/>
      <c r="C18" s="9"/>
      <c r="D18" s="9"/>
      <c r="E18" s="9"/>
      <c r="F18" s="41">
        <v>8652000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>
        <v>9816128.47</v>
      </c>
      <c r="U18" s="39">
        <f t="shared" si="3"/>
        <v>113.46</v>
      </c>
      <c r="V18" s="9"/>
      <c r="W18" s="9"/>
      <c r="X18" s="9"/>
    </row>
    <row r="19" spans="1:24" ht="18" customHeight="1" hidden="1">
      <c r="A19" s="15" t="s">
        <v>72</v>
      </c>
      <c r="B19" s="36"/>
      <c r="C19" s="36"/>
      <c r="D19" s="36"/>
      <c r="E19" s="36"/>
      <c r="F19" s="41">
        <v>0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8"/>
      <c r="U19" s="39" t="s">
        <v>84</v>
      </c>
      <c r="V19" s="36"/>
      <c r="W19" s="36"/>
      <c r="X19" s="36"/>
    </row>
    <row r="20" spans="1:24" ht="39">
      <c r="A20" s="15" t="s">
        <v>20</v>
      </c>
      <c r="B20" s="9"/>
      <c r="C20" s="9"/>
      <c r="D20" s="9"/>
      <c r="E20" s="9"/>
      <c r="F20" s="41">
        <v>27533800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8">
        <v>21154874.7</v>
      </c>
      <c r="U20" s="39">
        <f t="shared" si="3"/>
        <v>76.83</v>
      </c>
      <c r="V20" s="9"/>
      <c r="W20" s="9"/>
      <c r="X20" s="9"/>
    </row>
    <row r="21" spans="1:24" ht="26.25">
      <c r="A21" s="15" t="s">
        <v>21</v>
      </c>
      <c r="B21" s="9"/>
      <c r="C21" s="9"/>
      <c r="D21" s="9"/>
      <c r="E21" s="9"/>
      <c r="F21" s="41">
        <v>10467100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8">
        <v>6108571.8</v>
      </c>
      <c r="U21" s="39">
        <f t="shared" si="3"/>
        <v>58.36</v>
      </c>
      <c r="V21" s="9"/>
      <c r="W21" s="9"/>
      <c r="X21" s="9"/>
    </row>
    <row r="22" spans="1:24" ht="26.25">
      <c r="A22" s="15" t="s">
        <v>73</v>
      </c>
      <c r="B22" s="9"/>
      <c r="C22" s="9"/>
      <c r="D22" s="9"/>
      <c r="E22" s="9"/>
      <c r="F22" s="41">
        <v>807300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8">
        <v>2359674.26</v>
      </c>
      <c r="U22" s="39">
        <f t="shared" si="3"/>
        <v>292.29</v>
      </c>
      <c r="V22" s="9"/>
      <c r="W22" s="9"/>
      <c r="X22" s="9"/>
    </row>
    <row r="23" spans="1:24" ht="26.25">
      <c r="A23" s="15" t="s">
        <v>22</v>
      </c>
      <c r="B23" s="9"/>
      <c r="C23" s="9"/>
      <c r="D23" s="9"/>
      <c r="E23" s="9"/>
      <c r="F23" s="41">
        <v>12096100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8">
        <v>13999622.98</v>
      </c>
      <c r="U23" s="39">
        <f t="shared" si="3"/>
        <v>115.74</v>
      </c>
      <c r="V23" s="9"/>
      <c r="W23" s="9"/>
      <c r="X23" s="9"/>
    </row>
    <row r="24" spans="1:24" ht="14.25">
      <c r="A24" s="15" t="s">
        <v>23</v>
      </c>
      <c r="B24" s="9"/>
      <c r="C24" s="9"/>
      <c r="D24" s="9"/>
      <c r="E24" s="9"/>
      <c r="F24" s="41">
        <v>6148400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8">
        <v>4181122.23</v>
      </c>
      <c r="U24" s="39">
        <f t="shared" si="3"/>
        <v>68</v>
      </c>
      <c r="V24" s="9"/>
      <c r="W24" s="9"/>
      <c r="X24" s="9"/>
    </row>
    <row r="25" spans="1:24" ht="14.25">
      <c r="A25" s="15" t="s">
        <v>24</v>
      </c>
      <c r="B25" s="9"/>
      <c r="C25" s="9"/>
      <c r="D25" s="9"/>
      <c r="E25" s="9"/>
      <c r="F25" s="41">
        <v>0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8">
        <v>58371.49</v>
      </c>
      <c r="U25" s="39" t="s">
        <v>84</v>
      </c>
      <c r="V25" s="9"/>
      <c r="W25" s="9"/>
      <c r="X25" s="9"/>
    </row>
    <row r="26" spans="1:24" ht="14.25">
      <c r="A26" s="17" t="s">
        <v>25</v>
      </c>
      <c r="B26" s="9"/>
      <c r="C26" s="9"/>
      <c r="D26" s="9"/>
      <c r="E26" s="9"/>
      <c r="F26" s="40">
        <f>SUM(F27:F31)</f>
        <v>2389069380.31</v>
      </c>
      <c r="G26" s="40">
        <f aca="true" t="shared" si="5" ref="G26:T26">SUM(G27:G31)</f>
        <v>0</v>
      </c>
      <c r="H26" s="40">
        <f t="shared" si="5"/>
        <v>0</v>
      </c>
      <c r="I26" s="40">
        <f t="shared" si="5"/>
        <v>0</v>
      </c>
      <c r="J26" s="40">
        <f t="shared" si="5"/>
        <v>0</v>
      </c>
      <c r="K26" s="40">
        <f t="shared" si="5"/>
        <v>0</v>
      </c>
      <c r="L26" s="40">
        <f t="shared" si="5"/>
        <v>0</v>
      </c>
      <c r="M26" s="40">
        <f t="shared" si="5"/>
        <v>0</v>
      </c>
      <c r="N26" s="40">
        <f t="shared" si="5"/>
        <v>0</v>
      </c>
      <c r="O26" s="40">
        <f t="shared" si="5"/>
        <v>0</v>
      </c>
      <c r="P26" s="40">
        <f t="shared" si="5"/>
        <v>0</v>
      </c>
      <c r="Q26" s="40">
        <f t="shared" si="5"/>
        <v>0</v>
      </c>
      <c r="R26" s="40">
        <f t="shared" si="5"/>
        <v>0</v>
      </c>
      <c r="S26" s="40">
        <f t="shared" si="5"/>
        <v>0</v>
      </c>
      <c r="T26" s="40">
        <f t="shared" si="5"/>
        <v>1995657221.6000001</v>
      </c>
      <c r="U26" s="43">
        <f t="shared" si="3"/>
        <v>83.53</v>
      </c>
      <c r="V26" s="9"/>
      <c r="W26" s="9"/>
      <c r="X26" s="9"/>
    </row>
    <row r="27" spans="1:24" ht="42.75" customHeight="1">
      <c r="A27" s="15" t="s">
        <v>26</v>
      </c>
      <c r="B27" s="9"/>
      <c r="C27" s="9"/>
      <c r="D27" s="9"/>
      <c r="E27" s="9"/>
      <c r="F27" s="41">
        <v>2391441306.79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8">
        <v>1998756862.47</v>
      </c>
      <c r="U27" s="39">
        <f t="shared" si="3"/>
        <v>83.58</v>
      </c>
      <c r="V27" s="9"/>
      <c r="W27" s="9"/>
      <c r="X27" s="9"/>
    </row>
    <row r="28" spans="1:24" ht="21.75" customHeight="1">
      <c r="A28" s="15" t="s">
        <v>27</v>
      </c>
      <c r="B28" s="9"/>
      <c r="C28" s="9"/>
      <c r="D28" s="9"/>
      <c r="E28" s="9"/>
      <c r="F28" s="41">
        <v>659077.2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8">
        <v>1135374.47</v>
      </c>
      <c r="U28" s="39">
        <f t="shared" si="3"/>
        <v>172.27</v>
      </c>
      <c r="V28" s="9"/>
      <c r="W28" s="9"/>
      <c r="X28" s="9"/>
    </row>
    <row r="29" spans="1:24" ht="27" customHeight="1" hidden="1">
      <c r="A29" s="15" t="s">
        <v>81</v>
      </c>
      <c r="B29" s="42"/>
      <c r="C29" s="42"/>
      <c r="D29" s="42"/>
      <c r="E29" s="42"/>
      <c r="F29" s="41">
        <v>0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>
        <v>0</v>
      </c>
      <c r="U29" s="39" t="e">
        <f t="shared" si="3"/>
        <v>#DIV/0!</v>
      </c>
      <c r="V29" s="42"/>
      <c r="W29" s="42"/>
      <c r="X29" s="42"/>
    </row>
    <row r="30" spans="1:24" ht="29.25" customHeight="1" hidden="1">
      <c r="A30" s="15" t="s">
        <v>87</v>
      </c>
      <c r="B30" s="44"/>
      <c r="C30" s="44"/>
      <c r="D30" s="44"/>
      <c r="E30" s="44"/>
      <c r="F30" s="41">
        <v>0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>
        <v>0</v>
      </c>
      <c r="U30" s="39" t="e">
        <f t="shared" si="3"/>
        <v>#DIV/0!</v>
      </c>
      <c r="V30" s="44"/>
      <c r="W30" s="44"/>
      <c r="X30" s="44"/>
    </row>
    <row r="31" spans="1:24" ht="48" customHeight="1">
      <c r="A31" s="15" t="s">
        <v>28</v>
      </c>
      <c r="B31" s="9"/>
      <c r="C31" s="9"/>
      <c r="D31" s="9"/>
      <c r="E31" s="9"/>
      <c r="F31" s="41">
        <v>-3031003.68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8">
        <v>-4235015.34</v>
      </c>
      <c r="U31" s="39">
        <f t="shared" si="3"/>
        <v>139.72</v>
      </c>
      <c r="V31" s="9"/>
      <c r="W31" s="9"/>
      <c r="X31" s="9"/>
    </row>
    <row r="32" spans="1:24" ht="14.2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4.2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24.75" customHeight="1">
      <c r="A34" s="18" t="s">
        <v>30</v>
      </c>
      <c r="B34" s="9"/>
      <c r="C34" s="9"/>
      <c r="D34" s="9"/>
      <c r="E34" s="9"/>
      <c r="F34" s="19">
        <f>SUM(F35,F45,F49,F54,F59,F62,F68,F71,F77,F81)</f>
        <v>3233429471.37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f>SUM(T35,T45,T49,T54,T59,T62,T68,T71,T77,T81)</f>
        <v>2621926894.95</v>
      </c>
      <c r="U34" s="45">
        <f aca="true" t="shared" si="6" ref="U34:U43">ROUND(T34/F34*100,2)</f>
        <v>81.09</v>
      </c>
      <c r="V34" s="9"/>
      <c r="W34" s="9"/>
      <c r="X34" s="9"/>
    </row>
    <row r="35" spans="1:24" ht="24" customHeight="1">
      <c r="A35" s="29" t="s">
        <v>71</v>
      </c>
      <c r="B35" s="5"/>
      <c r="C35" s="5"/>
      <c r="D35" s="5"/>
      <c r="E35" s="5"/>
      <c r="F35" s="32">
        <f aca="true" t="shared" si="7" ref="F35:T35">SUM(F36:F44)</f>
        <v>214627437.97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7"/>
        <v>0</v>
      </c>
      <c r="O35" s="32">
        <f t="shared" si="7"/>
        <v>0</v>
      </c>
      <c r="P35" s="32">
        <f t="shared" si="7"/>
        <v>0</v>
      </c>
      <c r="Q35" s="32">
        <f t="shared" si="7"/>
        <v>0</v>
      </c>
      <c r="R35" s="32">
        <f t="shared" si="7"/>
        <v>0</v>
      </c>
      <c r="S35" s="32">
        <f t="shared" si="7"/>
        <v>0</v>
      </c>
      <c r="T35" s="32">
        <f t="shared" si="7"/>
        <v>141208238.2</v>
      </c>
      <c r="U35" s="45">
        <f t="shared" si="6"/>
        <v>65.79</v>
      </c>
      <c r="V35" s="6">
        <v>0</v>
      </c>
      <c r="W35" s="7">
        <v>0</v>
      </c>
      <c r="X35" s="6">
        <v>0</v>
      </c>
    </row>
    <row r="36" spans="1:24" ht="39" outlineLevel="1">
      <c r="A36" s="11" t="s">
        <v>42</v>
      </c>
      <c r="B36" s="5"/>
      <c r="C36" s="5"/>
      <c r="D36" s="5"/>
      <c r="E36" s="5"/>
      <c r="F36" s="31">
        <v>3089500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2572049.63</v>
      </c>
      <c r="U36" s="30">
        <f t="shared" si="6"/>
        <v>83.25</v>
      </c>
      <c r="V36" s="6">
        <v>0</v>
      </c>
      <c r="W36" s="7">
        <v>0</v>
      </c>
      <c r="X36" s="6">
        <v>0</v>
      </c>
    </row>
    <row r="37" spans="1:24" ht="66" outlineLevel="1">
      <c r="A37" s="11" t="s">
        <v>43</v>
      </c>
      <c r="B37" s="5"/>
      <c r="C37" s="5"/>
      <c r="D37" s="5"/>
      <c r="E37" s="5"/>
      <c r="F37" s="31">
        <v>2648300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2020690.94</v>
      </c>
      <c r="U37" s="30">
        <f t="shared" si="6"/>
        <v>76.3</v>
      </c>
      <c r="V37" s="6">
        <v>0</v>
      </c>
      <c r="W37" s="7">
        <v>0</v>
      </c>
      <c r="X37" s="6">
        <v>0</v>
      </c>
    </row>
    <row r="38" spans="1:24" ht="68.25" customHeight="1" outlineLevel="1">
      <c r="A38" s="11" t="s">
        <v>44</v>
      </c>
      <c r="B38" s="5"/>
      <c r="C38" s="5"/>
      <c r="D38" s="5"/>
      <c r="E38" s="5"/>
      <c r="F38" s="31">
        <v>85678312.64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67721350.09</v>
      </c>
      <c r="U38" s="30">
        <f t="shared" si="6"/>
        <v>79.04</v>
      </c>
      <c r="V38" s="6">
        <v>0</v>
      </c>
      <c r="W38" s="7">
        <v>0</v>
      </c>
      <c r="X38" s="6">
        <v>0</v>
      </c>
    </row>
    <row r="39" spans="1:24" ht="27" customHeight="1" outlineLevel="1">
      <c r="A39" s="11" t="s">
        <v>78</v>
      </c>
      <c r="B39" s="5"/>
      <c r="C39" s="5"/>
      <c r="D39" s="5"/>
      <c r="E39" s="5"/>
      <c r="F39" s="31">
        <v>97000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97000</v>
      </c>
      <c r="U39" s="30">
        <f t="shared" si="6"/>
        <v>100</v>
      </c>
      <c r="V39" s="6"/>
      <c r="W39" s="7"/>
      <c r="X39" s="6"/>
    </row>
    <row r="40" spans="1:24" ht="51" customHeight="1" outlineLevel="1">
      <c r="A40" s="11" t="s">
        <v>45</v>
      </c>
      <c r="B40" s="5"/>
      <c r="C40" s="5"/>
      <c r="D40" s="5"/>
      <c r="E40" s="5"/>
      <c r="F40" s="31">
        <v>21468700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17387397.73</v>
      </c>
      <c r="U40" s="30">
        <f t="shared" si="6"/>
        <v>80.99</v>
      </c>
      <c r="V40" s="6">
        <v>0</v>
      </c>
      <c r="W40" s="7">
        <v>0</v>
      </c>
      <c r="X40" s="6">
        <v>0</v>
      </c>
    </row>
    <row r="41" spans="1:24" ht="0" customHeight="1" hidden="1" outlineLevel="1">
      <c r="A41" s="11" t="s">
        <v>46</v>
      </c>
      <c r="B41" s="5"/>
      <c r="C41" s="5"/>
      <c r="D41" s="5"/>
      <c r="E41" s="5"/>
      <c r="F41" s="31">
        <v>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0</v>
      </c>
      <c r="U41" s="30" t="e">
        <f t="shared" si="6"/>
        <v>#DIV/0!</v>
      </c>
      <c r="V41" s="6">
        <v>0</v>
      </c>
      <c r="W41" s="7">
        <v>0</v>
      </c>
      <c r="X41" s="6">
        <v>0</v>
      </c>
    </row>
    <row r="42" spans="1:24" ht="24.75" customHeight="1" hidden="1" outlineLevel="1">
      <c r="A42" s="11" t="s">
        <v>88</v>
      </c>
      <c r="B42" s="5"/>
      <c r="C42" s="5"/>
      <c r="D42" s="5"/>
      <c r="E42" s="5"/>
      <c r="F42" s="31">
        <v>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0</v>
      </c>
      <c r="U42" s="30" t="e">
        <f t="shared" si="6"/>
        <v>#DIV/0!</v>
      </c>
      <c r="V42" s="6"/>
      <c r="W42" s="7"/>
      <c r="X42" s="6"/>
    </row>
    <row r="43" spans="1:24" ht="21.75" customHeight="1" outlineLevel="1">
      <c r="A43" s="11" t="s">
        <v>47</v>
      </c>
      <c r="B43" s="5"/>
      <c r="C43" s="5"/>
      <c r="D43" s="5"/>
      <c r="E43" s="5"/>
      <c r="F43" s="31">
        <v>950000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0</v>
      </c>
      <c r="U43" s="30">
        <f t="shared" si="6"/>
        <v>0</v>
      </c>
      <c r="V43" s="6">
        <v>0</v>
      </c>
      <c r="W43" s="7">
        <v>0</v>
      </c>
      <c r="X43" s="6">
        <v>0</v>
      </c>
    </row>
    <row r="44" spans="1:24" ht="21.75" customHeight="1" outlineLevel="1">
      <c r="A44" s="11" t="s">
        <v>48</v>
      </c>
      <c r="B44" s="5"/>
      <c r="C44" s="5"/>
      <c r="D44" s="5"/>
      <c r="E44" s="5"/>
      <c r="F44" s="31">
        <v>100695625.33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>
        <v>51409749.81</v>
      </c>
      <c r="U44" s="30">
        <f aca="true" t="shared" si="8" ref="U44:U82">ROUND(T44/F44*100,2)</f>
        <v>51.05</v>
      </c>
      <c r="V44" s="6">
        <v>0</v>
      </c>
      <c r="W44" s="7">
        <v>0</v>
      </c>
      <c r="X44" s="6">
        <v>0</v>
      </c>
    </row>
    <row r="45" spans="1:24" ht="39">
      <c r="A45" s="29" t="s">
        <v>3</v>
      </c>
      <c r="B45" s="5"/>
      <c r="C45" s="5"/>
      <c r="D45" s="5"/>
      <c r="E45" s="5"/>
      <c r="F45" s="32">
        <f>F46+F48+F47</f>
        <v>22282448.55</v>
      </c>
      <c r="G45" s="32">
        <f aca="true" t="shared" si="9" ref="G45:T45">G46+G48+G47</f>
        <v>0</v>
      </c>
      <c r="H45" s="32">
        <f t="shared" si="9"/>
        <v>0</v>
      </c>
      <c r="I45" s="32">
        <f t="shared" si="9"/>
        <v>0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si="9"/>
        <v>0</v>
      </c>
      <c r="O45" s="32">
        <f t="shared" si="9"/>
        <v>0</v>
      </c>
      <c r="P45" s="32">
        <f t="shared" si="9"/>
        <v>0</v>
      </c>
      <c r="Q45" s="32">
        <f t="shared" si="9"/>
        <v>0</v>
      </c>
      <c r="R45" s="32">
        <f t="shared" si="9"/>
        <v>0</v>
      </c>
      <c r="S45" s="32">
        <f t="shared" si="9"/>
        <v>0</v>
      </c>
      <c r="T45" s="32">
        <f t="shared" si="9"/>
        <v>16467854.66</v>
      </c>
      <c r="U45" s="45">
        <f t="shared" si="8"/>
        <v>73.91</v>
      </c>
      <c r="V45" s="6">
        <v>0</v>
      </c>
      <c r="W45" s="7">
        <v>0</v>
      </c>
      <c r="X45" s="6">
        <v>0</v>
      </c>
    </row>
    <row r="46" spans="1:24" ht="14.25" outlineLevel="1">
      <c r="A46" s="11" t="s">
        <v>89</v>
      </c>
      <c r="B46" s="5"/>
      <c r="C46" s="5"/>
      <c r="D46" s="5"/>
      <c r="E46" s="5"/>
      <c r="F46" s="31">
        <v>657500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567280.71</v>
      </c>
      <c r="U46" s="30">
        <f t="shared" si="8"/>
        <v>86.28</v>
      </c>
      <c r="V46" s="6">
        <v>0</v>
      </c>
      <c r="W46" s="7">
        <v>0</v>
      </c>
      <c r="X46" s="6">
        <v>0</v>
      </c>
    </row>
    <row r="47" spans="1:24" ht="52.5" outlineLevel="1">
      <c r="A47" s="11" t="s">
        <v>90</v>
      </c>
      <c r="B47" s="5"/>
      <c r="C47" s="5"/>
      <c r="D47" s="5"/>
      <c r="E47" s="5"/>
      <c r="F47" s="31">
        <v>21576948.55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15865543.95</v>
      </c>
      <c r="U47" s="30">
        <f t="shared" si="8"/>
        <v>73.53</v>
      </c>
      <c r="V47" s="6"/>
      <c r="W47" s="7"/>
      <c r="X47" s="6"/>
    </row>
    <row r="48" spans="1:24" ht="39" outlineLevel="1">
      <c r="A48" s="11" t="s">
        <v>85</v>
      </c>
      <c r="B48" s="5"/>
      <c r="C48" s="5"/>
      <c r="D48" s="5"/>
      <c r="E48" s="5"/>
      <c r="F48" s="31">
        <v>48000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35030</v>
      </c>
      <c r="U48" s="30">
        <f t="shared" si="8"/>
        <v>72.98</v>
      </c>
      <c r="V48" s="6"/>
      <c r="W48" s="7"/>
      <c r="X48" s="6"/>
    </row>
    <row r="49" spans="1:24" ht="14.25">
      <c r="A49" s="13" t="s">
        <v>4</v>
      </c>
      <c r="B49" s="5"/>
      <c r="C49" s="5"/>
      <c r="D49" s="5"/>
      <c r="E49" s="5"/>
      <c r="F49" s="32">
        <f>SUM(F50:F53)</f>
        <v>316713587.12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f>SUM(T50:T53)</f>
        <v>257439733.58</v>
      </c>
      <c r="U49" s="45">
        <f t="shared" si="8"/>
        <v>81.28</v>
      </c>
      <c r="V49" s="6">
        <v>0</v>
      </c>
      <c r="W49" s="7">
        <v>0</v>
      </c>
      <c r="X49" s="6">
        <v>0</v>
      </c>
    </row>
    <row r="50" spans="1:24" ht="14.25" outlineLevel="1">
      <c r="A50" s="14" t="s">
        <v>49</v>
      </c>
      <c r="B50" s="5"/>
      <c r="C50" s="5"/>
      <c r="D50" s="5"/>
      <c r="E50" s="5"/>
      <c r="F50" s="31">
        <v>10301852.9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8894338.36</v>
      </c>
      <c r="U50" s="30">
        <f t="shared" si="8"/>
        <v>86.34</v>
      </c>
      <c r="V50" s="6">
        <v>0</v>
      </c>
      <c r="W50" s="7">
        <v>0</v>
      </c>
      <c r="X50" s="6">
        <v>0</v>
      </c>
    </row>
    <row r="51" spans="1:24" ht="14.25" outlineLevel="1">
      <c r="A51" s="14" t="s">
        <v>50</v>
      </c>
      <c r="B51" s="5"/>
      <c r="C51" s="5"/>
      <c r="D51" s="5"/>
      <c r="E51" s="5"/>
      <c r="F51" s="31">
        <v>80819077.59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69518636.26</v>
      </c>
      <c r="U51" s="30">
        <f t="shared" si="8"/>
        <v>86.02</v>
      </c>
      <c r="V51" s="6">
        <v>0</v>
      </c>
      <c r="W51" s="7">
        <v>0</v>
      </c>
      <c r="X51" s="6">
        <v>0</v>
      </c>
    </row>
    <row r="52" spans="1:24" ht="14.25" outlineLevel="1">
      <c r="A52" s="14" t="s">
        <v>51</v>
      </c>
      <c r="B52" s="5"/>
      <c r="C52" s="5"/>
      <c r="D52" s="5"/>
      <c r="E52" s="5"/>
      <c r="F52" s="31">
        <v>203689054.81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168381920.27</v>
      </c>
      <c r="U52" s="30">
        <f t="shared" si="8"/>
        <v>82.67</v>
      </c>
      <c r="V52" s="6">
        <v>0</v>
      </c>
      <c r="W52" s="7">
        <v>0</v>
      </c>
      <c r="X52" s="6">
        <v>0</v>
      </c>
    </row>
    <row r="53" spans="1:24" ht="26.25" outlineLevel="1">
      <c r="A53" s="14" t="s">
        <v>52</v>
      </c>
      <c r="B53" s="5"/>
      <c r="C53" s="5"/>
      <c r="D53" s="5"/>
      <c r="E53" s="5"/>
      <c r="F53" s="31">
        <v>21903601.82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10644838.69</v>
      </c>
      <c r="U53" s="30">
        <f t="shared" si="8"/>
        <v>48.6</v>
      </c>
      <c r="V53" s="6">
        <v>0</v>
      </c>
      <c r="W53" s="7">
        <v>0</v>
      </c>
      <c r="X53" s="6">
        <v>0</v>
      </c>
    </row>
    <row r="54" spans="1:24" ht="26.25">
      <c r="A54" s="29" t="s">
        <v>70</v>
      </c>
      <c r="B54" s="5"/>
      <c r="C54" s="5"/>
      <c r="D54" s="5"/>
      <c r="E54" s="5"/>
      <c r="F54" s="32">
        <f>SUM(F55:F58)</f>
        <v>318710634.61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f>SUM(T55:T58)</f>
        <v>225927442.94</v>
      </c>
      <c r="U54" s="45">
        <f t="shared" si="8"/>
        <v>70.89</v>
      </c>
      <c r="V54" s="6">
        <v>0</v>
      </c>
      <c r="W54" s="7">
        <v>0</v>
      </c>
      <c r="X54" s="6">
        <v>0</v>
      </c>
    </row>
    <row r="55" spans="1:24" ht="14.25" outlineLevel="1">
      <c r="A55" s="11" t="s">
        <v>53</v>
      </c>
      <c r="B55" s="5"/>
      <c r="C55" s="5"/>
      <c r="D55" s="5"/>
      <c r="E55" s="5"/>
      <c r="F55" s="31">
        <v>46890722.82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35717501.89</v>
      </c>
      <c r="U55" s="30">
        <f t="shared" si="8"/>
        <v>76.17</v>
      </c>
      <c r="V55" s="6">
        <v>0</v>
      </c>
      <c r="W55" s="7">
        <v>0</v>
      </c>
      <c r="X55" s="6">
        <v>0</v>
      </c>
    </row>
    <row r="56" spans="1:24" ht="14.25" outlineLevel="1">
      <c r="A56" s="11" t="s">
        <v>54</v>
      </c>
      <c r="B56" s="5"/>
      <c r="C56" s="5"/>
      <c r="D56" s="5"/>
      <c r="E56" s="5"/>
      <c r="F56" s="31">
        <v>27488994.93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>
        <v>14125131.68</v>
      </c>
      <c r="U56" s="30">
        <f t="shared" si="8"/>
        <v>51.38</v>
      </c>
      <c r="V56" s="6">
        <v>0</v>
      </c>
      <c r="W56" s="7">
        <v>0</v>
      </c>
      <c r="X56" s="6">
        <v>0</v>
      </c>
    </row>
    <row r="57" spans="1:24" ht="14.25" outlineLevel="1">
      <c r="A57" s="11" t="s">
        <v>55</v>
      </c>
      <c r="B57" s="5"/>
      <c r="C57" s="5"/>
      <c r="D57" s="5"/>
      <c r="E57" s="5"/>
      <c r="F57" s="31">
        <v>191179948.06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133824956.55</v>
      </c>
      <c r="U57" s="30">
        <f t="shared" si="8"/>
        <v>70</v>
      </c>
      <c r="V57" s="6">
        <v>0</v>
      </c>
      <c r="W57" s="7">
        <v>0</v>
      </c>
      <c r="X57" s="6">
        <v>0</v>
      </c>
    </row>
    <row r="58" spans="1:24" ht="26.25" outlineLevel="1">
      <c r="A58" s="11" t="s">
        <v>56</v>
      </c>
      <c r="B58" s="5"/>
      <c r="C58" s="5"/>
      <c r="D58" s="5"/>
      <c r="E58" s="5"/>
      <c r="F58" s="31">
        <v>53150968.8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>
        <v>42259852.82</v>
      </c>
      <c r="U58" s="30">
        <f t="shared" si="8"/>
        <v>79.51</v>
      </c>
      <c r="V58" s="6">
        <v>0</v>
      </c>
      <c r="W58" s="7">
        <v>0</v>
      </c>
      <c r="X58" s="6">
        <v>0</v>
      </c>
    </row>
    <row r="59" spans="1:24" ht="14.25">
      <c r="A59" s="4" t="s">
        <v>5</v>
      </c>
      <c r="B59" s="5"/>
      <c r="C59" s="5"/>
      <c r="D59" s="5"/>
      <c r="E59" s="5"/>
      <c r="F59" s="32">
        <f>F60+F61</f>
        <v>9387316.36</v>
      </c>
      <c r="G59" s="32">
        <f aca="true" t="shared" si="10" ref="G59:U59">G60+G61</f>
        <v>0</v>
      </c>
      <c r="H59" s="32">
        <f t="shared" si="10"/>
        <v>0</v>
      </c>
      <c r="I59" s="32">
        <f t="shared" si="10"/>
        <v>0</v>
      </c>
      <c r="J59" s="32">
        <f t="shared" si="10"/>
        <v>0</v>
      </c>
      <c r="K59" s="32">
        <f t="shared" si="10"/>
        <v>0</v>
      </c>
      <c r="L59" s="32">
        <f t="shared" si="10"/>
        <v>0</v>
      </c>
      <c r="M59" s="32">
        <f t="shared" si="10"/>
        <v>0</v>
      </c>
      <c r="N59" s="32">
        <f t="shared" si="10"/>
        <v>0</v>
      </c>
      <c r="O59" s="32">
        <f t="shared" si="10"/>
        <v>0</v>
      </c>
      <c r="P59" s="32">
        <f t="shared" si="10"/>
        <v>0</v>
      </c>
      <c r="Q59" s="32">
        <f t="shared" si="10"/>
        <v>0</v>
      </c>
      <c r="R59" s="32">
        <f t="shared" si="10"/>
        <v>0</v>
      </c>
      <c r="S59" s="32">
        <f t="shared" si="10"/>
        <v>0</v>
      </c>
      <c r="T59" s="32">
        <f t="shared" si="10"/>
        <v>5662838.6</v>
      </c>
      <c r="U59" s="32">
        <f t="shared" si="10"/>
        <v>0</v>
      </c>
      <c r="V59" s="6">
        <v>0</v>
      </c>
      <c r="W59" s="7">
        <v>0</v>
      </c>
      <c r="X59" s="6">
        <v>0</v>
      </c>
    </row>
    <row r="60" spans="1:24" ht="26.25">
      <c r="A60" s="11" t="s">
        <v>57</v>
      </c>
      <c r="B60" s="5"/>
      <c r="C60" s="5"/>
      <c r="D60" s="5"/>
      <c r="E60" s="5"/>
      <c r="F60" s="31">
        <v>9002316.36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5662838.6</v>
      </c>
      <c r="U60" s="30"/>
      <c r="V60" s="6"/>
      <c r="W60" s="7"/>
      <c r="X60" s="6"/>
    </row>
    <row r="61" spans="1:24" ht="26.25" outlineLevel="1">
      <c r="A61" s="11" t="s">
        <v>96</v>
      </c>
      <c r="B61" s="5"/>
      <c r="C61" s="5"/>
      <c r="D61" s="5"/>
      <c r="E61" s="5"/>
      <c r="F61" s="31">
        <v>385000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>
        <v>0</v>
      </c>
      <c r="U61" s="30">
        <f t="shared" si="8"/>
        <v>0</v>
      </c>
      <c r="V61" s="6">
        <v>0</v>
      </c>
      <c r="W61" s="7">
        <v>0</v>
      </c>
      <c r="X61" s="6">
        <v>0</v>
      </c>
    </row>
    <row r="62" spans="1:24" ht="14.25">
      <c r="A62" s="4" t="s">
        <v>6</v>
      </c>
      <c r="B62" s="5"/>
      <c r="C62" s="5"/>
      <c r="D62" s="5"/>
      <c r="E62" s="5"/>
      <c r="F62" s="32">
        <f>SUM(F63:F67)</f>
        <v>1678459135.13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f>SUM(T63:T67)</f>
        <v>1431230793.41</v>
      </c>
      <c r="U62" s="45">
        <f t="shared" si="8"/>
        <v>85.27</v>
      </c>
      <c r="V62" s="6">
        <v>0</v>
      </c>
      <c r="W62" s="7">
        <v>0</v>
      </c>
      <c r="X62" s="6">
        <v>0</v>
      </c>
    </row>
    <row r="63" spans="1:24" ht="14.25" outlineLevel="1">
      <c r="A63" s="11" t="s">
        <v>58</v>
      </c>
      <c r="B63" s="5"/>
      <c r="C63" s="5"/>
      <c r="D63" s="5"/>
      <c r="E63" s="5"/>
      <c r="F63" s="31">
        <v>722275556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616365481</v>
      </c>
      <c r="U63" s="30">
        <f t="shared" si="8"/>
        <v>85.34</v>
      </c>
      <c r="V63" s="6">
        <v>0</v>
      </c>
      <c r="W63" s="7">
        <v>0</v>
      </c>
      <c r="X63" s="6">
        <v>0</v>
      </c>
    </row>
    <row r="64" spans="1:24" ht="14.25" outlineLevel="1">
      <c r="A64" s="11" t="s">
        <v>59</v>
      </c>
      <c r="B64" s="5"/>
      <c r="C64" s="5"/>
      <c r="D64" s="5"/>
      <c r="E64" s="5"/>
      <c r="F64" s="31">
        <v>634633179.13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>
        <v>538988157.92</v>
      </c>
      <c r="U64" s="30">
        <f t="shared" si="8"/>
        <v>84.93</v>
      </c>
      <c r="V64" s="6">
        <v>0</v>
      </c>
      <c r="W64" s="7">
        <v>0</v>
      </c>
      <c r="X64" s="6">
        <v>0</v>
      </c>
    </row>
    <row r="65" spans="1:24" ht="14.25" outlineLevel="1">
      <c r="A65" s="11" t="s">
        <v>86</v>
      </c>
      <c r="B65" s="5"/>
      <c r="C65" s="5"/>
      <c r="D65" s="5"/>
      <c r="E65" s="5"/>
      <c r="F65" s="31">
        <v>199281336.15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175867811.72</v>
      </c>
      <c r="U65" s="30">
        <f t="shared" si="8"/>
        <v>88.25</v>
      </c>
      <c r="V65" s="6"/>
      <c r="W65" s="7"/>
      <c r="X65" s="6"/>
    </row>
    <row r="66" spans="1:24" ht="14.25" outlineLevel="1">
      <c r="A66" s="11" t="s">
        <v>80</v>
      </c>
      <c r="B66" s="5"/>
      <c r="C66" s="5"/>
      <c r="D66" s="5"/>
      <c r="E66" s="5"/>
      <c r="F66" s="31">
        <v>35864121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>
        <v>30442992.69</v>
      </c>
      <c r="U66" s="30">
        <f t="shared" si="8"/>
        <v>84.88</v>
      </c>
      <c r="V66" s="6">
        <v>0</v>
      </c>
      <c r="W66" s="7">
        <v>0</v>
      </c>
      <c r="X66" s="6">
        <v>0</v>
      </c>
    </row>
    <row r="67" spans="1:24" ht="14.25" outlineLevel="1">
      <c r="A67" s="11" t="s">
        <v>60</v>
      </c>
      <c r="B67" s="5"/>
      <c r="C67" s="5"/>
      <c r="D67" s="5"/>
      <c r="E67" s="5"/>
      <c r="F67" s="31">
        <v>86404942.85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>
        <v>69566350.08</v>
      </c>
      <c r="U67" s="30">
        <f t="shared" si="8"/>
        <v>80.51</v>
      </c>
      <c r="V67" s="6">
        <v>0</v>
      </c>
      <c r="W67" s="7">
        <v>0</v>
      </c>
      <c r="X67" s="6">
        <v>0</v>
      </c>
    </row>
    <row r="68" spans="1:24" ht="14.25">
      <c r="A68" s="4" t="s">
        <v>7</v>
      </c>
      <c r="B68" s="5"/>
      <c r="C68" s="5"/>
      <c r="D68" s="5"/>
      <c r="E68" s="5"/>
      <c r="F68" s="32">
        <f>F69+F70</f>
        <v>250150211.7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f>T69+T70</f>
        <v>217824651.38</v>
      </c>
      <c r="U68" s="45">
        <f t="shared" si="8"/>
        <v>87.08</v>
      </c>
      <c r="V68" s="6">
        <v>0</v>
      </c>
      <c r="W68" s="7">
        <v>0</v>
      </c>
      <c r="X68" s="6">
        <v>0</v>
      </c>
    </row>
    <row r="69" spans="1:24" ht="14.25" outlineLevel="1">
      <c r="A69" s="11" t="s">
        <v>61</v>
      </c>
      <c r="B69" s="5"/>
      <c r="C69" s="5"/>
      <c r="D69" s="5"/>
      <c r="E69" s="5"/>
      <c r="F69" s="31">
        <v>176901112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156653252.6</v>
      </c>
      <c r="U69" s="30">
        <f t="shared" si="8"/>
        <v>88.55</v>
      </c>
      <c r="V69" s="6">
        <v>0</v>
      </c>
      <c r="W69" s="7">
        <v>0</v>
      </c>
      <c r="X69" s="6">
        <v>0</v>
      </c>
    </row>
    <row r="70" spans="1:24" ht="26.25" outlineLevel="1">
      <c r="A70" s="11" t="s">
        <v>74</v>
      </c>
      <c r="B70" s="5"/>
      <c r="C70" s="5"/>
      <c r="D70" s="5"/>
      <c r="E70" s="5"/>
      <c r="F70" s="31">
        <v>73249099.7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>
        <v>61171398.78</v>
      </c>
      <c r="U70" s="30">
        <f t="shared" si="8"/>
        <v>83.51</v>
      </c>
      <c r="V70" s="6"/>
      <c r="W70" s="7"/>
      <c r="X70" s="6"/>
    </row>
    <row r="71" spans="1:24" ht="14.25">
      <c r="A71" s="4" t="s">
        <v>8</v>
      </c>
      <c r="B71" s="5"/>
      <c r="C71" s="5"/>
      <c r="D71" s="5"/>
      <c r="E71" s="5"/>
      <c r="F71" s="32">
        <f>SUM(F72:F76)</f>
        <v>100299559.19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f>SUM(T72:T76)</f>
        <v>80052850.58</v>
      </c>
      <c r="U71" s="45">
        <f t="shared" si="8"/>
        <v>79.81</v>
      </c>
      <c r="V71" s="6">
        <v>0</v>
      </c>
      <c r="W71" s="7">
        <v>0</v>
      </c>
      <c r="X71" s="6">
        <v>0</v>
      </c>
    </row>
    <row r="72" spans="1:24" ht="14.25" customHeight="1" outlineLevel="1">
      <c r="A72" s="11" t="s">
        <v>62</v>
      </c>
      <c r="B72" s="5"/>
      <c r="C72" s="5"/>
      <c r="D72" s="5"/>
      <c r="E72" s="5"/>
      <c r="F72" s="31">
        <v>6055000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4744315.68</v>
      </c>
      <c r="U72" s="30">
        <f t="shared" si="8"/>
        <v>78.35</v>
      </c>
      <c r="V72" s="6">
        <v>0</v>
      </c>
      <c r="W72" s="7">
        <v>0</v>
      </c>
      <c r="X72" s="6">
        <v>0</v>
      </c>
    </row>
    <row r="73" spans="1:24" ht="0.75" customHeight="1" hidden="1" outlineLevel="1">
      <c r="A73" s="11" t="s">
        <v>63</v>
      </c>
      <c r="B73" s="5"/>
      <c r="C73" s="5"/>
      <c r="D73" s="5"/>
      <c r="E73" s="5"/>
      <c r="F73" s="31">
        <v>0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0</v>
      </c>
      <c r="U73" s="30" t="s">
        <v>84</v>
      </c>
      <c r="V73" s="6">
        <v>0</v>
      </c>
      <c r="W73" s="7">
        <v>0</v>
      </c>
      <c r="X73" s="6">
        <v>0</v>
      </c>
    </row>
    <row r="74" spans="1:24" ht="14.25" outlineLevel="1">
      <c r="A74" s="11" t="s">
        <v>64</v>
      </c>
      <c r="B74" s="5"/>
      <c r="C74" s="5"/>
      <c r="D74" s="5"/>
      <c r="E74" s="5"/>
      <c r="F74" s="31">
        <v>88428559.19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70286825.32</v>
      </c>
      <c r="U74" s="30">
        <f t="shared" si="8"/>
        <v>79.48</v>
      </c>
      <c r="V74" s="6">
        <v>0</v>
      </c>
      <c r="W74" s="7">
        <v>0</v>
      </c>
      <c r="X74" s="6">
        <v>0</v>
      </c>
    </row>
    <row r="75" spans="1:24" ht="14.25" outlineLevel="1">
      <c r="A75" s="11" t="s">
        <v>65</v>
      </c>
      <c r="B75" s="5"/>
      <c r="C75" s="5"/>
      <c r="D75" s="5"/>
      <c r="E75" s="5"/>
      <c r="F75" s="31">
        <v>4491100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4120972.71</v>
      </c>
      <c r="U75" s="30">
        <f t="shared" si="8"/>
        <v>91.76</v>
      </c>
      <c r="V75" s="6">
        <v>0</v>
      </c>
      <c r="W75" s="7">
        <v>0</v>
      </c>
      <c r="X75" s="6">
        <v>0</v>
      </c>
    </row>
    <row r="76" spans="1:24" ht="26.25" outlineLevel="1">
      <c r="A76" s="11" t="s">
        <v>66</v>
      </c>
      <c r="B76" s="5"/>
      <c r="C76" s="5"/>
      <c r="D76" s="5"/>
      <c r="E76" s="5"/>
      <c r="F76" s="31">
        <v>1324900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>
        <v>900736.87</v>
      </c>
      <c r="U76" s="30">
        <f t="shared" si="8"/>
        <v>67.99</v>
      </c>
      <c r="V76" s="6">
        <v>0</v>
      </c>
      <c r="W76" s="7">
        <v>0</v>
      </c>
      <c r="X76" s="6">
        <v>0</v>
      </c>
    </row>
    <row r="77" spans="1:24" ht="14.25">
      <c r="A77" s="4" t="s">
        <v>9</v>
      </c>
      <c r="B77" s="5"/>
      <c r="C77" s="5"/>
      <c r="D77" s="5"/>
      <c r="E77" s="5"/>
      <c r="F77" s="32">
        <f>SUM(F78:F80)</f>
        <v>320006340.74</v>
      </c>
      <c r="G77" s="32">
        <f aca="true" t="shared" si="11" ref="G77:T77">SUM(G78:G80)</f>
        <v>0</v>
      </c>
      <c r="H77" s="32">
        <f t="shared" si="11"/>
        <v>0</v>
      </c>
      <c r="I77" s="32">
        <f t="shared" si="11"/>
        <v>0</v>
      </c>
      <c r="J77" s="32">
        <f t="shared" si="11"/>
        <v>0</v>
      </c>
      <c r="K77" s="32">
        <f t="shared" si="11"/>
        <v>0</v>
      </c>
      <c r="L77" s="32">
        <f t="shared" si="11"/>
        <v>0</v>
      </c>
      <c r="M77" s="32">
        <f t="shared" si="11"/>
        <v>0</v>
      </c>
      <c r="N77" s="32">
        <f t="shared" si="11"/>
        <v>0</v>
      </c>
      <c r="O77" s="32">
        <f t="shared" si="11"/>
        <v>0</v>
      </c>
      <c r="P77" s="32">
        <f t="shared" si="11"/>
        <v>0</v>
      </c>
      <c r="Q77" s="32">
        <f t="shared" si="11"/>
        <v>0</v>
      </c>
      <c r="R77" s="32">
        <f t="shared" si="11"/>
        <v>0</v>
      </c>
      <c r="S77" s="32">
        <f t="shared" si="11"/>
        <v>0</v>
      </c>
      <c r="T77" s="32">
        <f t="shared" si="11"/>
        <v>246112491.6</v>
      </c>
      <c r="U77" s="45">
        <f t="shared" si="8"/>
        <v>76.91</v>
      </c>
      <c r="V77" s="6">
        <v>0</v>
      </c>
      <c r="W77" s="7">
        <v>0</v>
      </c>
      <c r="X77" s="6">
        <v>0</v>
      </c>
    </row>
    <row r="78" spans="1:24" ht="14.25" outlineLevel="1">
      <c r="A78" s="11" t="s">
        <v>67</v>
      </c>
      <c r="B78" s="5"/>
      <c r="C78" s="5"/>
      <c r="D78" s="5"/>
      <c r="E78" s="5"/>
      <c r="F78" s="31">
        <v>252157328.94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>
        <v>190833811.16</v>
      </c>
      <c r="U78" s="30">
        <f t="shared" si="8"/>
        <v>75.68</v>
      </c>
      <c r="V78" s="6">
        <v>0</v>
      </c>
      <c r="W78" s="7">
        <v>0</v>
      </c>
      <c r="X78" s="6">
        <v>0</v>
      </c>
    </row>
    <row r="79" spans="1:24" ht="14.25" outlineLevel="1">
      <c r="A79" s="11" t="s">
        <v>68</v>
      </c>
      <c r="B79" s="5"/>
      <c r="C79" s="5"/>
      <c r="D79" s="5"/>
      <c r="E79" s="5"/>
      <c r="F79" s="31">
        <v>59730011.8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>
        <v>48787300.65</v>
      </c>
      <c r="U79" s="30">
        <f t="shared" si="8"/>
        <v>81.68</v>
      </c>
      <c r="V79" s="6">
        <v>0</v>
      </c>
      <c r="W79" s="7">
        <v>0</v>
      </c>
      <c r="X79" s="6">
        <v>0</v>
      </c>
    </row>
    <row r="80" spans="1:24" ht="26.25" outlineLevel="1">
      <c r="A80" s="11" t="s">
        <v>69</v>
      </c>
      <c r="B80" s="5"/>
      <c r="C80" s="5"/>
      <c r="D80" s="5"/>
      <c r="E80" s="5"/>
      <c r="F80" s="31">
        <v>8119000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>
        <v>6491379.79</v>
      </c>
      <c r="U80" s="30">
        <f t="shared" si="8"/>
        <v>79.95</v>
      </c>
      <c r="V80" s="6">
        <v>0</v>
      </c>
      <c r="W80" s="7">
        <v>0</v>
      </c>
      <c r="X80" s="6">
        <v>0</v>
      </c>
    </row>
    <row r="81" spans="1:24" ht="30" customHeight="1">
      <c r="A81" s="12" t="s">
        <v>91</v>
      </c>
      <c r="B81" s="5"/>
      <c r="C81" s="5"/>
      <c r="D81" s="5"/>
      <c r="E81" s="5"/>
      <c r="F81" s="32">
        <f>F82</f>
        <v>2792800</v>
      </c>
      <c r="G81" s="32">
        <f aca="true" t="shared" si="12" ref="G81:T81">G82</f>
        <v>0</v>
      </c>
      <c r="H81" s="32">
        <f t="shared" si="12"/>
        <v>0</v>
      </c>
      <c r="I81" s="32">
        <f t="shared" si="12"/>
        <v>0</v>
      </c>
      <c r="J81" s="32">
        <f t="shared" si="12"/>
        <v>0</v>
      </c>
      <c r="K81" s="32">
        <f t="shared" si="12"/>
        <v>0</v>
      </c>
      <c r="L81" s="32">
        <f t="shared" si="12"/>
        <v>0</v>
      </c>
      <c r="M81" s="32">
        <f t="shared" si="12"/>
        <v>0</v>
      </c>
      <c r="N81" s="32">
        <f t="shared" si="12"/>
        <v>0</v>
      </c>
      <c r="O81" s="32">
        <f t="shared" si="12"/>
        <v>0</v>
      </c>
      <c r="P81" s="32">
        <f t="shared" si="12"/>
        <v>0</v>
      </c>
      <c r="Q81" s="32">
        <f t="shared" si="12"/>
        <v>0</v>
      </c>
      <c r="R81" s="32">
        <f t="shared" si="12"/>
        <v>0</v>
      </c>
      <c r="S81" s="32">
        <f t="shared" si="12"/>
        <v>0</v>
      </c>
      <c r="T81" s="32">
        <f t="shared" si="12"/>
        <v>0</v>
      </c>
      <c r="U81" s="30">
        <f t="shared" si="8"/>
        <v>0</v>
      </c>
      <c r="V81" s="6">
        <v>0</v>
      </c>
      <c r="W81" s="7">
        <v>0</v>
      </c>
      <c r="X81" s="6">
        <v>0</v>
      </c>
    </row>
    <row r="82" spans="1:24" ht="24" customHeight="1" outlineLevel="1">
      <c r="A82" s="11" t="s">
        <v>92</v>
      </c>
      <c r="B82" s="5"/>
      <c r="C82" s="5"/>
      <c r="D82" s="5"/>
      <c r="E82" s="5"/>
      <c r="F82" s="31">
        <v>2792800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0">
        <f t="shared" si="8"/>
        <v>0</v>
      </c>
      <c r="V82" s="6">
        <v>0</v>
      </c>
      <c r="W82" s="7">
        <v>0</v>
      </c>
      <c r="X82" s="6">
        <v>0</v>
      </c>
    </row>
    <row r="83" spans="1:24" ht="39.75" customHeight="1" outlineLevel="1">
      <c r="A83" s="28" t="s">
        <v>77</v>
      </c>
      <c r="B83" s="5"/>
      <c r="C83" s="5"/>
      <c r="D83" s="5"/>
      <c r="E83" s="5"/>
      <c r="F83" s="32">
        <f aca="true" t="shared" si="13" ref="F83:T83">F8-F34</f>
        <v>-90052891.05999994</v>
      </c>
      <c r="G83" s="32">
        <f t="shared" si="13"/>
        <v>0</v>
      </c>
      <c r="H83" s="32">
        <f t="shared" si="13"/>
        <v>0</v>
      </c>
      <c r="I83" s="32">
        <f t="shared" si="13"/>
        <v>0</v>
      </c>
      <c r="J83" s="32">
        <f t="shared" si="13"/>
        <v>0</v>
      </c>
      <c r="K83" s="32">
        <f t="shared" si="13"/>
        <v>0</v>
      </c>
      <c r="L83" s="32">
        <f t="shared" si="13"/>
        <v>0</v>
      </c>
      <c r="M83" s="32">
        <f t="shared" si="13"/>
        <v>0</v>
      </c>
      <c r="N83" s="32">
        <f t="shared" si="13"/>
        <v>0</v>
      </c>
      <c r="O83" s="32">
        <f t="shared" si="13"/>
        <v>0</v>
      </c>
      <c r="P83" s="32">
        <f t="shared" si="13"/>
        <v>0</v>
      </c>
      <c r="Q83" s="32">
        <f t="shared" si="13"/>
        <v>0</v>
      </c>
      <c r="R83" s="32">
        <f t="shared" si="13"/>
        <v>0</v>
      </c>
      <c r="S83" s="32">
        <f t="shared" si="13"/>
        <v>0</v>
      </c>
      <c r="T83" s="32">
        <f t="shared" si="13"/>
        <v>799726.1500005722</v>
      </c>
      <c r="U83" s="20" t="s">
        <v>84</v>
      </c>
      <c r="V83" s="24"/>
      <c r="W83" s="25"/>
      <c r="X83" s="24"/>
    </row>
    <row r="84" spans="1:24" ht="45" customHeight="1">
      <c r="A84" s="23" t="s">
        <v>33</v>
      </c>
      <c r="B84" s="21"/>
      <c r="C84" s="21"/>
      <c r="D84" s="21"/>
      <c r="E84" s="21"/>
      <c r="F84" s="46">
        <f>SUM(F85,F88,F93,F91)</f>
        <v>90052891.05999996</v>
      </c>
      <c r="G84" s="46">
        <f aca="true" t="shared" si="14" ref="G84:T84">SUM(G85,G88,G93,G91)</f>
        <v>0</v>
      </c>
      <c r="H84" s="46">
        <f t="shared" si="14"/>
        <v>0</v>
      </c>
      <c r="I84" s="46">
        <f t="shared" si="14"/>
        <v>0</v>
      </c>
      <c r="J84" s="46">
        <f t="shared" si="14"/>
        <v>0</v>
      </c>
      <c r="K84" s="46">
        <f t="shared" si="14"/>
        <v>0</v>
      </c>
      <c r="L84" s="46">
        <f t="shared" si="14"/>
        <v>0</v>
      </c>
      <c r="M84" s="46">
        <f t="shared" si="14"/>
        <v>0</v>
      </c>
      <c r="N84" s="46">
        <f t="shared" si="14"/>
        <v>0</v>
      </c>
      <c r="O84" s="46">
        <f t="shared" si="14"/>
        <v>0</v>
      </c>
      <c r="P84" s="46">
        <f t="shared" si="14"/>
        <v>0</v>
      </c>
      <c r="Q84" s="46">
        <f t="shared" si="14"/>
        <v>0</v>
      </c>
      <c r="R84" s="46">
        <f t="shared" si="14"/>
        <v>0</v>
      </c>
      <c r="S84" s="46">
        <f t="shared" si="14"/>
        <v>0</v>
      </c>
      <c r="T84" s="46">
        <f t="shared" si="14"/>
        <v>-799726.1500003934</v>
      </c>
      <c r="U84" s="20" t="s">
        <v>84</v>
      </c>
      <c r="V84" s="1"/>
      <c r="W84" s="1"/>
      <c r="X84" s="1"/>
    </row>
    <row r="85" spans="1:24" ht="27">
      <c r="A85" s="22" t="s">
        <v>34</v>
      </c>
      <c r="B85" s="22"/>
      <c r="C85" s="22"/>
      <c r="D85" s="22"/>
      <c r="E85" s="22"/>
      <c r="F85" s="33">
        <f>SUM(F86-F87)</f>
        <v>26716870.77</v>
      </c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>
        <f>SUM(T86,T87)</f>
        <v>0</v>
      </c>
      <c r="U85" s="20" t="s">
        <v>84</v>
      </c>
      <c r="V85" s="8"/>
      <c r="W85" s="8"/>
      <c r="X85" s="8"/>
    </row>
    <row r="86" spans="1:21" ht="39.75">
      <c r="A86" s="26" t="s">
        <v>35</v>
      </c>
      <c r="B86" s="27"/>
      <c r="C86" s="27"/>
      <c r="D86" s="27"/>
      <c r="E86" s="27"/>
      <c r="F86" s="34">
        <v>26716870.77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4">
        <v>0</v>
      </c>
      <c r="U86" s="20" t="s">
        <v>84</v>
      </c>
    </row>
    <row r="87" spans="1:21" ht="39.75">
      <c r="A87" s="26" t="s">
        <v>36</v>
      </c>
      <c r="B87" s="27"/>
      <c r="C87" s="27"/>
      <c r="D87" s="27"/>
      <c r="E87" s="27"/>
      <c r="F87" s="34">
        <v>0</v>
      </c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>
        <v>0</v>
      </c>
      <c r="U87" s="20" t="s">
        <v>84</v>
      </c>
    </row>
    <row r="88" spans="1:21" ht="33.75" customHeight="1">
      <c r="A88" s="26" t="s">
        <v>83</v>
      </c>
      <c r="B88" s="27"/>
      <c r="C88" s="27"/>
      <c r="D88" s="27"/>
      <c r="E88" s="27"/>
      <c r="F88" s="34">
        <f>F89-F90</f>
        <v>0</v>
      </c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>
        <v>0</v>
      </c>
      <c r="U88" s="20" t="s">
        <v>84</v>
      </c>
    </row>
    <row r="89" spans="1:21" ht="41.25" customHeight="1">
      <c r="A89" s="26" t="s">
        <v>82</v>
      </c>
      <c r="B89" s="27"/>
      <c r="C89" s="27"/>
      <c r="D89" s="27"/>
      <c r="E89" s="27"/>
      <c r="F89" s="34">
        <v>0</v>
      </c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>
        <v>0</v>
      </c>
      <c r="U89" s="20" t="s">
        <v>84</v>
      </c>
    </row>
    <row r="90" spans="1:21" ht="45.75" customHeight="1">
      <c r="A90" s="26" t="s">
        <v>79</v>
      </c>
      <c r="B90" s="27"/>
      <c r="C90" s="27"/>
      <c r="D90" s="27"/>
      <c r="E90" s="27"/>
      <c r="F90" s="34">
        <v>0</v>
      </c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>
        <v>0</v>
      </c>
      <c r="U90" s="20" t="s">
        <v>84</v>
      </c>
    </row>
    <row r="91" spans="1:21" ht="27">
      <c r="A91" s="26" t="s">
        <v>75</v>
      </c>
      <c r="B91" s="27"/>
      <c r="C91" s="27"/>
      <c r="D91" s="27"/>
      <c r="E91" s="27"/>
      <c r="F91" s="34">
        <f>F92</f>
        <v>0</v>
      </c>
      <c r="G91" s="34">
        <f aca="true" t="shared" si="15" ref="G91:S91">G92</f>
        <v>0</v>
      </c>
      <c r="H91" s="34">
        <f t="shared" si="15"/>
        <v>0</v>
      </c>
      <c r="I91" s="34">
        <f t="shared" si="15"/>
        <v>0</v>
      </c>
      <c r="J91" s="34">
        <f t="shared" si="15"/>
        <v>0</v>
      </c>
      <c r="K91" s="34">
        <f t="shared" si="15"/>
        <v>0</v>
      </c>
      <c r="L91" s="34">
        <f t="shared" si="15"/>
        <v>0</v>
      </c>
      <c r="M91" s="34">
        <f t="shared" si="15"/>
        <v>0</v>
      </c>
      <c r="N91" s="34">
        <f t="shared" si="15"/>
        <v>0</v>
      </c>
      <c r="O91" s="34">
        <f t="shared" si="15"/>
        <v>0</v>
      </c>
      <c r="P91" s="34">
        <f t="shared" si="15"/>
        <v>0</v>
      </c>
      <c r="Q91" s="34">
        <f t="shared" si="15"/>
        <v>0</v>
      </c>
      <c r="R91" s="34">
        <f t="shared" si="15"/>
        <v>0</v>
      </c>
      <c r="S91" s="34">
        <f t="shared" si="15"/>
        <v>0</v>
      </c>
      <c r="T91" s="34">
        <f>SUM(T92)</f>
        <v>178843813.45</v>
      </c>
      <c r="U91" s="20" t="s">
        <v>84</v>
      </c>
    </row>
    <row r="92" spans="1:21" ht="93">
      <c r="A92" s="26" t="s">
        <v>76</v>
      </c>
      <c r="B92" s="27"/>
      <c r="C92" s="27"/>
      <c r="D92" s="27"/>
      <c r="E92" s="27"/>
      <c r="F92" s="34">
        <v>0</v>
      </c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>
        <v>178843813.45</v>
      </c>
      <c r="U92" s="20" t="s">
        <v>84</v>
      </c>
    </row>
    <row r="93" spans="1:21" ht="27">
      <c r="A93" s="26" t="s">
        <v>37</v>
      </c>
      <c r="B93" s="27"/>
      <c r="C93" s="27"/>
      <c r="D93" s="27"/>
      <c r="E93" s="27"/>
      <c r="F93" s="34">
        <f>SUM(F95,F97)</f>
        <v>63336020.28999996</v>
      </c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>
        <f>SUM(T95,T97)</f>
        <v>-179643539.60000038</v>
      </c>
      <c r="U93" s="20" t="s">
        <v>84</v>
      </c>
    </row>
    <row r="94" spans="1:21" ht="14.25">
      <c r="A94" s="27" t="s">
        <v>38</v>
      </c>
      <c r="B94" s="27"/>
      <c r="C94" s="27"/>
      <c r="D94" s="27"/>
      <c r="E94" s="27"/>
      <c r="F94" s="34">
        <f>F95</f>
        <v>-3170093451.08</v>
      </c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>
        <f>T95</f>
        <v>-3870881467.28</v>
      </c>
      <c r="U94" s="20" t="s">
        <v>84</v>
      </c>
    </row>
    <row r="95" spans="1:21" ht="27">
      <c r="A95" s="26" t="s">
        <v>39</v>
      </c>
      <c r="B95" s="27"/>
      <c r="C95" s="27"/>
      <c r="D95" s="27"/>
      <c r="E95" s="27"/>
      <c r="F95" s="34">
        <v>-3170093451.08</v>
      </c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>
        <v>-3870881467.28</v>
      </c>
      <c r="U95" s="20" t="s">
        <v>84</v>
      </c>
    </row>
    <row r="96" spans="1:21" ht="14.25">
      <c r="A96" s="26" t="s">
        <v>40</v>
      </c>
      <c r="B96" s="27"/>
      <c r="C96" s="27"/>
      <c r="D96" s="27"/>
      <c r="E96" s="27"/>
      <c r="F96" s="34">
        <f>F97</f>
        <v>3233429471.37</v>
      </c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>
        <f>T97</f>
        <v>3691237927.68</v>
      </c>
      <c r="U96" s="20" t="s">
        <v>84</v>
      </c>
    </row>
    <row r="97" spans="1:21" ht="27">
      <c r="A97" s="26" t="s">
        <v>41</v>
      </c>
      <c r="B97" s="27"/>
      <c r="C97" s="27"/>
      <c r="D97" s="27"/>
      <c r="E97" s="27"/>
      <c r="F97" s="34">
        <v>3233429471.37</v>
      </c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>
        <v>3691237927.68</v>
      </c>
      <c r="U97" s="20" t="s">
        <v>84</v>
      </c>
    </row>
  </sheetData>
  <sheetProtection/>
  <mergeCells count="29">
    <mergeCell ref="X6:X7"/>
    <mergeCell ref="R6:R7"/>
    <mergeCell ref="S6:S7"/>
    <mergeCell ref="T6:T7"/>
    <mergeCell ref="K6:K7"/>
    <mergeCell ref="L6:L7"/>
    <mergeCell ref="M6:M7"/>
    <mergeCell ref="N6:N7"/>
    <mergeCell ref="O6:O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2019-01-18T02:13:22Z</cp:lastPrinted>
  <dcterms:created xsi:type="dcterms:W3CDTF">2014-03-03T02:48:43Z</dcterms:created>
  <dcterms:modified xsi:type="dcterms:W3CDTF">2022-12-12T02:50:14Z</dcterms:modified>
  <cp:category/>
  <cp:version/>
  <cp:contentType/>
  <cp:contentStatus/>
</cp:coreProperties>
</file>