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5.2022" sheetId="1" r:id="rId1"/>
  </sheets>
  <definedNames>
    <definedName name="_xlnm.Print_Titles" localSheetId="0">'исполнение на 01.05.2022'!$6:$7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<sst xmlns="http://schemas.openxmlformats.org/spreadsheetml/2006/main" count="137" uniqueCount="96">
  <si>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</si>
  <si>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</si>
  <si>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</si>
  <si>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</si>
  <si>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</si>
  <si>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</si>
  <si>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</si>
  <si>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</si>
  <si>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</si>
  <si>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</si>
  <si>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</si>
  <si>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</si>
  <si>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</si>
  <si>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</si>
  <si>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</si>
  <si>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</si>
  <si>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</si>
  <si>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</si>
  <si>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</si>
  <si>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</si>
  <si>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</si>
  <si>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</si>
  <si>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</si>
  <si>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</si>
  <si>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</si>
  <si>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</si>
  <si>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</si>
  <si>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</si>
  <si>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</si>
  <si>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</si>
  <si>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</si>
  <si>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</si>
  <si>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</si>
  <si>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</si>
  <si>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</si>
  <si>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</si>
  <si>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</si>
  <si>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</si>
  <si>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</si>
  <si>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</si>
  <si>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</si>
  <si>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</si>
  <si>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</si>
  <si>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</si>
  <si>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</si>
  <si>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</si>
  <si>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</si>
  <si>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</si>
  <si>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</si>
  <si>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</si>
  <si>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</si>
  <si>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</si>
  <si>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</si>
  <si>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</si>
  <si>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</si>
  <si>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</si>
  <si>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</si>
  <si>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</si>
  <si>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</si>
  <si>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</si>
  <si>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</si>
  <si>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</si>
  <si>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</si>
  <si>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</si>
  <si>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</si>
  <si>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</si>
  <si>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</si>
  <si>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</si>
  <si>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</si>
  <si>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</si>
  <si>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</si>
  <si>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</si>
  <si>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</si>
  <si>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</si>
  <si>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</si>
  <si>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</si>
  <si>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</si>
  <si>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</si>
  <si>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</si>
  <si>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</si>
  <si>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</si>
  <si>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</si>
  <si>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</si>
  <si>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</si>
  <si>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</si>
  <si>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</si>
  <si>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</si>
  <si>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</si>
  <si>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</si>
  <si>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</si>
  <si>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</si>
  <si>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</si>
  <si>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</si>
  <si>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мая 2022 года</t>
  </si>
  <si>
    <t>План с учетом изменений на 01.05.2022 года</t>
  </si>
  <si>
    <t>Исполнено на 01.05.2022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</si>
</sst>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94">
      <selection activeCell="T97" sqref="T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1">
        <f>F9+F26</f>
        <v>2913948434.7400002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>
        <f>T9+T26</f>
        <v>728722980.6999999</v>
      </c>
      <c r="U8" s="44">
        <f>ROUND(T8/F8*100,2)</f>
        <v>25.01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1">
        <f>SUM(F10+F13+F14+F15+F18+F20+F21+F22+F23+F24+F25+F19)</f>
        <v>754307200</v>
      </c>
      <c r="G9" s="41">
        <f aca="true" t="shared" si="0" ref="G9:S9">SUM(G10+G13+G14+G15+G18+G20+G21+G22+G23+G24+G25)</f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  <c r="P9" s="41">
        <f t="shared" si="0"/>
        <v>0</v>
      </c>
      <c r="Q9" s="41">
        <f t="shared" si="0"/>
        <v>0</v>
      </c>
      <c r="R9" s="41">
        <f t="shared" si="0"/>
        <v>0</v>
      </c>
      <c r="S9" s="41">
        <f t="shared" si="0"/>
        <v>0</v>
      </c>
      <c r="T9" s="41">
        <f>SUM(T10+T13+T14+T15+T18+T19+T20+T21+T22+T23+T24+T25)</f>
        <v>234503923.31999996</v>
      </c>
      <c r="U9" s="44">
        <f>ROUND(T9/F9*100,2)</f>
        <v>31.09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2">
        <f>F11+F12</f>
        <v>525662300</v>
      </c>
      <c r="G10" s="42">
        <f aca="true" t="shared" si="1" ref="G10:T10">G11+G12</f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158912411.57999998</v>
      </c>
      <c r="U10" s="40">
        <f>ROUND(T10/F10*100,2)</f>
        <v>30.23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2">
        <v>135188500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>
        <v>52488502.98</v>
      </c>
      <c r="U11" s="40">
        <f aca="true" t="shared" si="2" ref="U11:U30">ROUND(T11/F11*100,2)</f>
        <v>38.83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2">
        <v>390473800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>
        <v>106423908.6</v>
      </c>
      <c r="U12" s="40">
        <f t="shared" si="2"/>
        <v>27.26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2">
        <v>52627900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>
        <v>17041369.49</v>
      </c>
      <c r="U13" s="40">
        <f t="shared" si="2"/>
        <v>32.38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2">
        <v>74993500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>
        <v>26866268.44</v>
      </c>
      <c r="U14" s="40">
        <f t="shared" si="2"/>
        <v>35.82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2">
        <f>F16+F17</f>
        <v>35318800</v>
      </c>
      <c r="G15" s="42">
        <f aca="true" t="shared" si="3" ref="G15:T15">G16+G17</f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2">
        <f t="shared" si="3"/>
        <v>9361058.129999999</v>
      </c>
      <c r="U15" s="40">
        <f t="shared" si="2"/>
        <v>26.5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2">
        <v>12074000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>
        <v>1402614.16</v>
      </c>
      <c r="U16" s="40">
        <f t="shared" si="2"/>
        <v>11.62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2">
        <v>23244800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>
        <v>7958443.97</v>
      </c>
      <c r="U17" s="40">
        <f t="shared" si="2"/>
        <v>34.24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2">
        <v>8652000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>
        <v>3198809.73</v>
      </c>
      <c r="U18" s="40">
        <f t="shared" si="2"/>
        <v>36.97</v>
      </c>
      <c r="V18" s="9"/>
      <c r="W18" s="9"/>
      <c r="X18" s="9"/>
    </row>
    <row r="19" spans="1:24" ht="0" customHeight="1" hidden="1">
      <c r="A19" s="15" t="s">
        <v>72</v>
      </c>
      <c r="B19" s="36"/>
      <c r="C19" s="36"/>
      <c r="D19" s="36"/>
      <c r="E19" s="36"/>
      <c r="F19" s="42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>
        <v>0</v>
      </c>
      <c r="U19" s="40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2">
        <v>27533800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>
        <v>6714687.98</v>
      </c>
      <c r="U20" s="40">
        <f t="shared" si="2"/>
        <v>24.39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2">
        <v>10467100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>
        <v>3517602.37</v>
      </c>
      <c r="U21" s="40">
        <f t="shared" si="2"/>
        <v>33.61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2">
        <v>807300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>
        <v>1331615.14</v>
      </c>
      <c r="U22" s="40">
        <f t="shared" si="2"/>
        <v>164.95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2">
        <v>12096100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>
        <v>6482772.61</v>
      </c>
      <c r="U23" s="40">
        <f t="shared" si="2"/>
        <v>53.59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2">
        <v>6148400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>
        <v>1077322.54</v>
      </c>
      <c r="U24" s="40">
        <f t="shared" si="2"/>
        <v>17.52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2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>
        <v>5.31</v>
      </c>
      <c r="U25" s="40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1">
        <f>SUM(F27:F31)</f>
        <v>2159641234.7400002</v>
      </c>
      <c r="G26" s="41">
        <f aca="true" t="shared" si="4" ref="G26:T26">SUM(G27:G31)</f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41">
        <f t="shared" si="4"/>
        <v>0</v>
      </c>
      <c r="R26" s="41">
        <f t="shared" si="4"/>
        <v>0</v>
      </c>
      <c r="S26" s="41">
        <f t="shared" si="4"/>
        <v>0</v>
      </c>
      <c r="T26" s="41">
        <f t="shared" si="4"/>
        <v>494219057.38</v>
      </c>
      <c r="U26" s="44">
        <f t="shared" si="2"/>
        <v>22.88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2">
        <v>2162672238.42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>
        <v>497995842.5</v>
      </c>
      <c r="U27" s="40">
        <f t="shared" si="2"/>
        <v>23.03</v>
      </c>
      <c r="V27" s="9"/>
      <c r="W27" s="9"/>
      <c r="X27" s="9"/>
    </row>
    <row r="28" spans="1:24" ht="24" customHeight="1" hidden="1">
      <c r="A28" s="15" t="s">
        <v>27</v>
      </c>
      <c r="B28" s="9"/>
      <c r="C28" s="9"/>
      <c r="D28" s="9"/>
      <c r="E28" s="9"/>
      <c r="F28" s="42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>
        <v>0</v>
      </c>
      <c r="U28" s="40" t="s">
        <v>84</v>
      </c>
      <c r="V28" s="9"/>
      <c r="W28" s="9"/>
      <c r="X28" s="9"/>
    </row>
    <row r="29" spans="1:24" ht="35.25" customHeight="1" hidden="1">
      <c r="A29" s="15" t="s">
        <v>81</v>
      </c>
      <c r="B29" s="43"/>
      <c r="C29" s="43"/>
      <c r="D29" s="43"/>
      <c r="E29" s="43"/>
      <c r="F29" s="42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>
        <v>0</v>
      </c>
      <c r="U29" s="40" t="e">
        <f t="shared" si="2"/>
        <v>#DIV/0!</v>
      </c>
      <c r="V29" s="43"/>
      <c r="W29" s="43"/>
      <c r="X29" s="43"/>
    </row>
    <row r="30" spans="1:24" ht="54" customHeight="1" hidden="1">
      <c r="A30" s="15" t="s">
        <v>87</v>
      </c>
      <c r="B30" s="45"/>
      <c r="C30" s="45"/>
      <c r="D30" s="45"/>
      <c r="E30" s="45"/>
      <c r="F30" s="42"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>
        <v>0</v>
      </c>
      <c r="U30" s="40" t="e">
        <f t="shared" si="2"/>
        <v>#DIV/0!</v>
      </c>
      <c r="V30" s="45"/>
      <c r="W30" s="45"/>
      <c r="X30" s="45"/>
    </row>
    <row r="31" spans="1:24" ht="48" customHeight="1">
      <c r="A31" s="15" t="s">
        <v>28</v>
      </c>
      <c r="B31" s="9"/>
      <c r="C31" s="9"/>
      <c r="D31" s="9"/>
      <c r="E31" s="9"/>
      <c r="F31" s="42">
        <v>-3031003.68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>
        <v>-3776785.12</v>
      </c>
      <c r="U31" s="40" t="s">
        <v>84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3021383093.799999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797258675.8</v>
      </c>
      <c r="U34" s="46">
        <f aca="true" t="shared" si="5" ref="U34:U43">ROUND(T34/F34*100,2)</f>
        <v>26.39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207088947.87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49138733.16</v>
      </c>
      <c r="U35" s="46">
        <f t="shared" si="5"/>
        <v>23.73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3089500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1020063.28</v>
      </c>
      <c r="U36" s="30">
        <f t="shared" si="5"/>
        <v>33.02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2648300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736019.38</v>
      </c>
      <c r="U37" s="30">
        <f t="shared" si="5"/>
        <v>27.79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84340300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23811829.46</v>
      </c>
      <c r="U38" s="30">
        <f t="shared" si="5"/>
        <v>28.23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21997700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5964187.07</v>
      </c>
      <c r="U40" s="30">
        <f t="shared" si="5"/>
        <v>27.11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84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93966147.87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17606633.97</v>
      </c>
      <c r="U44" s="30">
        <f aca="true" t="shared" si="7" ref="U44:U79">ROUND(T44/F44*100,2)</f>
        <v>18.74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19589900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6255569.11</v>
      </c>
      <c r="U45" s="46">
        <f t="shared" si="7"/>
        <v>31.93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124710</v>
      </c>
      <c r="U46" s="30">
        <f t="shared" si="7"/>
        <v>18.97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18884400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6130859.11</v>
      </c>
      <c r="U47" s="30">
        <f t="shared" si="7"/>
        <v>32.47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298754221.2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60536913.77000001</v>
      </c>
      <c r="U49" s="46">
        <f t="shared" si="7"/>
        <v>20.26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10295500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2747009.69</v>
      </c>
      <c r="U50" s="30">
        <f t="shared" si="7"/>
        <v>26.68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86174400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17817826.78</v>
      </c>
      <c r="U51" s="30">
        <f t="shared" si="7"/>
        <v>20.68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188248321.2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37448081.1</v>
      </c>
      <c r="U52" s="30">
        <f t="shared" si="7"/>
        <v>19.89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14036000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2523996.2</v>
      </c>
      <c r="U53" s="30">
        <f t="shared" si="7"/>
        <v>17.98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306276172.92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42608605.18</v>
      </c>
      <c r="U54" s="46">
        <f t="shared" si="7"/>
        <v>13.91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55975860.4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1400977.75</v>
      </c>
      <c r="U55" s="30">
        <f t="shared" si="7"/>
        <v>2.5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11706748.13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0</v>
      </c>
      <c r="U56" s="30">
        <f t="shared" si="7"/>
        <v>0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185736066.88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25315875.19</v>
      </c>
      <c r="U57" s="30">
        <f t="shared" si="7"/>
        <v>13.63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52857497.51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15891752.24</v>
      </c>
      <c r="U58" s="30">
        <f t="shared" si="7"/>
        <v>30.07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9025700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1632917.35</v>
      </c>
      <c r="U59" s="46">
        <f t="shared" si="7"/>
        <v>18.09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9025700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1632917.35</v>
      </c>
      <c r="U60" s="30">
        <f t="shared" si="7"/>
        <v>18.09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1578267572.42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458023765.21000004</v>
      </c>
      <c r="U61" s="46">
        <f t="shared" si="7"/>
        <v>29.02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674448290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198775124</v>
      </c>
      <c r="U62" s="30">
        <f t="shared" si="7"/>
        <v>29.47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582386542.42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178485847</v>
      </c>
      <c r="U63" s="30">
        <f t="shared" si="7"/>
        <v>30.65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196039900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56115158</v>
      </c>
      <c r="U64" s="30">
        <f t="shared" si="7"/>
        <v>28.62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33801440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5243029.54</v>
      </c>
      <c r="U65" s="30">
        <f t="shared" si="7"/>
        <v>15.51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91591400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19404606.67</v>
      </c>
      <c r="U66" s="30">
        <f t="shared" si="7"/>
        <v>21.19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222273984.7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70320787.36</v>
      </c>
      <c r="U67" s="46">
        <f t="shared" si="7"/>
        <v>31.64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152025085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48040585.67</v>
      </c>
      <c r="U68" s="30">
        <f t="shared" si="7"/>
        <v>31.6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70248899.7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22280201.69</v>
      </c>
      <c r="U69" s="30">
        <f t="shared" si="7"/>
        <v>31.72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74944635.2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21118565.3</v>
      </c>
      <c r="U70" s="46">
        <f t="shared" si="7"/>
        <v>28.18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1677302.05</v>
      </c>
      <c r="U71" s="30">
        <f t="shared" si="7"/>
        <v>27.7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63291435.2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17831883.58</v>
      </c>
      <c r="U73" s="30">
        <f t="shared" si="7"/>
        <v>28.17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4491100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1335209.69</v>
      </c>
      <c r="U74" s="30">
        <f t="shared" si="7"/>
        <v>29.73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1107100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274169.98</v>
      </c>
      <c r="U75" s="30">
        <f t="shared" si="7"/>
        <v>24.76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302369159.49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87622819.36</v>
      </c>
      <c r="U76" s="46">
        <f t="shared" si="7"/>
        <v>28.98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235076978.49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67870393.35</v>
      </c>
      <c r="U77" s="30">
        <f t="shared" si="7"/>
        <v>28.87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59173181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17221924.33</v>
      </c>
      <c r="U78" s="30">
        <f t="shared" si="7"/>
        <v>29.1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8119000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2530501.68</v>
      </c>
      <c r="U79" s="30">
        <f t="shared" si="7"/>
        <v>31.17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2792800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6" t="s">
        <v>84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2792800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84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-107434659.05999899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-68535695.10000002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47">
        <f>SUM(F84,F87,F92,F90)</f>
        <v>107434659.06000024</v>
      </c>
      <c r="G83" s="47">
        <f aca="true" t="shared" si="13" ref="G83:T83">SUM(G84,G87,G92,G90)</f>
        <v>0</v>
      </c>
      <c r="H83" s="47">
        <f t="shared" si="13"/>
        <v>0</v>
      </c>
      <c r="I83" s="47">
        <f t="shared" si="13"/>
        <v>0</v>
      </c>
      <c r="J83" s="47">
        <f t="shared" si="13"/>
        <v>0</v>
      </c>
      <c r="K83" s="47">
        <f t="shared" si="13"/>
        <v>0</v>
      </c>
      <c r="L83" s="47">
        <f t="shared" si="13"/>
        <v>0</v>
      </c>
      <c r="M83" s="47">
        <f t="shared" si="13"/>
        <v>0</v>
      </c>
      <c r="N83" s="47">
        <f t="shared" si="13"/>
        <v>0</v>
      </c>
      <c r="O83" s="47">
        <f t="shared" si="13"/>
        <v>0</v>
      </c>
      <c r="P83" s="47">
        <f t="shared" si="13"/>
        <v>0</v>
      </c>
      <c r="Q83" s="47">
        <f t="shared" si="13"/>
        <v>0</v>
      </c>
      <c r="R83" s="47">
        <f t="shared" si="13"/>
        <v>0</v>
      </c>
      <c r="S83" s="47">
        <f t="shared" si="13"/>
        <v>0</v>
      </c>
      <c r="T83" s="47">
        <f t="shared" si="13"/>
        <v>68535695.1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3">
        <f>SUM(F85-F86)</f>
        <v>46428947.57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4">
        <v>46428947.57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4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4">
        <v>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4">
        <f>F88-F89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4">
        <v>0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4">
        <f>F91</f>
        <v>0</v>
      </c>
      <c r="G90" s="34">
        <f aca="true" t="shared" si="14" ref="G90:S90">G91</f>
        <v>0</v>
      </c>
      <c r="H90" s="34">
        <f t="shared" si="14"/>
        <v>0</v>
      </c>
      <c r="I90" s="34">
        <f t="shared" si="14"/>
        <v>0</v>
      </c>
      <c r="J90" s="34">
        <f t="shared" si="14"/>
        <v>0</v>
      </c>
      <c r="K90" s="34">
        <f t="shared" si="14"/>
        <v>0</v>
      </c>
      <c r="L90" s="34">
        <f t="shared" si="14"/>
        <v>0</v>
      </c>
      <c r="M90" s="34">
        <f t="shared" si="14"/>
        <v>0</v>
      </c>
      <c r="N90" s="34">
        <f t="shared" si="14"/>
        <v>0</v>
      </c>
      <c r="O90" s="34">
        <f t="shared" si="14"/>
        <v>0</v>
      </c>
      <c r="P90" s="34">
        <f t="shared" si="14"/>
        <v>0</v>
      </c>
      <c r="Q90" s="34">
        <f t="shared" si="14"/>
        <v>0</v>
      </c>
      <c r="R90" s="34">
        <f t="shared" si="14"/>
        <v>0</v>
      </c>
      <c r="S90" s="34">
        <f t="shared" si="14"/>
        <v>0</v>
      </c>
      <c r="T90" s="34">
        <f>SUM(T91)</f>
        <v>105805218.85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4">
        <v>0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>
        <v>105805218.85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4">
        <f>SUM(F94,F96)</f>
        <v>61005711.49000025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f>SUM(T94,T96)</f>
        <v>-37269523.75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4">
        <f>F94</f>
        <v>-2960377382.31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T94</f>
        <v>-1182174037.64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4">
        <v>-2960377382.31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v>-1182174037.64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4">
        <f>F96</f>
        <v>3021383093.8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f>T96</f>
        <v>1144904513.89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4">
        <v>3021383093.8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v>1144904513.89</v>
      </c>
      <c r="U96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2022-05-13T05:56:13Z</dcterms:modified>
  <cp:category/>
  <cp:version/>
  <cp:contentType/>
  <cp:contentStatus/>
</cp:coreProperties>
</file>