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2\Отчет об исполнении МБ\3 квартал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доходов'!$W$293</definedName>
    <definedName name="_xlnm.Print_Titles" localSheetId="0">'Роспись доходов'!$9:$10</definedName>
  </definedNames>
  <calcPr calcId="152511"/>
</workbook>
</file>

<file path=xl/calcChain.xml><?xml version="1.0" encoding="utf-8"?>
<calcChain xmlns="http://schemas.openxmlformats.org/spreadsheetml/2006/main">
  <c r="W287" i="1" l="1"/>
  <c r="W288" i="1"/>
  <c r="W289" i="1"/>
  <c r="V228" i="1"/>
  <c r="U70" i="1"/>
  <c r="V70" i="1"/>
  <c r="V90" i="1"/>
  <c r="U90" i="1"/>
  <c r="V33" i="1"/>
  <c r="U33" i="1"/>
  <c r="U32" i="1" s="1"/>
  <c r="V40" i="1"/>
  <c r="U40" i="1"/>
  <c r="V281" i="1"/>
  <c r="V282" i="1"/>
  <c r="U282" i="1"/>
  <c r="W283" i="1"/>
  <c r="W249" i="1"/>
  <c r="W244" i="1"/>
  <c r="W241" i="1"/>
  <c r="W232" i="1"/>
  <c r="W124" i="1" l="1"/>
  <c r="V288" i="1"/>
  <c r="V287" i="1" s="1"/>
  <c r="U288" i="1"/>
  <c r="U287" i="1" s="1"/>
  <c r="W284" i="1"/>
  <c r="W285" i="1"/>
  <c r="W266" i="1"/>
  <c r="W267" i="1"/>
  <c r="W262" i="1"/>
  <c r="W248" i="1"/>
  <c r="W247" i="1"/>
  <c r="W246" i="1"/>
  <c r="W243" i="1"/>
  <c r="W242" i="1"/>
  <c r="W239" i="1"/>
  <c r="W238" i="1"/>
  <c r="W235" i="1"/>
  <c r="W234" i="1"/>
  <c r="W229" i="1"/>
  <c r="W230" i="1"/>
  <c r="W226" i="1"/>
  <c r="V225" i="1"/>
  <c r="W225" i="1" s="1"/>
  <c r="V192" i="1"/>
  <c r="U192" i="1"/>
  <c r="V125" i="1"/>
  <c r="U125" i="1"/>
  <c r="V95" i="1"/>
  <c r="U95" i="1"/>
  <c r="V48" i="1"/>
  <c r="U48" i="1"/>
  <c r="U225" i="1"/>
  <c r="U228" i="1"/>
  <c r="W15" i="1" l="1"/>
  <c r="W16" i="1"/>
  <c r="W18" i="1"/>
  <c r="W19" i="1"/>
  <c r="W20" i="1"/>
  <c r="W21" i="1"/>
  <c r="W25" i="1"/>
  <c r="W27" i="1"/>
  <c r="W29" i="1"/>
  <c r="W31" i="1"/>
  <c r="W35" i="1"/>
  <c r="W38" i="1"/>
  <c r="W52" i="1"/>
  <c r="W54" i="1"/>
  <c r="W57" i="1"/>
  <c r="W60" i="1"/>
  <c r="W62" i="1"/>
  <c r="W65" i="1"/>
  <c r="W69" i="1"/>
  <c r="W73" i="1"/>
  <c r="W75" i="1"/>
  <c r="W78" i="1"/>
  <c r="W79" i="1"/>
  <c r="W81" i="1"/>
  <c r="W84" i="1"/>
  <c r="W87" i="1"/>
  <c r="W89" i="1"/>
  <c r="W93" i="1"/>
  <c r="W94" i="1"/>
  <c r="W100" i="1"/>
  <c r="W102" i="1"/>
  <c r="W105" i="1"/>
  <c r="W107" i="1"/>
  <c r="W110" i="1"/>
  <c r="W115" i="1"/>
  <c r="W116" i="1"/>
  <c r="W117" i="1"/>
  <c r="W132" i="1"/>
  <c r="W133" i="1"/>
  <c r="W136" i="1"/>
  <c r="W139" i="1"/>
  <c r="W140" i="1"/>
  <c r="W142" i="1"/>
  <c r="W144" i="1"/>
  <c r="W150" i="1"/>
  <c r="W152" i="1"/>
  <c r="W154" i="1"/>
  <c r="W156" i="1"/>
  <c r="W159" i="1"/>
  <c r="W160" i="1"/>
  <c r="W163" i="1"/>
  <c r="W164" i="1"/>
  <c r="W166" i="1"/>
  <c r="W172" i="1"/>
  <c r="W174" i="1"/>
  <c r="W177" i="1"/>
  <c r="W182" i="1"/>
  <c r="W183" i="1"/>
  <c r="W189" i="1"/>
  <c r="W199" i="1"/>
  <c r="W201" i="1"/>
  <c r="W203" i="1"/>
  <c r="W206" i="1"/>
  <c r="W207" i="1"/>
  <c r="W210" i="1"/>
  <c r="W212" i="1"/>
  <c r="W213" i="1"/>
  <c r="W214" i="1"/>
  <c r="W216" i="1"/>
  <c r="W218" i="1"/>
  <c r="W220" i="1"/>
  <c r="W222" i="1"/>
  <c r="W224" i="1"/>
  <c r="W231" i="1"/>
  <c r="W233" i="1"/>
  <c r="W236" i="1"/>
  <c r="W237" i="1"/>
  <c r="W240" i="1"/>
  <c r="W245" i="1"/>
  <c r="W250" i="1"/>
  <c r="W254" i="1"/>
  <c r="W255" i="1"/>
  <c r="W256" i="1"/>
  <c r="W257" i="1"/>
  <c r="W258" i="1"/>
  <c r="W259" i="1"/>
  <c r="W260" i="1"/>
  <c r="W261" i="1"/>
  <c r="W263" i="1"/>
  <c r="W264" i="1"/>
  <c r="W265" i="1"/>
  <c r="W268" i="1"/>
  <c r="W269" i="1"/>
  <c r="W270" i="1"/>
  <c r="W271" i="1"/>
  <c r="W273" i="1"/>
  <c r="W275" i="1"/>
  <c r="W278" i="1"/>
  <c r="W280" i="1"/>
  <c r="W286" i="1"/>
  <c r="W292" i="1"/>
  <c r="W293" i="1"/>
  <c r="V253" i="1"/>
  <c r="V252" i="1" s="1"/>
  <c r="V178" i="1"/>
  <c r="U178" i="1"/>
  <c r="V181" i="1"/>
  <c r="W181" i="1" s="1"/>
  <c r="U181" i="1"/>
  <c r="U185" i="1"/>
  <c r="V185" i="1"/>
  <c r="V176" i="1"/>
  <c r="V180" i="1" l="1"/>
  <c r="V175" i="1" s="1"/>
  <c r="U180" i="1"/>
  <c r="V191" i="1"/>
  <c r="V190" i="1" s="1"/>
  <c r="U191" i="1"/>
  <c r="U190" i="1" s="1"/>
  <c r="V209" i="1"/>
  <c r="V205" i="1"/>
  <c r="V204" i="1" s="1"/>
  <c r="V202" i="1" s="1"/>
  <c r="V188" i="1"/>
  <c r="V187" i="1" s="1"/>
  <c r="V171" i="1"/>
  <c r="V168" i="1"/>
  <c r="U168" i="1"/>
  <c r="V165" i="1"/>
  <c r="V162" i="1"/>
  <c r="V158" i="1"/>
  <c r="V155" i="1"/>
  <c r="V153" i="1"/>
  <c r="V147" i="1"/>
  <c r="U147" i="1"/>
  <c r="V145" i="1"/>
  <c r="U145" i="1"/>
  <c r="V138" i="1"/>
  <c r="V137" i="1" s="1"/>
  <c r="V149" i="1"/>
  <c r="V143" i="1"/>
  <c r="V141" i="1"/>
  <c r="V134" i="1"/>
  <c r="U134" i="1"/>
  <c r="V131" i="1"/>
  <c r="V118" i="1"/>
  <c r="U118" i="1"/>
  <c r="V44" i="1"/>
  <c r="U44" i="1"/>
  <c r="V37" i="1"/>
  <c r="U37" i="1"/>
  <c r="V34" i="1"/>
  <c r="U34" i="1"/>
  <c r="V291" i="1"/>
  <c r="U291" i="1"/>
  <c r="U290" i="1" s="1"/>
  <c r="V279" i="1"/>
  <c r="V277" i="1"/>
  <c r="U281" i="1"/>
  <c r="U279" i="1"/>
  <c r="U277" i="1"/>
  <c r="V272" i="1"/>
  <c r="V274" i="1"/>
  <c r="U274" i="1"/>
  <c r="U272" i="1"/>
  <c r="U253" i="1"/>
  <c r="V227" i="1"/>
  <c r="V223" i="1"/>
  <c r="W223" i="1" s="1"/>
  <c r="U223" i="1"/>
  <c r="V221" i="1"/>
  <c r="V219" i="1"/>
  <c r="V217" i="1"/>
  <c r="W217" i="1" s="1"/>
  <c r="V215" i="1"/>
  <c r="V211" i="1"/>
  <c r="U221" i="1"/>
  <c r="U219" i="1"/>
  <c r="U217" i="1"/>
  <c r="U215" i="1"/>
  <c r="U211" i="1"/>
  <c r="W211" i="1" s="1"/>
  <c r="U209" i="1"/>
  <c r="U205" i="1"/>
  <c r="U202" i="1"/>
  <c r="U200" i="1"/>
  <c r="U198" i="1"/>
  <c r="U188" i="1"/>
  <c r="U187" i="1" s="1"/>
  <c r="U171" i="1"/>
  <c r="U170" i="1" s="1"/>
  <c r="U176" i="1"/>
  <c r="U165" i="1"/>
  <c r="U162" i="1"/>
  <c r="U161" i="1" s="1"/>
  <c r="U158" i="1"/>
  <c r="U157" i="1" s="1"/>
  <c r="U155" i="1"/>
  <c r="U153" i="1"/>
  <c r="V151" i="1"/>
  <c r="U151" i="1"/>
  <c r="U149" i="1"/>
  <c r="U143" i="1"/>
  <c r="U141" i="1"/>
  <c r="U138" i="1"/>
  <c r="U137" i="1" s="1"/>
  <c r="U131" i="1"/>
  <c r="V123" i="1"/>
  <c r="U123" i="1"/>
  <c r="U122" i="1" s="1"/>
  <c r="V114" i="1"/>
  <c r="U114" i="1"/>
  <c r="U113" i="1" s="1"/>
  <c r="V109" i="1"/>
  <c r="U109" i="1"/>
  <c r="U108" i="1" s="1"/>
  <c r="V106" i="1"/>
  <c r="V104" i="1"/>
  <c r="U106" i="1"/>
  <c r="U104" i="1"/>
  <c r="V101" i="1"/>
  <c r="V99" i="1"/>
  <c r="U101" i="1"/>
  <c r="U99" i="1"/>
  <c r="V92" i="1"/>
  <c r="U92" i="1"/>
  <c r="U91" i="1" s="1"/>
  <c r="V88" i="1"/>
  <c r="U88" i="1"/>
  <c r="V86" i="1"/>
  <c r="U86" i="1"/>
  <c r="U85" i="1" s="1"/>
  <c r="V83" i="1"/>
  <c r="U83" i="1"/>
  <c r="U82" i="1" s="1"/>
  <c r="V80" i="1"/>
  <c r="U80" i="1"/>
  <c r="V77" i="1"/>
  <c r="V74" i="1"/>
  <c r="V72" i="1"/>
  <c r="W72" i="1" s="1"/>
  <c r="U77" i="1"/>
  <c r="U76" i="1" s="1"/>
  <c r="U74" i="1"/>
  <c r="U72" i="1"/>
  <c r="V68" i="1"/>
  <c r="U68" i="1"/>
  <c r="U67" i="1" s="1"/>
  <c r="U66" i="1" s="1"/>
  <c r="V64" i="1"/>
  <c r="U64" i="1"/>
  <c r="V61" i="1"/>
  <c r="U61" i="1"/>
  <c r="V59" i="1"/>
  <c r="U59" i="1"/>
  <c r="V56" i="1"/>
  <c r="U56" i="1"/>
  <c r="V53" i="1"/>
  <c r="U53" i="1"/>
  <c r="V51" i="1"/>
  <c r="U51" i="1"/>
  <c r="V30" i="1"/>
  <c r="U30" i="1"/>
  <c r="V28" i="1"/>
  <c r="U28" i="1"/>
  <c r="V26" i="1"/>
  <c r="U26" i="1"/>
  <c r="V24" i="1"/>
  <c r="U24" i="1"/>
  <c r="V17" i="1"/>
  <c r="U17" i="1"/>
  <c r="V14" i="1"/>
  <c r="U14" i="1"/>
  <c r="U13" i="1" s="1"/>
  <c r="W187" i="1" l="1"/>
  <c r="W28" i="1"/>
  <c r="W56" i="1"/>
  <c r="W61" i="1"/>
  <c r="W80" i="1"/>
  <c r="W101" i="1"/>
  <c r="W106" i="1"/>
  <c r="W24" i="1"/>
  <c r="W51" i="1"/>
  <c r="U63" i="1"/>
  <c r="W74" i="1"/>
  <c r="W215" i="1"/>
  <c r="W34" i="1"/>
  <c r="W180" i="1"/>
  <c r="V67" i="1"/>
  <c r="W68" i="1"/>
  <c r="V85" i="1"/>
  <c r="W85" i="1" s="1"/>
  <c r="W86" i="1"/>
  <c r="V91" i="1"/>
  <c r="W92" i="1"/>
  <c r="V113" i="1"/>
  <c r="W113" i="1" s="1"/>
  <c r="W114" i="1"/>
  <c r="W149" i="1"/>
  <c r="V157" i="1"/>
  <c r="W157" i="1" s="1"/>
  <c r="W158" i="1"/>
  <c r="V200" i="1"/>
  <c r="W200" i="1" s="1"/>
  <c r="W202" i="1"/>
  <c r="W137" i="1"/>
  <c r="W219" i="1"/>
  <c r="V208" i="1"/>
  <c r="W274" i="1"/>
  <c r="W134" i="1"/>
  <c r="W138" i="1"/>
  <c r="V161" i="1"/>
  <c r="W161" i="1" s="1"/>
  <c r="W162" i="1"/>
  <c r="W171" i="1"/>
  <c r="W17" i="1"/>
  <c r="W26" i="1"/>
  <c r="W30" i="1"/>
  <c r="W53" i="1"/>
  <c r="W59" i="1"/>
  <c r="W64" i="1"/>
  <c r="V76" i="1"/>
  <c r="W76" i="1" s="1"/>
  <c r="W77" i="1"/>
  <c r="V82" i="1"/>
  <c r="W82" i="1" s="1"/>
  <c r="W83" i="1"/>
  <c r="W88" i="1"/>
  <c r="V108" i="1"/>
  <c r="W108" i="1" s="1"/>
  <c r="W109" i="1"/>
  <c r="W123" i="1"/>
  <c r="W151" i="1"/>
  <c r="V170" i="1"/>
  <c r="W221" i="1"/>
  <c r="W272" i="1"/>
  <c r="W277" i="1"/>
  <c r="V290" i="1"/>
  <c r="W290" i="1" s="1"/>
  <c r="W291" i="1"/>
  <c r="W37" i="1"/>
  <c r="W141" i="1"/>
  <c r="W153" i="1"/>
  <c r="W165" i="1"/>
  <c r="W175" i="1"/>
  <c r="V13" i="1"/>
  <c r="W13" i="1" s="1"/>
  <c r="W14" i="1"/>
  <c r="U175" i="1"/>
  <c r="W176" i="1"/>
  <c r="W209" i="1"/>
  <c r="W281" i="1"/>
  <c r="W282" i="1"/>
  <c r="W99" i="1"/>
  <c r="W104" i="1"/>
  <c r="W279" i="1"/>
  <c r="V130" i="1"/>
  <c r="W131" i="1"/>
  <c r="W143" i="1"/>
  <c r="W155" i="1"/>
  <c r="W188" i="1"/>
  <c r="V251" i="1"/>
  <c r="U252" i="1"/>
  <c r="W252" i="1" s="1"/>
  <c r="W253" i="1"/>
  <c r="U227" i="1"/>
  <c r="W227" i="1" s="1"/>
  <c r="W228" i="1"/>
  <c r="U204" i="1"/>
  <c r="W204" i="1" s="1"/>
  <c r="W205" i="1"/>
  <c r="U112" i="1"/>
  <c r="U111" i="1" s="1"/>
  <c r="U167" i="1"/>
  <c r="V198" i="1"/>
  <c r="V122" i="1"/>
  <c r="W122" i="1" s="1"/>
  <c r="V112" i="1"/>
  <c r="U130" i="1"/>
  <c r="U129" i="1" s="1"/>
  <c r="V43" i="1"/>
  <c r="U276" i="1"/>
  <c r="U43" i="1"/>
  <c r="V103" i="1"/>
  <c r="U12" i="1"/>
  <c r="U23" i="1"/>
  <c r="U22" i="1" s="1"/>
  <c r="U58" i="1"/>
  <c r="U55" i="1" s="1"/>
  <c r="V23" i="1"/>
  <c r="V58" i="1"/>
  <c r="U71" i="1"/>
  <c r="U103" i="1"/>
  <c r="U98" i="1" s="1"/>
  <c r="U197" i="1"/>
  <c r="U128" i="1" l="1"/>
  <c r="V71" i="1"/>
  <c r="W71" i="1" s="1"/>
  <c r="V129" i="1"/>
  <c r="W129" i="1" s="1"/>
  <c r="V12" i="1"/>
  <c r="W12" i="1" s="1"/>
  <c r="V276" i="1"/>
  <c r="W276" i="1" s="1"/>
  <c r="V55" i="1"/>
  <c r="W55" i="1" s="1"/>
  <c r="W58" i="1"/>
  <c r="W33" i="1"/>
  <c r="U208" i="1"/>
  <c r="W208" i="1" s="1"/>
  <c r="V167" i="1"/>
  <c r="W167" i="1" s="1"/>
  <c r="W170" i="1"/>
  <c r="W130" i="1"/>
  <c r="V111" i="1"/>
  <c r="W111" i="1" s="1"/>
  <c r="W112" i="1"/>
  <c r="V197" i="1"/>
  <c r="W198" i="1"/>
  <c r="V22" i="1"/>
  <c r="W22" i="1" s="1"/>
  <c r="W23" i="1"/>
  <c r="V98" i="1"/>
  <c r="W103" i="1"/>
  <c r="W90" i="1"/>
  <c r="W91" i="1"/>
  <c r="V66" i="1"/>
  <c r="V63" i="1" s="1"/>
  <c r="W67" i="1"/>
  <c r="U251" i="1"/>
  <c r="W251" i="1" s="1"/>
  <c r="V32" i="1"/>
  <c r="U97" i="1"/>
  <c r="W70" i="1" l="1"/>
  <c r="V196" i="1"/>
  <c r="V195" i="1" s="1"/>
  <c r="W66" i="1"/>
  <c r="W63" i="1"/>
  <c r="W32" i="1"/>
  <c r="V97" i="1"/>
  <c r="W97" i="1" s="1"/>
  <c r="W98" i="1"/>
  <c r="W197" i="1"/>
  <c r="V128" i="1"/>
  <c r="W128" i="1" s="1"/>
  <c r="U196" i="1"/>
  <c r="U195" i="1" s="1"/>
  <c r="U11" i="1"/>
  <c r="W195" i="1" l="1"/>
  <c r="W196" i="1"/>
  <c r="V11" i="1"/>
  <c r="V294" i="1" s="1"/>
  <c r="U294" i="1"/>
  <c r="W294" i="1" l="1"/>
  <c r="W11" i="1"/>
</calcChain>
</file>

<file path=xl/sharedStrings.xml><?xml version="1.0" encoding="utf-8"?>
<sst xmlns="http://schemas.openxmlformats.org/spreadsheetml/2006/main" count="904" uniqueCount="529">
  <si>
    <t>Документ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</si>
  <si>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</si>
  <si>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</si>
  <si>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</si>
  <si>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</si>
  <si>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</si>
  <si>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</si>
  <si>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</si>
  <si>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</si>
  <si>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</si>
  <si>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</si>
  <si>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</si>
  <si>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</si>
  <si>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</si>
  <si>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</si>
  <si>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10101014020000110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</si>
  <si>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</si>
  <si>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</si>
  <si>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</si>
  <si>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</si>
  <si>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</si>
  <si>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</si>
  <si>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</si>
  <si>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</si>
  <si>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</si>
  <si>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</si>
  <si>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</si>
  <si>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</si>
  <si>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</si>
  <si>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</si>
  <si>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</si>
  <si>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</si>
  <si>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</si>
  <si>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</si>
  <si>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</si>
  <si>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</si>
  <si>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</si>
  <si>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</si>
  <si>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</si>
  <si>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</si>
  <si>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</si>
  <si>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</si>
  <si>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</si>
  <si>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</si>
  <si>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</si>
  <si>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</si>
  <si>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</si>
  <si>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</si>
  <si>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</si>
  <si>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</si>
  <si>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</si>
  <si>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</si>
  <si>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</si>
  <si>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</si>
  <si>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</si>
  <si>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</si>
  <si>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</si>
  <si>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</si>
  <si>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</si>
  <si>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</si>
  <si>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</si>
  <si>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</si>
  <si>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</si>
  <si>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</si>
  <si>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</si>
  <si>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</si>
  <si>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</si>
  <si>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</si>
  <si>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</si>
  <si>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</si>
  <si>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</si>
  <si>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</si>
  <si>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</si>
  <si>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</si>
  <si>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</si>
  <si>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</si>
  <si>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</si>
  <si>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</si>
  <si>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</si>
  <si>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</si>
  <si>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</si>
  <si>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</si>
  <si>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</si>
  <si>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</si>
  <si>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</si>
  <si>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</si>
  <si>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</si>
  <si>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</si>
  <si>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</si>
  <si>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</si>
  <si>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</si>
  <si>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</si>
  <si>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</si>
  <si>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</si>
  <si>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</si>
  <si>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</si>
  <si>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</si>
  <si>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</si>
  <si>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</si>
  <si>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</si>
  <si>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</si>
  <si>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</si>
  <si>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</si>
  <si>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</si>
  <si>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</si>
  <si>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</si>
  <si>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</si>
  <si>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</si>
  <si>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</si>
  <si>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</si>
  <si>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</si>
  <si>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</si>
  <si>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</si>
  <si>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</si>
  <si>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</si>
  <si>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</si>
  <si>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</si>
  <si>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</si>
  <si>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</si>
  <si>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</si>
  <si>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</si>
  <si>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</si>
  <si>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</si>
  <si>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</si>
  <si>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</si>
  <si>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</si>
  <si>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</si>
  <si>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</si>
  <si>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</si>
  <si>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</si>
  <si>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</si>
  <si>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</si>
  <si>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</si>
  <si>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</si>
  <si>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</si>
  <si>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</si>
  <si>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</si>
  <si>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</si>
  <si>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</si>
  <si>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</si>
  <si>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</si>
  <si>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</si>
  <si>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</si>
  <si>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</si>
  <si>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</si>
  <si>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</si>
  <si>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</si>
  <si>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</si>
  <si>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</si>
  <si>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</si>
  <si>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</si>
  <si>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</si>
  <si>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</si>
  <si>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</si>
  <si>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</si>
  <si>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</si>
  <si>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</si>
  <si>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</si>
  <si>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</si>
  <si>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</si>
  <si>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</si>
  <si>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</si>
  <si>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</si>
  <si>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</si>
  <si>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</si>
  <si>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11204040120000120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</si>
  <si>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</si>
  <si>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</si>
  <si>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</si>
  <si>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</si>
  <si>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</si>
  <si>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</si>
  <si>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</si>
  <si>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</si>
  <si>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</si>
  <si>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</si>
  <si>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</si>
  <si>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</si>
  <si>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</si>
  <si>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</si>
  <si>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</si>
  <si>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</si>
  <si>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</si>
  <si>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</si>
  <si>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</si>
  <si>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</si>
  <si>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</si>
  <si>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</si>
  <si>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</si>
  <si>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</si>
  <si>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</si>
  <si>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</si>
  <si>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</si>
  <si>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</si>
  <si>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</si>
  <si>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</si>
  <si>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</si>
  <si>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</si>
  <si>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</si>
  <si>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</si>
  <si>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</si>
  <si>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</si>
  <si>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</si>
  <si>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</si>
  <si>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</si>
  <si>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</si>
  <si>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</si>
  <si>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</si>
  <si>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</si>
  <si>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</si>
  <si>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</si>
  <si>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</si>
  <si>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</si>
  <si>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</si>
  <si>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</si>
  <si>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</si>
  <si>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</si>
  <si>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</si>
  <si>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</si>
  <si>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</si>
  <si>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</si>
  <si>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</si>
  <si>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</si>
  <si>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</si>
  <si>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</si>
  <si>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</si>
  <si>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</si>
  <si>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</si>
  <si>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</si>
  <si>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</si>
  <si>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</si>
  <si>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</si>
  <si>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</si>
  <si>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</si>
  <si>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</si>
  <si>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</si>
  <si>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</si>
  <si>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</si>
  <si>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</si>
  <si>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</si>
  <si>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</si>
  <si>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</si>
  <si>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</si>
  <si>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</si>
  <si>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</si>
  <si>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11610030130000140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</si>
  <si>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</si>
  <si>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</si>
  <si>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</si>
  <si>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</si>
  <si>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</si>
  <si>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</si>
  <si>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</si>
  <si>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</si>
  <si>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</si>
  <si>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</si>
  <si>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</si>
  <si>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</si>
  <si>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</si>
  <si>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</si>
  <si>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</si>
  <si>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</si>
  <si>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</si>
  <si>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</si>
  <si>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</si>
  <si>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</si>
  <si>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</si>
  <si>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</si>
  <si>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</si>
  <si>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</si>
  <si>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</si>
  <si>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</si>
  <si>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</si>
  <si>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</si>
  <si>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</si>
  <si>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</si>
  <si>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</si>
  <si>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</si>
  <si>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</si>
  <si>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</si>
  <si>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</si>
  <si>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</si>
  <si>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</si>
  <si>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</si>
  <si>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</si>
  <si>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</si>
  <si>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</si>
  <si>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</si>
  <si>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</si>
  <si>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</si>
  <si>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</si>
  <si>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</si>
  <si>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</si>
  <si>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</si>
  <si>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</si>
  <si>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</si>
  <si>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</si>
  <si>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20225169000000150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</si>
  <si>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</si>
  <si>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20225169040000150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</si>
  <si>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</si>
  <si>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</si>
  <si>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</si>
  <si>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</si>
  <si>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</si>
  <si>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</si>
  <si>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</si>
  <si>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</si>
  <si>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</si>
  <si>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</si>
  <si>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</si>
  <si>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</si>
  <si>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</si>
  <si>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</si>
  <si>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</si>
  <si>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</si>
  <si>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</si>
  <si>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</si>
  <si>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</si>
  <si>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</si>
  <si>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</si>
  <si>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</si>
  <si>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</si>
  <si>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</si>
  <si>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</si>
  <si>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</si>
  <si>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</si>
  <si>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20229999047413150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</si>
  <si>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</si>
  <si>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>20229999047451150</t>
  </si>
  <si>
    <t>Субсидии бюджетам муниципальных образований для поощрения муниципальных образований - победителей конкурса лучших проектов создания комфортной городской среды в рамках подпрограммы «Благоустройство дворовых и общественных территорий муниципальных образований» государственной программы Красноярского края «Содействие органам местного самоуправления в формировании современной городской среды»</t>
  </si>
  <si>
    <t>20229999047456150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</si>
  <si>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</si>
  <si>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</si>
  <si>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20229999047563150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</si>
  <si>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</si>
  <si>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20229999047607150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</si>
  <si>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</si>
  <si>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</si>
  <si>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</si>
  <si>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</si>
  <si>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</si>
  <si>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</si>
  <si>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</si>
  <si>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</si>
  <si>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</si>
  <si>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</si>
  <si>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</si>
  <si>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</si>
  <si>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</si>
  <si>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</si>
  <si>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</si>
  <si>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</si>
  <si>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</si>
  <si>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</si>
  <si>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</si>
  <si>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</si>
  <si>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</si>
  <si>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</si>
  <si>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«Государственная поддержка детей-сирот, расширение практики применения семейных форм воспитания» государствен-ной программы Красноярского края «Развитие образования»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</si>
  <si>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</si>
  <si>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</si>
  <si>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</si>
  <si>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</si>
  <si>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</si>
  <si>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</si>
  <si>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</si>
  <si>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</si>
  <si>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</si>
  <si>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</si>
  <si>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</si>
  <si>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</si>
  <si>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</si>
  <si>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</si>
  <si>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</si>
  <si>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</si>
  <si>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20230024047846150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</si>
  <si>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</si>
  <si>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</si>
  <si>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</si>
  <si>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</si>
  <si>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</si>
  <si>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</si>
  <si>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</si>
  <si>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</si>
  <si>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</si>
  <si>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20240000000000150</t>
  </si>
  <si>
    <t>Иные межбюджетные трансферты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</si>
  <si>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</si>
  <si>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</si>
  <si>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</si>
  <si>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</si>
  <si>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20245453000000150</t>
  </si>
  <si>
    <t>Межбюджетные трансферты, передаваемые бюджетам на создание виртуальных концертных залов</t>
  </si>
  <si>
    <t>20245453040000150</t>
  </si>
  <si>
    <t>Межбюджетные трансферты, передаваемые бюджетам городских округов на создание виртуальных концертных залов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</si>
  <si>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</si>
  <si>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</si>
  <si>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</si>
  <si>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</si>
  <si>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20249999047418150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</si>
  <si>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</si>
  <si>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</si>
  <si>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</si>
  <si>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</si>
  <si>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</si>
  <si>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</si>
  <si>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</si>
  <si>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</si>
  <si>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</si>
  <si>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</si>
  <si>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</si>
  <si>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</si>
  <si>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</si>
  <si>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</si>
  <si>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</si>
  <si>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Приложение № 1</t>
  </si>
  <si>
    <t>к постановлению Администрации</t>
  </si>
  <si>
    <t>План</t>
  </si>
  <si>
    <t>Исполнено</t>
  </si>
  <si>
    <t>% исполнения</t>
  </si>
  <si>
    <t>(рублей)</t>
  </si>
  <si>
    <t>10501012010000110</t>
  </si>
  <si>
    <t>-</t>
  </si>
  <si>
    <t>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</si>
  <si>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</si>
  <si>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10502000020000110</t>
  </si>
  <si>
    <t>Единый налог на вмененный доход для отдельных видов деятельности</t>
  </si>
  <si>
    <t>10502010021000110</t>
  </si>
  <si>
    <t>Единый налог на вмененный доход для отдельных видов деятельности (сумма платежа (перерасчеты, недоимки и задолженность по соответствующему платежу, в том числе по отмененному)</t>
  </si>
  <si>
    <t>10502010022100110</t>
  </si>
  <si>
    <t>Единый налог на вмененный доход для отдельных видов деятельности (пени по соответствующему платежу)</t>
  </si>
  <si>
    <t>10502010023000110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</si>
  <si>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</si>
  <si>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</si>
  <si>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налог на вмененный доход для отдельных видов деятельност (суммы денежных взысканий (штрафов) по соответствующему платежу согласно законодательству Российской Федерации)</t>
  </si>
  <si>
    <t>105020200230000110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</si>
  <si>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</si>
  <si>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10502010020000110</t>
  </si>
  <si>
    <t>11302990000000130</t>
  </si>
  <si>
    <t>Прочие доходы от компенсации затрат бюджетов городских округов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</si>
  <si>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</si>
  <si>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</si>
  <si>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11601100010000140</t>
  </si>
  <si>
    <t>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</si>
  <si>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</si>
  <si>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</si>
  <si>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11601110010000140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</si>
  <si>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</si>
  <si>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</si>
  <si>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</si>
  <si>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</si>
  <si>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</si>
  <si>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415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</si>
  <si>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</si>
  <si>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</si>
  <si>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11700000000000000</t>
  </si>
  <si>
    <t>11701000000000180</t>
  </si>
  <si>
    <t>Невыясненные поступления</t>
  </si>
  <si>
    <t>ПРОЧИЕ НЕНАЛОГОВЫЕ ДОХОДЫ</t>
  </si>
  <si>
    <t>11701040040000180</t>
  </si>
  <si>
    <t>Невыясненные поступления, зачисляемые в бюджеты городских округов</t>
  </si>
  <si>
    <t>11610100000000140</t>
  </si>
  <si>
    <t>11610100040000140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</si>
  <si>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</si>
  <si>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</si>
  <si>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Главный администратор</t>
  </si>
  <si>
    <t>ЗАТО г. Зеленогорск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</si>
  <si>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</si>
  <si>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20229999042650150</t>
  </si>
  <si>
    <t>20229999042654150</t>
  </si>
  <si>
    <t>Выполнение требований федеральных стандартов спортивной подготовки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</si>
  <si>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развитие детско-юношеского спорта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</si>
  <si>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</si>
  <si>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</si>
  <si>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20229999047437150</t>
  </si>
  <si>
    <t>20229999047436150</t>
  </si>
  <si>
    <t>20229999047476150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</si>
  <si>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</si>
  <si>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20229999047482150</t>
  </si>
  <si>
    <t>Субсидии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</si>
  <si>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</si>
  <si>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</si>
  <si>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20229999047553150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</si>
  <si>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</si>
  <si>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</si>
  <si>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</si>
  <si>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20229999047572150</t>
  </si>
  <si>
    <t>Субсидии бюджетам муниципальных образований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водоотведения, в рамках подпрограммы «Чистая вода»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</si>
  <si>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20229999047579150</t>
  </si>
  <si>
    <t>Субсидии бюджетам муниципальных образований края на реализацию муниципальных программ (подпрограмм) поддержки социально ориентированных некоммерческих организаций в рамках подпрограммы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«Содействие развитию гражданского общества»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</si>
  <si>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</si>
  <si>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</si>
  <si>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20225750000000150</t>
  </si>
  <si>
    <t>20249999047555150</t>
  </si>
  <si>
    <t>Иные межбюджетные трансферты бюджетам муниципальных образований на реализацию мероприятий по профилактике заболеваний путем организации и проведения акарицидных обработок наиболее посещаемых населением мест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здравоохранения»</t>
  </si>
  <si>
    <t>20249999047744150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</si>
  <si>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«Стимулирование органов местного самоуправления края к эффективной реализации полномочий, закрепленных за муниципальными образованиями» государственной программы Красноярского края «Содействие развитию местного самоуправления»</t>
  </si>
  <si>
    <t>10502020021000110</t>
  </si>
  <si>
    <t xml:space="preserve"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 </t>
  </si>
  <si>
    <t>11109080000000120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</si>
  <si>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</si>
  <si>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</si>
  <si>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</si>
  <si>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11402042040000410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</si>
  <si>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</si>
  <si>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</si>
  <si>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</si>
  <si>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20229999047398150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</si>
  <si>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подпрограммы «Региональные проекты в области дорожного хозяйства и повышения безопасности дорожного движения, реализуемые в рамках национальных проектов» государственной программы Красноярского края «Развитие транспортной системы»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</si>
  <si>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Красноярского края в XXI веке»</t>
  </si>
  <si>
    <t>20229999047497150</t>
  </si>
  <si>
    <t>Субсидии бюджетам муниципальных образований на мероприятия в области обеспечения капитального ремонта, реконструкции и строительства гидротехнических сооружений в рамках подпрограммы «Использование и охрана водных ресурсов» государственной программы Красноярского края «Охрана окружающей среды, воспроизводство природных ресурсов»</t>
  </si>
  <si>
    <t>20229999047559150</t>
  </si>
  <si>
    <t>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</si>
  <si>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20229999047668150</t>
  </si>
  <si>
    <t>Субсидии бюджетам муниципальных образований края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</si>
  <si>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20249999041034150</t>
  </si>
  <si>
    <t>Иные межбюджетные трансферты бюджетам муниципальных образований на финансовое обеспечение (возмещение) расходных обязательств муниципальных образований, связанных с увеличением с 1 июня 2022 года региональных выплат, по министерству финансов Красноярского края в рамках непрограммных расходов отдельных органов исполнительной власти</t>
  </si>
  <si>
    <t>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</si>
  <si>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</si>
  <si>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10501050011000110</t>
  </si>
  <si>
    <t>10501050012100110</t>
  </si>
  <si>
    <t>Минимальный налог, зачисляемый в бюджеты субъектов Российской Федерации (за налоговые периоды, истекшие до 1 января 2016 года)(сумма платежа, перерасчеты, недоимка и задолженность по соответствующему платежу, в том числе по отмененным)</t>
  </si>
  <si>
    <t>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</si>
  <si>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014</t>
  </si>
  <si>
    <t xml:space="preserve"> за девять месяцев 2022 года</t>
  </si>
  <si>
    <t xml:space="preserve">   Доходы местного бюджета </t>
  </si>
  <si>
    <r>
      <t xml:space="preserve">от </t>
    </r>
    <r>
      <rPr>
        <u/>
        <sz val="11"/>
        <rFont val="Times New Roman"/>
        <family val="1"/>
        <charset val="204"/>
      </rPr>
      <t xml:space="preserve"> 18.10.2022</t>
    </r>
    <r>
      <rPr>
        <sz val="11"/>
        <rFont val="Times New Roman"/>
        <family val="1"/>
        <charset val="204"/>
      </rPr>
      <t xml:space="preserve">     №</t>
    </r>
    <r>
      <rPr>
        <u/>
        <sz val="11"/>
        <rFont val="Times New Roman"/>
        <family val="1"/>
        <charset val="204"/>
      </rPr>
      <t xml:space="preserve"> 159-п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</si>
</sst>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3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Arial Cyr"/>
    </font>
    <font>
      <sz val="10"/>
      <name val="Arial Cyr"/>
    </font>
    <font>
      <sz val="8.5"/>
      <name val="MS Sans Serif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3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left" vertical="center" wrapText="1"/>
    </xf>
    <xf numFmtId="164" fontId="7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/>
    <xf numFmtId="0" fontId="1" fillId="0" borderId="0" xfId="0" applyFont="1" applyAlignment="1"/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top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top"/>
    </xf>
    <xf numFmtId="0" fontId="10" fillId="0" borderId="0" xfId="0" applyFont="1" applyAlignment="1">
      <alignment horizontal="center" vertical="top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5"/>
  <sheetViews>
    <sheetView showGridLines="0" tabSelected="1" view="pageBreakPreview" zoomScale="66" zoomScaleNormal="100" zoomScaleSheetLayoutView="66" workbookViewId="0">
      <selection activeCell="C4" sqref="C4:W4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15.21875" customWidth="1"/>
    <col min="4" max="4" width="24.44140625" customWidth="1"/>
    <col min="5" max="5" width="82.5546875" customWidth="1"/>
    <col min="6" max="20" width="8.88671875" hidden="1" customWidth="1"/>
    <col min="21" max="22" width="18.6640625" customWidth="1"/>
    <col min="23" max="23" width="15.109375" customWidth="1"/>
  </cols>
  <sheetData>
    <row r="1" spans="1:23" ht="15.75" customHeight="1" x14ac:dyDescent="0.25">
      <c r="A1" s="8"/>
      <c r="B1" s="8"/>
      <c r="C1" s="42" t="s">
        <v>416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15.75" customHeight="1" x14ac:dyDescent="0.25">
      <c r="A2" s="8"/>
      <c r="B2" s="8"/>
      <c r="C2" s="42" t="s">
        <v>417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15.75" customHeight="1" x14ac:dyDescent="0.25">
      <c r="A3" s="8"/>
      <c r="B3" s="8"/>
      <c r="C3" s="42" t="s">
        <v>467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ht="15.75" customHeight="1" x14ac:dyDescent="0.25">
      <c r="A4" s="8"/>
      <c r="B4" s="8"/>
      <c r="C4" s="42" t="s">
        <v>528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ht="7.2" customHeight="1" x14ac:dyDescent="0.25">
      <c r="B5" s="9"/>
      <c r="C5" s="2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11"/>
      <c r="W5" s="9"/>
    </row>
    <row r="6" spans="1:23" ht="19.2" customHeight="1" x14ac:dyDescent="0.25">
      <c r="B6" s="9"/>
      <c r="C6" s="9"/>
      <c r="D6" s="9"/>
      <c r="E6" s="38" t="s">
        <v>527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11"/>
      <c r="W6" s="9"/>
    </row>
    <row r="7" spans="1:23" ht="19.8" customHeight="1" x14ac:dyDescent="0.3">
      <c r="B7" s="12"/>
      <c r="C7" s="25"/>
      <c r="D7" s="26"/>
      <c r="E7" s="39" t="s">
        <v>526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4.4" customHeight="1" x14ac:dyDescent="0.25">
      <c r="A8" s="46" t="s">
        <v>421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ht="17.100000000000001" customHeight="1" x14ac:dyDescent="0.25">
      <c r="A9" s="1"/>
      <c r="B9" s="47" t="s">
        <v>0</v>
      </c>
      <c r="C9" s="44" t="s">
        <v>466</v>
      </c>
      <c r="D9" s="44" t="s">
        <v>1</v>
      </c>
      <c r="E9" s="44" t="s">
        <v>2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13"/>
      <c r="Q9" s="13"/>
      <c r="R9" s="13"/>
      <c r="S9" s="13"/>
      <c r="T9" s="13"/>
      <c r="U9" s="40" t="s">
        <v>418</v>
      </c>
      <c r="V9" s="40" t="s">
        <v>419</v>
      </c>
      <c r="W9" s="40" t="s">
        <v>420</v>
      </c>
    </row>
    <row r="10" spans="1:23" ht="30.6" customHeight="1" x14ac:dyDescent="0.25">
      <c r="A10" s="1"/>
      <c r="B10" s="47"/>
      <c r="C10" s="45"/>
      <c r="D10" s="45"/>
      <c r="E10" s="48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3"/>
      <c r="Q10" s="13"/>
      <c r="R10" s="13"/>
      <c r="S10" s="13"/>
      <c r="T10" s="13"/>
      <c r="U10" s="41"/>
      <c r="V10" s="41"/>
      <c r="W10" s="41"/>
    </row>
    <row r="11" spans="1:23" ht="19.8" customHeight="1" x14ac:dyDescent="0.25">
      <c r="A11" s="2"/>
      <c r="B11" s="5"/>
      <c r="C11" s="14" t="s">
        <v>3</v>
      </c>
      <c r="D11" s="14" t="s">
        <v>4</v>
      </c>
      <c r="E11" s="15" t="s">
        <v>5</v>
      </c>
      <c r="F11" s="14"/>
      <c r="G11" s="14"/>
      <c r="H11" s="14"/>
      <c r="I11" s="14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f>SUM(U12+U22+U32+U55+U63+U70+U97+U111+U122+U128+U190)</f>
        <v>754307200</v>
      </c>
      <c r="V11" s="16">
        <f>SUM(V12+V22+V32+V55+V63+V70+V97+V111+V122+V128+V190)</f>
        <v>504796675.55000001</v>
      </c>
      <c r="W11" s="16">
        <f>ROUND(V11/U11*100,2)</f>
        <v>66.92</v>
      </c>
    </row>
    <row r="12" spans="1:23" ht="20.399999999999999" customHeight="1" x14ac:dyDescent="0.25">
      <c r="A12" s="2"/>
      <c r="B12" s="5"/>
      <c r="C12" s="14" t="s">
        <v>6</v>
      </c>
      <c r="D12" s="14" t="s">
        <v>7</v>
      </c>
      <c r="E12" s="15" t="s">
        <v>8</v>
      </c>
      <c r="F12" s="14"/>
      <c r="G12" s="14"/>
      <c r="H12" s="14"/>
      <c r="I12" s="14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f>U13+U17</f>
        <v>525662300</v>
      </c>
      <c r="V12" s="16">
        <f>V13+V17</f>
        <v>342123490.87</v>
      </c>
      <c r="W12" s="16">
        <f t="shared" ref="W12:W79" si="0">ROUND(V12/U12*100,2)</f>
        <v>65.08</v>
      </c>
    </row>
    <row r="13" spans="1:23" ht="19.2" customHeight="1" x14ac:dyDescent="0.25">
      <c r="A13" s="2"/>
      <c r="B13" s="5"/>
      <c r="C13" s="14" t="s">
        <v>6</v>
      </c>
      <c r="D13" s="14" t="s">
        <v>9</v>
      </c>
      <c r="E13" s="15" t="s">
        <v>10</v>
      </c>
      <c r="F13" s="14"/>
      <c r="G13" s="14"/>
      <c r="H13" s="14"/>
      <c r="I13" s="14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>
        <f>U14</f>
        <v>135188500</v>
      </c>
      <c r="V13" s="16">
        <f>V14</f>
        <v>73391783.799999997</v>
      </c>
      <c r="W13" s="16">
        <f t="shared" si="0"/>
        <v>54.29</v>
      </c>
    </row>
    <row r="14" spans="1:23" ht="35.4" customHeight="1" x14ac:dyDescent="0.25">
      <c r="A14" s="2"/>
      <c r="B14" s="5"/>
      <c r="C14" s="14" t="s">
        <v>6</v>
      </c>
      <c r="D14" s="14" t="s">
        <v>11</v>
      </c>
      <c r="E14" s="15" t="s">
        <v>12</v>
      </c>
      <c r="F14" s="14"/>
      <c r="G14" s="14"/>
      <c r="H14" s="14"/>
      <c r="I14" s="14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f>SUM(U15:U16)</f>
        <v>135188500</v>
      </c>
      <c r="V14" s="16">
        <f>SUM(V15:V16)</f>
        <v>73391783.799999997</v>
      </c>
      <c r="W14" s="16">
        <f t="shared" si="0"/>
        <v>54.29</v>
      </c>
    </row>
    <row r="15" spans="1:23" ht="34.799999999999997" customHeight="1" x14ac:dyDescent="0.25">
      <c r="A15" s="3"/>
      <c r="B15" s="6"/>
      <c r="C15" s="17" t="s">
        <v>6</v>
      </c>
      <c r="D15" s="17" t="s">
        <v>13</v>
      </c>
      <c r="E15" s="18" t="s">
        <v>14</v>
      </c>
      <c r="F15" s="17"/>
      <c r="G15" s="17"/>
      <c r="H15" s="17"/>
      <c r="I15" s="17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>
        <v>5757400</v>
      </c>
      <c r="V15" s="19">
        <v>7987728.7000000002</v>
      </c>
      <c r="W15" s="19">
        <f t="shared" si="0"/>
        <v>138.74</v>
      </c>
    </row>
    <row r="16" spans="1:23" ht="33" customHeight="1" x14ac:dyDescent="0.25">
      <c r="A16" s="3"/>
      <c r="B16" s="6"/>
      <c r="C16" s="17" t="s">
        <v>6</v>
      </c>
      <c r="D16" s="17" t="s">
        <v>15</v>
      </c>
      <c r="E16" s="18" t="s">
        <v>16</v>
      </c>
      <c r="F16" s="17"/>
      <c r="G16" s="17"/>
      <c r="H16" s="17"/>
      <c r="I16" s="17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>
        <v>129431100</v>
      </c>
      <c r="V16" s="19">
        <v>65404055.100000001</v>
      </c>
      <c r="W16" s="19">
        <f t="shared" si="0"/>
        <v>50.53</v>
      </c>
    </row>
    <row r="17" spans="1:23" ht="19.2" customHeight="1" x14ac:dyDescent="0.25">
      <c r="A17" s="2"/>
      <c r="B17" s="5"/>
      <c r="C17" s="14" t="s">
        <v>6</v>
      </c>
      <c r="D17" s="14" t="s">
        <v>17</v>
      </c>
      <c r="E17" s="15" t="s">
        <v>18</v>
      </c>
      <c r="F17" s="14"/>
      <c r="G17" s="14"/>
      <c r="H17" s="14"/>
      <c r="I17" s="14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>
        <f>SUM(U18:U21)</f>
        <v>390473800</v>
      </c>
      <c r="V17" s="16">
        <f>SUM(V18:V21)</f>
        <v>268731707.06999999</v>
      </c>
      <c r="W17" s="16">
        <f t="shared" si="0"/>
        <v>68.819999999999993</v>
      </c>
    </row>
    <row r="18" spans="1:23" ht="54.6" customHeight="1" x14ac:dyDescent="0.25">
      <c r="A18" s="3"/>
      <c r="B18" s="6"/>
      <c r="C18" s="17" t="s">
        <v>6</v>
      </c>
      <c r="D18" s="17" t="s">
        <v>19</v>
      </c>
      <c r="E18" s="20" t="s">
        <v>20</v>
      </c>
      <c r="F18" s="17"/>
      <c r="G18" s="17"/>
      <c r="H18" s="17"/>
      <c r="I18" s="17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>
        <v>383450100</v>
      </c>
      <c r="V18" s="19">
        <v>258445366.18000001</v>
      </c>
      <c r="W18" s="19">
        <f t="shared" si="0"/>
        <v>67.400000000000006</v>
      </c>
    </row>
    <row r="19" spans="1:23" ht="75" customHeight="1" x14ac:dyDescent="0.25">
      <c r="A19" s="3"/>
      <c r="B19" s="6"/>
      <c r="C19" s="17" t="s">
        <v>6</v>
      </c>
      <c r="D19" s="17" t="s">
        <v>21</v>
      </c>
      <c r="E19" s="20" t="s">
        <v>22</v>
      </c>
      <c r="F19" s="17"/>
      <c r="G19" s="17"/>
      <c r="H19" s="17"/>
      <c r="I19" s="17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>
        <v>945500</v>
      </c>
      <c r="V19" s="19">
        <v>914335.75</v>
      </c>
      <c r="W19" s="19">
        <f t="shared" si="0"/>
        <v>96.7</v>
      </c>
    </row>
    <row r="20" spans="1:23" ht="27.6" x14ac:dyDescent="0.25">
      <c r="A20" s="3"/>
      <c r="B20" s="6"/>
      <c r="C20" s="17" t="s">
        <v>6</v>
      </c>
      <c r="D20" s="17" t="s">
        <v>23</v>
      </c>
      <c r="E20" s="18" t="s">
        <v>24</v>
      </c>
      <c r="F20" s="17"/>
      <c r="G20" s="17"/>
      <c r="H20" s="17"/>
      <c r="I20" s="17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>
        <v>1802700</v>
      </c>
      <c r="V20" s="19">
        <v>2980679.54</v>
      </c>
      <c r="W20" s="19">
        <f t="shared" si="0"/>
        <v>165.35</v>
      </c>
    </row>
    <row r="21" spans="1:23" ht="27.6" x14ac:dyDescent="0.25">
      <c r="A21" s="3"/>
      <c r="B21" s="6"/>
      <c r="C21" s="17" t="s">
        <v>6</v>
      </c>
      <c r="D21" s="17" t="s">
        <v>25</v>
      </c>
      <c r="E21" s="18" t="s">
        <v>26</v>
      </c>
      <c r="F21" s="17"/>
      <c r="G21" s="17"/>
      <c r="H21" s="17"/>
      <c r="I21" s="17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>
        <v>4275500</v>
      </c>
      <c r="V21" s="19">
        <v>6391325.5999999996</v>
      </c>
      <c r="W21" s="19">
        <f t="shared" si="0"/>
        <v>149.49</v>
      </c>
    </row>
    <row r="22" spans="1:23" ht="27.6" x14ac:dyDescent="0.25">
      <c r="A22" s="2"/>
      <c r="B22" s="5"/>
      <c r="C22" s="14" t="s">
        <v>27</v>
      </c>
      <c r="D22" s="14" t="s">
        <v>28</v>
      </c>
      <c r="E22" s="15" t="s">
        <v>29</v>
      </c>
      <c r="F22" s="14"/>
      <c r="G22" s="14"/>
      <c r="H22" s="14"/>
      <c r="I22" s="14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>
        <f>U23</f>
        <v>52627900</v>
      </c>
      <c r="V22" s="16">
        <f>V23</f>
        <v>45271679.869999997</v>
      </c>
      <c r="W22" s="16">
        <f t="shared" si="0"/>
        <v>86.02</v>
      </c>
    </row>
    <row r="23" spans="1:23" ht="27.6" x14ac:dyDescent="0.25">
      <c r="A23" s="2"/>
      <c r="B23" s="5"/>
      <c r="C23" s="14" t="s">
        <v>27</v>
      </c>
      <c r="D23" s="14" t="s">
        <v>30</v>
      </c>
      <c r="E23" s="15" t="s">
        <v>31</v>
      </c>
      <c r="F23" s="14"/>
      <c r="G23" s="14"/>
      <c r="H23" s="14"/>
      <c r="I23" s="14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>
        <f>SUM(U24+U26+U28+U30)</f>
        <v>52627900</v>
      </c>
      <c r="V23" s="16">
        <f>SUM(V24+V26+V28+V30)</f>
        <v>45271679.869999997</v>
      </c>
      <c r="W23" s="16">
        <f t="shared" si="0"/>
        <v>86.02</v>
      </c>
    </row>
    <row r="24" spans="1:23" ht="47.4" customHeight="1" x14ac:dyDescent="0.25">
      <c r="A24" s="2"/>
      <c r="B24" s="5"/>
      <c r="C24" s="14" t="s">
        <v>27</v>
      </c>
      <c r="D24" s="14" t="s">
        <v>32</v>
      </c>
      <c r="E24" s="15" t="s">
        <v>33</v>
      </c>
      <c r="F24" s="14"/>
      <c r="G24" s="14"/>
      <c r="H24" s="14"/>
      <c r="I24" s="14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>
        <f>SUM(U25)</f>
        <v>23794700</v>
      </c>
      <c r="V24" s="16">
        <f>SUM(V25)</f>
        <v>22135629.300000001</v>
      </c>
      <c r="W24" s="16">
        <f t="shared" si="0"/>
        <v>93.03</v>
      </c>
    </row>
    <row r="25" spans="1:23" ht="69" x14ac:dyDescent="0.25">
      <c r="A25" s="3"/>
      <c r="B25" s="6"/>
      <c r="C25" s="17" t="s">
        <v>27</v>
      </c>
      <c r="D25" s="17" t="s">
        <v>34</v>
      </c>
      <c r="E25" s="20" t="s">
        <v>35</v>
      </c>
      <c r="F25" s="17"/>
      <c r="G25" s="17"/>
      <c r="H25" s="17"/>
      <c r="I25" s="17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>
        <v>23794700</v>
      </c>
      <c r="V25" s="19">
        <v>22135629.300000001</v>
      </c>
      <c r="W25" s="19">
        <f t="shared" si="0"/>
        <v>93.03</v>
      </c>
    </row>
    <row r="26" spans="1:23" ht="55.2" x14ac:dyDescent="0.25">
      <c r="A26" s="2"/>
      <c r="B26" s="5"/>
      <c r="C26" s="14" t="s">
        <v>27</v>
      </c>
      <c r="D26" s="14" t="s">
        <v>36</v>
      </c>
      <c r="E26" s="21" t="s">
        <v>37</v>
      </c>
      <c r="F26" s="14"/>
      <c r="G26" s="14"/>
      <c r="H26" s="14"/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>
        <f>U27</f>
        <v>131700</v>
      </c>
      <c r="V26" s="16">
        <f>V27</f>
        <v>125224.17</v>
      </c>
      <c r="W26" s="16">
        <f t="shared" si="0"/>
        <v>95.08</v>
      </c>
    </row>
    <row r="27" spans="1:23" ht="82.8" x14ac:dyDescent="0.25">
      <c r="A27" s="3"/>
      <c r="B27" s="6"/>
      <c r="C27" s="17" t="s">
        <v>27</v>
      </c>
      <c r="D27" s="17" t="s">
        <v>38</v>
      </c>
      <c r="E27" s="20" t="s">
        <v>39</v>
      </c>
      <c r="F27" s="17"/>
      <c r="G27" s="17"/>
      <c r="H27" s="17"/>
      <c r="I27" s="17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v>131700</v>
      </c>
      <c r="V27" s="19">
        <v>125224.17</v>
      </c>
      <c r="W27" s="19">
        <f t="shared" si="0"/>
        <v>95.08</v>
      </c>
    </row>
    <row r="28" spans="1:23" ht="57" customHeight="1" x14ac:dyDescent="0.25">
      <c r="A28" s="2"/>
      <c r="B28" s="5"/>
      <c r="C28" s="14" t="s">
        <v>27</v>
      </c>
      <c r="D28" s="14" t="s">
        <v>40</v>
      </c>
      <c r="E28" s="15" t="s">
        <v>41</v>
      </c>
      <c r="F28" s="14"/>
      <c r="G28" s="14"/>
      <c r="H28" s="14"/>
      <c r="I28" s="14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>
        <f>U29</f>
        <v>31685200</v>
      </c>
      <c r="V28" s="16">
        <f>V29</f>
        <v>25481838.109999999</v>
      </c>
      <c r="W28" s="16">
        <f t="shared" si="0"/>
        <v>80.42</v>
      </c>
    </row>
    <row r="29" spans="1:23" ht="69" x14ac:dyDescent="0.25">
      <c r="A29" s="3"/>
      <c r="B29" s="6"/>
      <c r="C29" s="17" t="s">
        <v>27</v>
      </c>
      <c r="D29" s="17" t="s">
        <v>42</v>
      </c>
      <c r="E29" s="20" t="s">
        <v>43</v>
      </c>
      <c r="F29" s="17"/>
      <c r="G29" s="17"/>
      <c r="H29" s="17"/>
      <c r="I29" s="17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>
        <v>31685200</v>
      </c>
      <c r="V29" s="19">
        <v>25481838.109999999</v>
      </c>
      <c r="W29" s="19">
        <f t="shared" si="0"/>
        <v>80.42</v>
      </c>
    </row>
    <row r="30" spans="1:23" ht="57" customHeight="1" x14ac:dyDescent="0.25">
      <c r="A30" s="2"/>
      <c r="B30" s="5"/>
      <c r="C30" s="14" t="s">
        <v>27</v>
      </c>
      <c r="D30" s="14" t="s">
        <v>44</v>
      </c>
      <c r="E30" s="15" t="s">
        <v>45</v>
      </c>
      <c r="F30" s="14"/>
      <c r="G30" s="14"/>
      <c r="H30" s="14"/>
      <c r="I30" s="14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>
        <f>U31</f>
        <v>-2983700</v>
      </c>
      <c r="V30" s="16">
        <f>V31</f>
        <v>-2471011.71</v>
      </c>
      <c r="W30" s="16">
        <f t="shared" si="0"/>
        <v>82.82</v>
      </c>
    </row>
    <row r="31" spans="1:23" ht="69" x14ac:dyDescent="0.25">
      <c r="A31" s="3"/>
      <c r="B31" s="6"/>
      <c r="C31" s="17" t="s">
        <v>27</v>
      </c>
      <c r="D31" s="17" t="s">
        <v>46</v>
      </c>
      <c r="E31" s="20" t="s">
        <v>47</v>
      </c>
      <c r="F31" s="17"/>
      <c r="G31" s="17"/>
      <c r="H31" s="17"/>
      <c r="I31" s="17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>
        <v>-2983700</v>
      </c>
      <c r="V31" s="19">
        <v>-2471011.71</v>
      </c>
      <c r="W31" s="19">
        <f t="shared" si="0"/>
        <v>82.82</v>
      </c>
    </row>
    <row r="32" spans="1:23" ht="23.4" customHeight="1" x14ac:dyDescent="0.25">
      <c r="A32" s="2"/>
      <c r="B32" s="5"/>
      <c r="C32" s="14" t="s">
        <v>6</v>
      </c>
      <c r="D32" s="14" t="s">
        <v>48</v>
      </c>
      <c r="E32" s="15" t="s">
        <v>49</v>
      </c>
      <c r="F32" s="14"/>
      <c r="G32" s="14"/>
      <c r="H32" s="14"/>
      <c r="I32" s="14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>
        <f>SUM(U33+U51+U53+U43)</f>
        <v>74993500</v>
      </c>
      <c r="V32" s="16">
        <f>SUM(V33+V51+V53+V43)</f>
        <v>55721946.910000011</v>
      </c>
      <c r="W32" s="16">
        <f t="shared" si="0"/>
        <v>74.3</v>
      </c>
    </row>
    <row r="33" spans="1:23" ht="25.2" customHeight="1" x14ac:dyDescent="0.25">
      <c r="A33" s="2"/>
      <c r="B33" s="5"/>
      <c r="C33" s="14" t="s">
        <v>6</v>
      </c>
      <c r="D33" s="14" t="s">
        <v>50</v>
      </c>
      <c r="E33" s="15" t="s">
        <v>51</v>
      </c>
      <c r="F33" s="14"/>
      <c r="G33" s="14"/>
      <c r="H33" s="14"/>
      <c r="I33" s="14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>
        <f>SUM(U34+U37+U40)</f>
        <v>63964400</v>
      </c>
      <c r="V33" s="16">
        <f>SUM(V34+V37+V40)</f>
        <v>46123433.230000004</v>
      </c>
      <c r="W33" s="16">
        <f t="shared" si="0"/>
        <v>72.11</v>
      </c>
    </row>
    <row r="34" spans="1:23" ht="33" customHeight="1" x14ac:dyDescent="0.25">
      <c r="A34" s="2"/>
      <c r="B34" s="5"/>
      <c r="C34" s="14" t="s">
        <v>6</v>
      </c>
      <c r="D34" s="14" t="s">
        <v>52</v>
      </c>
      <c r="E34" s="15" t="s">
        <v>53</v>
      </c>
      <c r="F34" s="14"/>
      <c r="G34" s="14"/>
      <c r="H34" s="14"/>
      <c r="I34" s="14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>
        <f>U35+U36</f>
        <v>41957100</v>
      </c>
      <c r="V34" s="16">
        <f>V35+V36</f>
        <v>31629974.190000001</v>
      </c>
      <c r="W34" s="16">
        <f t="shared" si="0"/>
        <v>75.39</v>
      </c>
    </row>
    <row r="35" spans="1:23" ht="30" customHeight="1" x14ac:dyDescent="0.25">
      <c r="A35" s="3"/>
      <c r="B35" s="6"/>
      <c r="C35" s="17" t="s">
        <v>6</v>
      </c>
      <c r="D35" s="17" t="s">
        <v>54</v>
      </c>
      <c r="E35" s="18" t="s">
        <v>53</v>
      </c>
      <c r="F35" s="17"/>
      <c r="G35" s="17"/>
      <c r="H35" s="17"/>
      <c r="I35" s="17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>
        <v>41957100</v>
      </c>
      <c r="V35" s="19">
        <v>31630061.93</v>
      </c>
      <c r="W35" s="19">
        <f t="shared" si="0"/>
        <v>75.39</v>
      </c>
    </row>
    <row r="36" spans="1:23" ht="35.4" customHeight="1" x14ac:dyDescent="0.25">
      <c r="A36" s="3"/>
      <c r="B36" s="29"/>
      <c r="C36" s="17" t="s">
        <v>6</v>
      </c>
      <c r="D36" s="17" t="s">
        <v>422</v>
      </c>
      <c r="E36" s="18" t="s">
        <v>468</v>
      </c>
      <c r="F36" s="17"/>
      <c r="G36" s="17"/>
      <c r="H36" s="17"/>
      <c r="I36" s="17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>
        <v>0</v>
      </c>
      <c r="V36" s="19">
        <v>-87.74</v>
      </c>
      <c r="W36" s="16" t="s">
        <v>423</v>
      </c>
    </row>
    <row r="37" spans="1:23" ht="30" customHeight="1" x14ac:dyDescent="0.25">
      <c r="A37" s="2"/>
      <c r="B37" s="5"/>
      <c r="C37" s="14" t="s">
        <v>6</v>
      </c>
      <c r="D37" s="14" t="s">
        <v>55</v>
      </c>
      <c r="E37" s="15" t="s">
        <v>56</v>
      </c>
      <c r="F37" s="14"/>
      <c r="G37" s="14"/>
      <c r="H37" s="14"/>
      <c r="I37" s="14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>
        <f>U38+U39</f>
        <v>22007300</v>
      </c>
      <c r="V37" s="16">
        <f>V38+V39</f>
        <v>14493336.98</v>
      </c>
      <c r="W37" s="16">
        <f t="shared" si="0"/>
        <v>65.86</v>
      </c>
    </row>
    <row r="38" spans="1:23" ht="48.6" customHeight="1" x14ac:dyDescent="0.25">
      <c r="A38" s="3"/>
      <c r="B38" s="6"/>
      <c r="C38" s="17" t="s">
        <v>6</v>
      </c>
      <c r="D38" s="17" t="s">
        <v>57</v>
      </c>
      <c r="E38" s="18" t="s">
        <v>58</v>
      </c>
      <c r="F38" s="17"/>
      <c r="G38" s="17"/>
      <c r="H38" s="17"/>
      <c r="I38" s="17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>
        <v>22007300</v>
      </c>
      <c r="V38" s="19">
        <v>14493314.48</v>
      </c>
      <c r="W38" s="19">
        <f t="shared" si="0"/>
        <v>65.86</v>
      </c>
    </row>
    <row r="39" spans="1:23" ht="45.6" customHeight="1" x14ac:dyDescent="0.25">
      <c r="A39" s="3"/>
      <c r="B39" s="29"/>
      <c r="C39" s="17" t="s">
        <v>6</v>
      </c>
      <c r="D39" s="17" t="s">
        <v>424</v>
      </c>
      <c r="E39" s="18" t="s">
        <v>425</v>
      </c>
      <c r="F39" s="17"/>
      <c r="G39" s="17"/>
      <c r="H39" s="17"/>
      <c r="I39" s="17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>
        <v>0</v>
      </c>
      <c r="V39" s="19">
        <v>22.5</v>
      </c>
      <c r="W39" s="16" t="s">
        <v>423</v>
      </c>
    </row>
    <row r="40" spans="1:23" ht="33" customHeight="1" x14ac:dyDescent="0.25">
      <c r="A40" s="3"/>
      <c r="B40" s="29"/>
      <c r="C40" s="35" t="s">
        <v>6</v>
      </c>
      <c r="D40" s="35" t="s">
        <v>519</v>
      </c>
      <c r="E40" s="36" t="s">
        <v>520</v>
      </c>
      <c r="F40" s="35"/>
      <c r="G40" s="35"/>
      <c r="H40" s="35"/>
      <c r="I40" s="35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>
        <f>SUM(U41:U42)</f>
        <v>0</v>
      </c>
      <c r="V40" s="16">
        <f>SUM(V41:V42)</f>
        <v>122.06</v>
      </c>
      <c r="W40" s="19" t="s">
        <v>423</v>
      </c>
    </row>
    <row r="41" spans="1:23" ht="45.6" customHeight="1" x14ac:dyDescent="0.25">
      <c r="A41" s="3"/>
      <c r="B41" s="29"/>
      <c r="C41" s="17" t="s">
        <v>6</v>
      </c>
      <c r="D41" s="17" t="s">
        <v>521</v>
      </c>
      <c r="E41" s="18" t="s">
        <v>523</v>
      </c>
      <c r="F41" s="17"/>
      <c r="G41" s="17"/>
      <c r="H41" s="17"/>
      <c r="I41" s="17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>
        <v>0</v>
      </c>
      <c r="V41" s="19">
        <v>100</v>
      </c>
      <c r="W41" s="19" t="s">
        <v>423</v>
      </c>
    </row>
    <row r="42" spans="1:23" ht="45.6" customHeight="1" x14ac:dyDescent="0.25">
      <c r="A42" s="3"/>
      <c r="B42" s="29"/>
      <c r="C42" s="17" t="s">
        <v>6</v>
      </c>
      <c r="D42" s="17" t="s">
        <v>522</v>
      </c>
      <c r="E42" s="18" t="s">
        <v>524</v>
      </c>
      <c r="F42" s="17"/>
      <c r="G42" s="17"/>
      <c r="H42" s="17"/>
      <c r="I42" s="17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>
        <v>0</v>
      </c>
      <c r="V42" s="19">
        <v>22.06</v>
      </c>
      <c r="W42" s="19" t="s">
        <v>423</v>
      </c>
    </row>
    <row r="43" spans="1:23" ht="20.399999999999999" customHeight="1" x14ac:dyDescent="0.25">
      <c r="A43" s="3"/>
      <c r="B43" s="29"/>
      <c r="C43" s="23" t="s">
        <v>6</v>
      </c>
      <c r="D43" s="23" t="s">
        <v>426</v>
      </c>
      <c r="E43" s="24" t="s">
        <v>427</v>
      </c>
      <c r="F43" s="23"/>
      <c r="G43" s="23"/>
      <c r="H43" s="23"/>
      <c r="I43" s="23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>
        <f>SUM(U44+U48)</f>
        <v>0</v>
      </c>
      <c r="V43" s="16">
        <f>SUM(V44+V48)</f>
        <v>68756.850000000006</v>
      </c>
      <c r="W43" s="16" t="s">
        <v>423</v>
      </c>
    </row>
    <row r="44" spans="1:23" ht="22.8" customHeight="1" x14ac:dyDescent="0.25">
      <c r="A44" s="3"/>
      <c r="B44" s="29"/>
      <c r="C44" s="23" t="s">
        <v>6</v>
      </c>
      <c r="D44" s="23" t="s">
        <v>438</v>
      </c>
      <c r="E44" s="24" t="s">
        <v>427</v>
      </c>
      <c r="F44" s="23"/>
      <c r="G44" s="23"/>
      <c r="H44" s="23"/>
      <c r="I44" s="23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>
        <f>SUM(U45:U47)</f>
        <v>0</v>
      </c>
      <c r="V44" s="16">
        <f>SUM(V45:V47)</f>
        <v>84416.78</v>
      </c>
      <c r="W44" s="16" t="s">
        <v>423</v>
      </c>
    </row>
    <row r="45" spans="1:23" ht="45.6" customHeight="1" x14ac:dyDescent="0.25">
      <c r="A45" s="3"/>
      <c r="B45" s="29"/>
      <c r="C45" s="17" t="s">
        <v>6</v>
      </c>
      <c r="D45" s="17" t="s">
        <v>428</v>
      </c>
      <c r="E45" s="18" t="s">
        <v>429</v>
      </c>
      <c r="F45" s="17"/>
      <c r="G45" s="17"/>
      <c r="H45" s="17"/>
      <c r="I45" s="17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>
        <v>0</v>
      </c>
      <c r="V45" s="19">
        <v>43054.65</v>
      </c>
      <c r="W45" s="16" t="s">
        <v>423</v>
      </c>
    </row>
    <row r="46" spans="1:23" ht="34.200000000000003" customHeight="1" x14ac:dyDescent="0.25">
      <c r="A46" s="3"/>
      <c r="B46" s="29"/>
      <c r="C46" s="17" t="s">
        <v>6</v>
      </c>
      <c r="D46" s="17" t="s">
        <v>430</v>
      </c>
      <c r="E46" s="18" t="s">
        <v>431</v>
      </c>
      <c r="F46" s="17"/>
      <c r="G46" s="17"/>
      <c r="H46" s="17"/>
      <c r="I46" s="17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>
        <v>0</v>
      </c>
      <c r="V46" s="19">
        <v>28043.79</v>
      </c>
      <c r="W46" s="16" t="s">
        <v>423</v>
      </c>
    </row>
    <row r="47" spans="1:23" ht="45" customHeight="1" x14ac:dyDescent="0.25">
      <c r="A47" s="3"/>
      <c r="B47" s="29"/>
      <c r="C47" s="17" t="s">
        <v>6</v>
      </c>
      <c r="D47" s="17" t="s">
        <v>432</v>
      </c>
      <c r="E47" s="18" t="s">
        <v>435</v>
      </c>
      <c r="F47" s="17"/>
      <c r="G47" s="17"/>
      <c r="H47" s="17"/>
      <c r="I47" s="17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>
        <v>0</v>
      </c>
      <c r="V47" s="19">
        <v>13318.34</v>
      </c>
      <c r="W47" s="16" t="s">
        <v>423</v>
      </c>
    </row>
    <row r="48" spans="1:23" ht="36" customHeight="1" x14ac:dyDescent="0.25">
      <c r="A48" s="3"/>
      <c r="B48" s="29"/>
      <c r="C48" s="23" t="s">
        <v>6</v>
      </c>
      <c r="D48" s="23" t="s">
        <v>433</v>
      </c>
      <c r="E48" s="24" t="s">
        <v>434</v>
      </c>
      <c r="F48" s="23"/>
      <c r="G48" s="23"/>
      <c r="H48" s="23"/>
      <c r="I48" s="23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>
        <f>SUM(U50+U49)</f>
        <v>0</v>
      </c>
      <c r="V48" s="16">
        <f>SUM(V50+V49)</f>
        <v>-15659.93</v>
      </c>
      <c r="W48" s="16" t="s">
        <v>423</v>
      </c>
    </row>
    <row r="49" spans="1:23" ht="48.6" customHeight="1" x14ac:dyDescent="0.25">
      <c r="A49" s="3"/>
      <c r="B49" s="29"/>
      <c r="C49" s="17" t="s">
        <v>6</v>
      </c>
      <c r="D49" s="17" t="s">
        <v>498</v>
      </c>
      <c r="E49" s="18" t="s">
        <v>499</v>
      </c>
      <c r="F49" s="17"/>
      <c r="G49" s="17"/>
      <c r="H49" s="17"/>
      <c r="I49" s="17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>
        <v>0</v>
      </c>
      <c r="V49" s="19">
        <v>-15604.62</v>
      </c>
      <c r="W49" s="19" t="s">
        <v>423</v>
      </c>
    </row>
    <row r="50" spans="1:23" ht="51.6" customHeight="1" x14ac:dyDescent="0.25">
      <c r="A50" s="3"/>
      <c r="B50" s="29"/>
      <c r="C50" s="17" t="s">
        <v>6</v>
      </c>
      <c r="D50" s="17" t="s">
        <v>436</v>
      </c>
      <c r="E50" s="18" t="s">
        <v>437</v>
      </c>
      <c r="F50" s="17"/>
      <c r="G50" s="17"/>
      <c r="H50" s="17"/>
      <c r="I50" s="17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>
        <v>0</v>
      </c>
      <c r="V50" s="19">
        <v>-55.31</v>
      </c>
      <c r="W50" s="16" t="s">
        <v>423</v>
      </c>
    </row>
    <row r="51" spans="1:23" ht="21" customHeight="1" x14ac:dyDescent="0.25">
      <c r="A51" s="2"/>
      <c r="B51" s="5"/>
      <c r="C51" s="14" t="s">
        <v>6</v>
      </c>
      <c r="D51" s="14" t="s">
        <v>59</v>
      </c>
      <c r="E51" s="15" t="s">
        <v>60</v>
      </c>
      <c r="F51" s="14"/>
      <c r="G51" s="14"/>
      <c r="H51" s="14"/>
      <c r="I51" s="14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>
        <f>U52</f>
        <v>1187400</v>
      </c>
      <c r="V51" s="16">
        <f>V52</f>
        <v>589787.27</v>
      </c>
      <c r="W51" s="16">
        <f t="shared" si="0"/>
        <v>49.67</v>
      </c>
    </row>
    <row r="52" spans="1:23" ht="19.2" customHeight="1" x14ac:dyDescent="0.25">
      <c r="A52" s="3"/>
      <c r="B52" s="6"/>
      <c r="C52" s="17" t="s">
        <v>6</v>
      </c>
      <c r="D52" s="17" t="s">
        <v>61</v>
      </c>
      <c r="E52" s="18" t="s">
        <v>60</v>
      </c>
      <c r="F52" s="17"/>
      <c r="G52" s="17"/>
      <c r="H52" s="17"/>
      <c r="I52" s="17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>
        <v>1187400</v>
      </c>
      <c r="V52" s="19">
        <v>589787.27</v>
      </c>
      <c r="W52" s="19">
        <f t="shared" si="0"/>
        <v>49.67</v>
      </c>
    </row>
    <row r="53" spans="1:23" ht="22.2" customHeight="1" x14ac:dyDescent="0.25">
      <c r="A53" s="2"/>
      <c r="B53" s="5"/>
      <c r="C53" s="14" t="s">
        <v>6</v>
      </c>
      <c r="D53" s="14" t="s">
        <v>62</v>
      </c>
      <c r="E53" s="15" t="s">
        <v>63</v>
      </c>
      <c r="F53" s="14"/>
      <c r="G53" s="14"/>
      <c r="H53" s="14"/>
      <c r="I53" s="14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>
        <f>U54</f>
        <v>9841700</v>
      </c>
      <c r="V53" s="16">
        <f>V54</f>
        <v>8939969.5600000005</v>
      </c>
      <c r="W53" s="16">
        <f t="shared" si="0"/>
        <v>90.84</v>
      </c>
    </row>
    <row r="54" spans="1:23" ht="27.6" x14ac:dyDescent="0.25">
      <c r="A54" s="3"/>
      <c r="B54" s="6"/>
      <c r="C54" s="17" t="s">
        <v>6</v>
      </c>
      <c r="D54" s="17" t="s">
        <v>64</v>
      </c>
      <c r="E54" s="18" t="s">
        <v>65</v>
      </c>
      <c r="F54" s="17"/>
      <c r="G54" s="17"/>
      <c r="H54" s="17"/>
      <c r="I54" s="17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>
        <v>9841700</v>
      </c>
      <c r="V54" s="19">
        <v>8939969.5600000005</v>
      </c>
      <c r="W54" s="19">
        <f t="shared" si="0"/>
        <v>90.84</v>
      </c>
    </row>
    <row r="55" spans="1:23" ht="23.4" customHeight="1" x14ac:dyDescent="0.25">
      <c r="A55" s="2"/>
      <c r="B55" s="5"/>
      <c r="C55" s="14" t="s">
        <v>6</v>
      </c>
      <c r="D55" s="14" t="s">
        <v>66</v>
      </c>
      <c r="E55" s="15" t="s">
        <v>67</v>
      </c>
      <c r="F55" s="14"/>
      <c r="G55" s="14"/>
      <c r="H55" s="14"/>
      <c r="I55" s="14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>
        <f>SUM(U56+U58)</f>
        <v>35318800</v>
      </c>
      <c r="V55" s="16">
        <f>SUM(V56+V58)</f>
        <v>14545762.18</v>
      </c>
      <c r="W55" s="16">
        <f t="shared" si="0"/>
        <v>41.18</v>
      </c>
    </row>
    <row r="56" spans="1:23" ht="19.8" customHeight="1" x14ac:dyDescent="0.25">
      <c r="A56" s="2"/>
      <c r="B56" s="5"/>
      <c r="C56" s="14" t="s">
        <v>6</v>
      </c>
      <c r="D56" s="14" t="s">
        <v>68</v>
      </c>
      <c r="E56" s="15" t="s">
        <v>69</v>
      </c>
      <c r="F56" s="14"/>
      <c r="G56" s="14"/>
      <c r="H56" s="14"/>
      <c r="I56" s="14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>
        <f>U57</f>
        <v>12074000</v>
      </c>
      <c r="V56" s="16">
        <f>V57</f>
        <v>3159097.56</v>
      </c>
      <c r="W56" s="16">
        <f t="shared" si="0"/>
        <v>26.16</v>
      </c>
    </row>
    <row r="57" spans="1:23" ht="27.6" x14ac:dyDescent="0.25">
      <c r="A57" s="3"/>
      <c r="B57" s="6"/>
      <c r="C57" s="17" t="s">
        <v>6</v>
      </c>
      <c r="D57" s="17" t="s">
        <v>70</v>
      </c>
      <c r="E57" s="18" t="s">
        <v>71</v>
      </c>
      <c r="F57" s="17"/>
      <c r="G57" s="17"/>
      <c r="H57" s="17"/>
      <c r="I57" s="17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>
        <v>12074000</v>
      </c>
      <c r="V57" s="19">
        <v>3159097.56</v>
      </c>
      <c r="W57" s="19">
        <f t="shared" si="0"/>
        <v>26.16</v>
      </c>
    </row>
    <row r="58" spans="1:23" ht="19.8" customHeight="1" x14ac:dyDescent="0.25">
      <c r="A58" s="2"/>
      <c r="B58" s="5"/>
      <c r="C58" s="14" t="s">
        <v>6</v>
      </c>
      <c r="D58" s="14" t="s">
        <v>72</v>
      </c>
      <c r="E58" s="15" t="s">
        <v>73</v>
      </c>
      <c r="F58" s="14"/>
      <c r="G58" s="14"/>
      <c r="H58" s="14"/>
      <c r="I58" s="14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>
        <f>SUM(U59+U61)</f>
        <v>23244800</v>
      </c>
      <c r="V58" s="16">
        <f>SUM(V59+V61)</f>
        <v>11386664.619999999</v>
      </c>
      <c r="W58" s="16">
        <f t="shared" si="0"/>
        <v>48.99</v>
      </c>
    </row>
    <row r="59" spans="1:23" ht="21" customHeight="1" x14ac:dyDescent="0.25">
      <c r="A59" s="2"/>
      <c r="B59" s="5"/>
      <c r="C59" s="14" t="s">
        <v>6</v>
      </c>
      <c r="D59" s="14" t="s">
        <v>74</v>
      </c>
      <c r="E59" s="15" t="s">
        <v>75</v>
      </c>
      <c r="F59" s="14"/>
      <c r="G59" s="14"/>
      <c r="H59" s="14"/>
      <c r="I59" s="14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>
        <f>U60</f>
        <v>21728800</v>
      </c>
      <c r="V59" s="16">
        <f>V60</f>
        <v>11105152.859999999</v>
      </c>
      <c r="W59" s="16">
        <f t="shared" si="0"/>
        <v>51.11</v>
      </c>
    </row>
    <row r="60" spans="1:23" ht="27.6" x14ac:dyDescent="0.25">
      <c r="A60" s="3"/>
      <c r="B60" s="6"/>
      <c r="C60" s="17" t="s">
        <v>6</v>
      </c>
      <c r="D60" s="17" t="s">
        <v>76</v>
      </c>
      <c r="E60" s="18" t="s">
        <v>77</v>
      </c>
      <c r="F60" s="17"/>
      <c r="G60" s="17"/>
      <c r="H60" s="17"/>
      <c r="I60" s="17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>
        <v>21728800</v>
      </c>
      <c r="V60" s="19">
        <v>11105152.859999999</v>
      </c>
      <c r="W60" s="19">
        <f t="shared" si="0"/>
        <v>51.11</v>
      </c>
    </row>
    <row r="61" spans="1:23" ht="15.6" x14ac:dyDescent="0.25">
      <c r="A61" s="2"/>
      <c r="B61" s="5"/>
      <c r="C61" s="14" t="s">
        <v>6</v>
      </c>
      <c r="D61" s="14" t="s">
        <v>78</v>
      </c>
      <c r="E61" s="15" t="s">
        <v>79</v>
      </c>
      <c r="F61" s="14"/>
      <c r="G61" s="14"/>
      <c r="H61" s="14"/>
      <c r="I61" s="14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>
        <f>U62</f>
        <v>1516000</v>
      </c>
      <c r="V61" s="16">
        <f>V62</f>
        <v>281511.76</v>
      </c>
      <c r="W61" s="16">
        <f t="shared" si="0"/>
        <v>18.57</v>
      </c>
    </row>
    <row r="62" spans="1:23" ht="31.2" customHeight="1" x14ac:dyDescent="0.25">
      <c r="A62" s="3"/>
      <c r="B62" s="6"/>
      <c r="C62" s="17" t="s">
        <v>6</v>
      </c>
      <c r="D62" s="17" t="s">
        <v>80</v>
      </c>
      <c r="E62" s="18" t="s">
        <v>81</v>
      </c>
      <c r="F62" s="17"/>
      <c r="G62" s="17"/>
      <c r="H62" s="17"/>
      <c r="I62" s="17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>
        <v>1516000</v>
      </c>
      <c r="V62" s="19">
        <v>281511.76</v>
      </c>
      <c r="W62" s="19">
        <f t="shared" si="0"/>
        <v>18.57</v>
      </c>
    </row>
    <row r="63" spans="1:23" ht="24.6" customHeight="1" x14ac:dyDescent="0.25">
      <c r="A63" s="2"/>
      <c r="B63" s="5"/>
      <c r="C63" s="14" t="s">
        <v>3</v>
      </c>
      <c r="D63" s="14" t="s">
        <v>82</v>
      </c>
      <c r="E63" s="15" t="s">
        <v>83</v>
      </c>
      <c r="F63" s="14"/>
      <c r="G63" s="14"/>
      <c r="H63" s="14"/>
      <c r="I63" s="14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>
        <f>SUM(U64+U66)</f>
        <v>8652000</v>
      </c>
      <c r="V63" s="16">
        <f>SUM(V64+V66)</f>
        <v>7695431.04</v>
      </c>
      <c r="W63" s="16">
        <f t="shared" si="0"/>
        <v>88.94</v>
      </c>
    </row>
    <row r="64" spans="1:23" ht="37.200000000000003" customHeight="1" x14ac:dyDescent="0.25">
      <c r="A64" s="2"/>
      <c r="B64" s="5"/>
      <c r="C64" s="14" t="s">
        <v>6</v>
      </c>
      <c r="D64" s="14" t="s">
        <v>84</v>
      </c>
      <c r="E64" s="15" t="s">
        <v>85</v>
      </c>
      <c r="F64" s="14"/>
      <c r="G64" s="14"/>
      <c r="H64" s="14"/>
      <c r="I64" s="14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>
        <f>U65</f>
        <v>8434400</v>
      </c>
      <c r="V64" s="16">
        <f>V65</f>
        <v>7562631.04</v>
      </c>
      <c r="W64" s="16">
        <f t="shared" si="0"/>
        <v>89.66</v>
      </c>
    </row>
    <row r="65" spans="1:23" ht="31.2" customHeight="1" x14ac:dyDescent="0.25">
      <c r="A65" s="3"/>
      <c r="B65" s="6"/>
      <c r="C65" s="17" t="s">
        <v>6</v>
      </c>
      <c r="D65" s="17" t="s">
        <v>86</v>
      </c>
      <c r="E65" s="18" t="s">
        <v>87</v>
      </c>
      <c r="F65" s="17"/>
      <c r="G65" s="17"/>
      <c r="H65" s="17"/>
      <c r="I65" s="17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>
        <v>8434400</v>
      </c>
      <c r="V65" s="19">
        <v>7562631.04</v>
      </c>
      <c r="W65" s="19">
        <f t="shared" si="0"/>
        <v>89.66</v>
      </c>
    </row>
    <row r="66" spans="1:23" ht="36.6" customHeight="1" x14ac:dyDescent="0.25">
      <c r="A66" s="2"/>
      <c r="B66" s="5"/>
      <c r="C66" s="14" t="s">
        <v>88</v>
      </c>
      <c r="D66" s="14" t="s">
        <v>89</v>
      </c>
      <c r="E66" s="15" t="s">
        <v>90</v>
      </c>
      <c r="F66" s="14"/>
      <c r="G66" s="14"/>
      <c r="H66" s="14"/>
      <c r="I66" s="14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>
        <f>U67</f>
        <v>217600</v>
      </c>
      <c r="V66" s="16">
        <f>V67</f>
        <v>132800</v>
      </c>
      <c r="W66" s="16">
        <f t="shared" si="0"/>
        <v>61.03</v>
      </c>
    </row>
    <row r="67" spans="1:23" ht="46.8" customHeight="1" x14ac:dyDescent="0.25">
      <c r="A67" s="2"/>
      <c r="B67" s="5"/>
      <c r="C67" s="14" t="s">
        <v>88</v>
      </c>
      <c r="D67" s="14" t="s">
        <v>91</v>
      </c>
      <c r="E67" s="15" t="s">
        <v>92</v>
      </c>
      <c r="F67" s="14"/>
      <c r="G67" s="14"/>
      <c r="H67" s="14"/>
      <c r="I67" s="14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>
        <f>U68</f>
        <v>217600</v>
      </c>
      <c r="V67" s="16">
        <f>V68</f>
        <v>132800</v>
      </c>
      <c r="W67" s="16">
        <f t="shared" si="0"/>
        <v>61.03</v>
      </c>
    </row>
    <row r="68" spans="1:23" ht="60.6" customHeight="1" x14ac:dyDescent="0.25">
      <c r="A68" s="2"/>
      <c r="B68" s="5"/>
      <c r="C68" s="14" t="s">
        <v>88</v>
      </c>
      <c r="D68" s="14" t="s">
        <v>93</v>
      </c>
      <c r="E68" s="21" t="s">
        <v>94</v>
      </c>
      <c r="F68" s="14"/>
      <c r="G68" s="14"/>
      <c r="H68" s="14"/>
      <c r="I68" s="14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>
        <f>SUM(U69)</f>
        <v>217600</v>
      </c>
      <c r="V68" s="16">
        <f>SUM(V69)</f>
        <v>132800</v>
      </c>
      <c r="W68" s="16">
        <f t="shared" si="0"/>
        <v>61.03</v>
      </c>
    </row>
    <row r="69" spans="1:23" ht="59.4" customHeight="1" x14ac:dyDescent="0.25">
      <c r="A69" s="3"/>
      <c r="B69" s="6"/>
      <c r="C69" s="17" t="s">
        <v>88</v>
      </c>
      <c r="D69" s="17" t="s">
        <v>95</v>
      </c>
      <c r="E69" s="20" t="s">
        <v>94</v>
      </c>
      <c r="F69" s="17"/>
      <c r="G69" s="17"/>
      <c r="H69" s="17"/>
      <c r="I69" s="17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>
        <v>217600</v>
      </c>
      <c r="V69" s="19">
        <v>132800</v>
      </c>
      <c r="W69" s="19">
        <f t="shared" si="0"/>
        <v>61.03</v>
      </c>
    </row>
    <row r="70" spans="1:23" ht="33" customHeight="1" x14ac:dyDescent="0.25">
      <c r="A70" s="2"/>
      <c r="B70" s="5"/>
      <c r="C70" s="14" t="s">
        <v>3</v>
      </c>
      <c r="D70" s="14" t="s">
        <v>96</v>
      </c>
      <c r="E70" s="15" t="s">
        <v>97</v>
      </c>
      <c r="F70" s="14"/>
      <c r="G70" s="14"/>
      <c r="H70" s="14"/>
      <c r="I70" s="14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>
        <f>SUM(U71+U85+U88+U90+U82)</f>
        <v>27533800</v>
      </c>
      <c r="V70" s="16">
        <f>SUM(V71+V85+V88+V90+V82)</f>
        <v>18320679.310000002</v>
      </c>
      <c r="W70" s="16">
        <f t="shared" si="0"/>
        <v>66.540000000000006</v>
      </c>
    </row>
    <row r="71" spans="1:23" ht="63" customHeight="1" x14ac:dyDescent="0.25">
      <c r="A71" s="2"/>
      <c r="B71" s="5"/>
      <c r="C71" s="14" t="s">
        <v>3</v>
      </c>
      <c r="D71" s="14" t="s">
        <v>98</v>
      </c>
      <c r="E71" s="21" t="s">
        <v>99</v>
      </c>
      <c r="F71" s="14"/>
      <c r="G71" s="14"/>
      <c r="H71" s="14"/>
      <c r="I71" s="14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>
        <f>SUM(U72+U74+U80+U76)</f>
        <v>22346800</v>
      </c>
      <c r="V71" s="16">
        <f>SUM(V72+V74+V80+V76)</f>
        <v>14210327.08</v>
      </c>
      <c r="W71" s="16">
        <f t="shared" si="0"/>
        <v>63.59</v>
      </c>
    </row>
    <row r="72" spans="1:23" ht="47.4" customHeight="1" x14ac:dyDescent="0.25">
      <c r="A72" s="2"/>
      <c r="B72" s="5"/>
      <c r="C72" s="14" t="s">
        <v>100</v>
      </c>
      <c r="D72" s="14" t="s">
        <v>101</v>
      </c>
      <c r="E72" s="15" t="s">
        <v>102</v>
      </c>
      <c r="F72" s="14"/>
      <c r="G72" s="14"/>
      <c r="H72" s="14"/>
      <c r="I72" s="14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>
        <f>U73</f>
        <v>13828100</v>
      </c>
      <c r="V72" s="16">
        <f>V73</f>
        <v>8922111.3900000006</v>
      </c>
      <c r="W72" s="16">
        <f t="shared" si="0"/>
        <v>64.52</v>
      </c>
    </row>
    <row r="73" spans="1:23" ht="55.2" x14ac:dyDescent="0.25">
      <c r="A73" s="3"/>
      <c r="B73" s="6"/>
      <c r="C73" s="17" t="s">
        <v>100</v>
      </c>
      <c r="D73" s="17" t="s">
        <v>103</v>
      </c>
      <c r="E73" s="20" t="s">
        <v>104</v>
      </c>
      <c r="F73" s="17"/>
      <c r="G73" s="17"/>
      <c r="H73" s="17"/>
      <c r="I73" s="17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>
        <v>13828100</v>
      </c>
      <c r="V73" s="19">
        <v>8922111.3900000006</v>
      </c>
      <c r="W73" s="19">
        <f t="shared" si="0"/>
        <v>64.52</v>
      </c>
    </row>
    <row r="74" spans="1:23" ht="57" customHeight="1" x14ac:dyDescent="0.25">
      <c r="A74" s="2"/>
      <c r="B74" s="5"/>
      <c r="C74" s="14" t="s">
        <v>100</v>
      </c>
      <c r="D74" s="14" t="s">
        <v>105</v>
      </c>
      <c r="E74" s="21" t="s">
        <v>106</v>
      </c>
      <c r="F74" s="14"/>
      <c r="G74" s="14"/>
      <c r="H74" s="14"/>
      <c r="I74" s="14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>
        <f>U75</f>
        <v>2106600</v>
      </c>
      <c r="V74" s="16">
        <f>V75</f>
        <v>1337103.81</v>
      </c>
      <c r="W74" s="16">
        <f t="shared" si="0"/>
        <v>63.47</v>
      </c>
    </row>
    <row r="75" spans="1:23" ht="55.2" x14ac:dyDescent="0.25">
      <c r="A75" s="3"/>
      <c r="B75" s="6"/>
      <c r="C75" s="17" t="s">
        <v>100</v>
      </c>
      <c r="D75" s="17" t="s">
        <v>107</v>
      </c>
      <c r="E75" s="18" t="s">
        <v>108</v>
      </c>
      <c r="F75" s="17"/>
      <c r="G75" s="17"/>
      <c r="H75" s="17"/>
      <c r="I75" s="17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>
        <v>2106600</v>
      </c>
      <c r="V75" s="19">
        <v>1337103.81</v>
      </c>
      <c r="W75" s="19">
        <f t="shared" si="0"/>
        <v>63.47</v>
      </c>
    </row>
    <row r="76" spans="1:23" ht="55.2" x14ac:dyDescent="0.25">
      <c r="A76" s="2"/>
      <c r="B76" s="5"/>
      <c r="C76" s="14" t="s">
        <v>3</v>
      </c>
      <c r="D76" s="14" t="s">
        <v>109</v>
      </c>
      <c r="E76" s="21" t="s">
        <v>110</v>
      </c>
      <c r="F76" s="14"/>
      <c r="G76" s="14"/>
      <c r="H76" s="14"/>
      <c r="I76" s="14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>
        <f>U77</f>
        <v>1193100</v>
      </c>
      <c r="V76" s="16">
        <f>V77</f>
        <v>978249.44000000006</v>
      </c>
      <c r="W76" s="16">
        <f t="shared" si="0"/>
        <v>81.99</v>
      </c>
    </row>
    <row r="77" spans="1:23" ht="41.4" x14ac:dyDescent="0.25">
      <c r="A77" s="2"/>
      <c r="B77" s="5"/>
      <c r="C77" s="14" t="s">
        <v>3</v>
      </c>
      <c r="D77" s="14" t="s">
        <v>111</v>
      </c>
      <c r="E77" s="15" t="s">
        <v>112</v>
      </c>
      <c r="F77" s="14"/>
      <c r="G77" s="14"/>
      <c r="H77" s="14"/>
      <c r="I77" s="14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>
        <f>SUM(U78:U79)</f>
        <v>1193100</v>
      </c>
      <c r="V77" s="16">
        <f>SUM(V78:V79)</f>
        <v>978249.44000000006</v>
      </c>
      <c r="W77" s="16">
        <f t="shared" si="0"/>
        <v>81.99</v>
      </c>
    </row>
    <row r="78" spans="1:23" ht="41.4" x14ac:dyDescent="0.25">
      <c r="A78" s="3"/>
      <c r="B78" s="6"/>
      <c r="C78" s="17" t="s">
        <v>88</v>
      </c>
      <c r="D78" s="17" t="s">
        <v>111</v>
      </c>
      <c r="E78" s="18" t="s">
        <v>112</v>
      </c>
      <c r="F78" s="17"/>
      <c r="G78" s="17"/>
      <c r="H78" s="17"/>
      <c r="I78" s="17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>
        <v>1112300</v>
      </c>
      <c r="V78" s="19">
        <v>964789.16</v>
      </c>
      <c r="W78" s="19">
        <f t="shared" si="0"/>
        <v>86.74</v>
      </c>
    </row>
    <row r="79" spans="1:23" ht="41.4" x14ac:dyDescent="0.25">
      <c r="A79" s="3"/>
      <c r="B79" s="6"/>
      <c r="C79" s="17" t="s">
        <v>113</v>
      </c>
      <c r="D79" s="17" t="s">
        <v>111</v>
      </c>
      <c r="E79" s="18" t="s">
        <v>112</v>
      </c>
      <c r="F79" s="17"/>
      <c r="G79" s="17"/>
      <c r="H79" s="17"/>
      <c r="I79" s="17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>
        <v>80800</v>
      </c>
      <c r="V79" s="19">
        <v>13460.28</v>
      </c>
      <c r="W79" s="19">
        <f t="shared" si="0"/>
        <v>16.66</v>
      </c>
    </row>
    <row r="80" spans="1:23" ht="27.6" x14ac:dyDescent="0.25">
      <c r="A80" s="2"/>
      <c r="B80" s="5"/>
      <c r="C80" s="14" t="s">
        <v>100</v>
      </c>
      <c r="D80" s="14" t="s">
        <v>114</v>
      </c>
      <c r="E80" s="15" t="s">
        <v>115</v>
      </c>
      <c r="F80" s="14"/>
      <c r="G80" s="14"/>
      <c r="H80" s="14"/>
      <c r="I80" s="14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>
        <f>U81</f>
        <v>5219000</v>
      </c>
      <c r="V80" s="16">
        <f>V81</f>
        <v>2972862.44</v>
      </c>
      <c r="W80" s="16">
        <f t="shared" ref="W80:W144" si="1">ROUND(V80/U80*100,2)</f>
        <v>56.96</v>
      </c>
    </row>
    <row r="81" spans="1:23" ht="27.6" x14ac:dyDescent="0.25">
      <c r="A81" s="3"/>
      <c r="B81" s="6"/>
      <c r="C81" s="17" t="s">
        <v>100</v>
      </c>
      <c r="D81" s="17" t="s">
        <v>116</v>
      </c>
      <c r="E81" s="18" t="s">
        <v>117</v>
      </c>
      <c r="F81" s="17"/>
      <c r="G81" s="17"/>
      <c r="H81" s="17"/>
      <c r="I81" s="17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>
        <v>5219000</v>
      </c>
      <c r="V81" s="19">
        <v>2972862.44</v>
      </c>
      <c r="W81" s="19">
        <f t="shared" si="1"/>
        <v>56.96</v>
      </c>
    </row>
    <row r="82" spans="1:23" ht="31.2" customHeight="1" x14ac:dyDescent="0.25">
      <c r="A82" s="2"/>
      <c r="B82" s="5"/>
      <c r="C82" s="14" t="s">
        <v>100</v>
      </c>
      <c r="D82" s="14" t="s">
        <v>118</v>
      </c>
      <c r="E82" s="15" t="s">
        <v>119</v>
      </c>
      <c r="F82" s="14"/>
      <c r="G82" s="14"/>
      <c r="H82" s="14"/>
      <c r="I82" s="14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>
        <f>U83</f>
        <v>110400</v>
      </c>
      <c r="V82" s="16">
        <f>V83</f>
        <v>0</v>
      </c>
      <c r="W82" s="16">
        <f t="shared" si="1"/>
        <v>0</v>
      </c>
    </row>
    <row r="83" spans="1:23" ht="27.6" x14ac:dyDescent="0.25">
      <c r="A83" s="2"/>
      <c r="B83" s="5"/>
      <c r="C83" s="14" t="s">
        <v>100</v>
      </c>
      <c r="D83" s="14" t="s">
        <v>120</v>
      </c>
      <c r="E83" s="15" t="s">
        <v>121</v>
      </c>
      <c r="F83" s="14"/>
      <c r="G83" s="14"/>
      <c r="H83" s="14"/>
      <c r="I83" s="14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>
        <f>U84</f>
        <v>110400</v>
      </c>
      <c r="V83" s="16">
        <f>V84</f>
        <v>0</v>
      </c>
      <c r="W83" s="16">
        <f t="shared" si="1"/>
        <v>0</v>
      </c>
    </row>
    <row r="84" spans="1:23" ht="78" customHeight="1" x14ac:dyDescent="0.25">
      <c r="A84" s="3"/>
      <c r="B84" s="6"/>
      <c r="C84" s="17" t="s">
        <v>100</v>
      </c>
      <c r="D84" s="17" t="s">
        <v>122</v>
      </c>
      <c r="E84" s="20" t="s">
        <v>123</v>
      </c>
      <c r="F84" s="17"/>
      <c r="G84" s="17"/>
      <c r="H84" s="17"/>
      <c r="I84" s="17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>
        <v>110400</v>
      </c>
      <c r="V84" s="19">
        <v>0</v>
      </c>
      <c r="W84" s="19">
        <f t="shared" si="1"/>
        <v>0</v>
      </c>
    </row>
    <row r="85" spans="1:23" ht="21" customHeight="1" x14ac:dyDescent="0.25">
      <c r="A85" s="2"/>
      <c r="B85" s="5"/>
      <c r="C85" s="14" t="s">
        <v>100</v>
      </c>
      <c r="D85" s="14" t="s">
        <v>124</v>
      </c>
      <c r="E85" s="15" t="s">
        <v>125</v>
      </c>
      <c r="F85" s="14"/>
      <c r="G85" s="14"/>
      <c r="H85" s="14"/>
      <c r="I85" s="14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>
        <f>U86</f>
        <v>65000</v>
      </c>
      <c r="V85" s="16">
        <f>V86</f>
        <v>44063.6</v>
      </c>
      <c r="W85" s="16">
        <f t="shared" si="1"/>
        <v>67.790000000000006</v>
      </c>
    </row>
    <row r="86" spans="1:23" ht="41.4" x14ac:dyDescent="0.25">
      <c r="A86" s="2"/>
      <c r="B86" s="5"/>
      <c r="C86" s="14" t="s">
        <v>100</v>
      </c>
      <c r="D86" s="14" t="s">
        <v>126</v>
      </c>
      <c r="E86" s="15" t="s">
        <v>127</v>
      </c>
      <c r="F86" s="14"/>
      <c r="G86" s="14"/>
      <c r="H86" s="14"/>
      <c r="I86" s="14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>
        <f>U87</f>
        <v>65000</v>
      </c>
      <c r="V86" s="16">
        <f>V87</f>
        <v>44063.6</v>
      </c>
      <c r="W86" s="16">
        <f t="shared" si="1"/>
        <v>67.790000000000006</v>
      </c>
    </row>
    <row r="87" spans="1:23" ht="41.4" x14ac:dyDescent="0.25">
      <c r="A87" s="3"/>
      <c r="B87" s="6"/>
      <c r="C87" s="17" t="s">
        <v>100</v>
      </c>
      <c r="D87" s="17" t="s">
        <v>128</v>
      </c>
      <c r="E87" s="18" t="s">
        <v>129</v>
      </c>
      <c r="F87" s="17"/>
      <c r="G87" s="17"/>
      <c r="H87" s="17"/>
      <c r="I87" s="17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>
        <v>65000</v>
      </c>
      <c r="V87" s="19">
        <v>44063.6</v>
      </c>
      <c r="W87" s="19">
        <f t="shared" si="1"/>
        <v>67.790000000000006</v>
      </c>
    </row>
    <row r="88" spans="1:23" ht="66" customHeight="1" x14ac:dyDescent="0.25">
      <c r="A88" s="2"/>
      <c r="B88" s="5"/>
      <c r="C88" s="14" t="s">
        <v>100</v>
      </c>
      <c r="D88" s="14" t="s">
        <v>130</v>
      </c>
      <c r="E88" s="21" t="s">
        <v>131</v>
      </c>
      <c r="F88" s="14"/>
      <c r="G88" s="14"/>
      <c r="H88" s="14"/>
      <c r="I88" s="14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>
        <f>U89</f>
        <v>1911600</v>
      </c>
      <c r="V88" s="16">
        <f>V89</f>
        <v>595100.13</v>
      </c>
      <c r="W88" s="16">
        <f t="shared" si="1"/>
        <v>31.13</v>
      </c>
    </row>
    <row r="89" spans="1:23" ht="62.4" customHeight="1" x14ac:dyDescent="0.25">
      <c r="A89" s="3"/>
      <c r="B89" s="6"/>
      <c r="C89" s="17" t="s">
        <v>100</v>
      </c>
      <c r="D89" s="17" t="s">
        <v>132</v>
      </c>
      <c r="E89" s="20" t="s">
        <v>133</v>
      </c>
      <c r="F89" s="17"/>
      <c r="G89" s="17"/>
      <c r="H89" s="17"/>
      <c r="I89" s="17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>
        <v>1911600</v>
      </c>
      <c r="V89" s="19">
        <v>595100.13</v>
      </c>
      <c r="W89" s="19">
        <f t="shared" si="1"/>
        <v>31.13</v>
      </c>
    </row>
    <row r="90" spans="1:23" ht="58.8" customHeight="1" x14ac:dyDescent="0.25">
      <c r="A90" s="2"/>
      <c r="B90" s="5"/>
      <c r="C90" s="14" t="s">
        <v>3</v>
      </c>
      <c r="D90" s="14" t="s">
        <v>134</v>
      </c>
      <c r="E90" s="21" t="s">
        <v>135</v>
      </c>
      <c r="F90" s="14"/>
      <c r="G90" s="14"/>
      <c r="H90" s="14"/>
      <c r="I90" s="14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>
        <f>U91+U95</f>
        <v>3100000</v>
      </c>
      <c r="V90" s="16">
        <f>V91+V95</f>
        <v>3471188.5</v>
      </c>
      <c r="W90" s="16">
        <f t="shared" si="1"/>
        <v>111.97</v>
      </c>
    </row>
    <row r="91" spans="1:23" ht="59.4" customHeight="1" x14ac:dyDescent="0.25">
      <c r="A91" s="2"/>
      <c r="B91" s="5"/>
      <c r="C91" s="14" t="s">
        <v>3</v>
      </c>
      <c r="D91" s="14" t="s">
        <v>136</v>
      </c>
      <c r="E91" s="21" t="s">
        <v>137</v>
      </c>
      <c r="F91" s="14"/>
      <c r="G91" s="14"/>
      <c r="H91" s="14"/>
      <c r="I91" s="14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>
        <f>U92</f>
        <v>3100000</v>
      </c>
      <c r="V91" s="16">
        <f>V92</f>
        <v>2549851.3000000003</v>
      </c>
      <c r="W91" s="16">
        <f t="shared" si="1"/>
        <v>82.25</v>
      </c>
    </row>
    <row r="92" spans="1:23" ht="60.6" customHeight="1" x14ac:dyDescent="0.25">
      <c r="A92" s="2"/>
      <c r="B92" s="5"/>
      <c r="C92" s="14" t="s">
        <v>3</v>
      </c>
      <c r="D92" s="14" t="s">
        <v>138</v>
      </c>
      <c r="E92" s="15" t="s">
        <v>139</v>
      </c>
      <c r="F92" s="14"/>
      <c r="G92" s="14"/>
      <c r="H92" s="14"/>
      <c r="I92" s="14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>
        <f>SUM(U93:U94)</f>
        <v>3100000</v>
      </c>
      <c r="V92" s="16">
        <f>SUM(V93:V94)</f>
        <v>2549851.3000000003</v>
      </c>
      <c r="W92" s="16">
        <f t="shared" si="1"/>
        <v>82.25</v>
      </c>
    </row>
    <row r="93" spans="1:23" ht="48" customHeight="1" x14ac:dyDescent="0.25">
      <c r="A93" s="3"/>
      <c r="B93" s="6"/>
      <c r="C93" s="17" t="s">
        <v>113</v>
      </c>
      <c r="D93" s="17" t="s">
        <v>138</v>
      </c>
      <c r="E93" s="18" t="s">
        <v>139</v>
      </c>
      <c r="F93" s="17"/>
      <c r="G93" s="17"/>
      <c r="H93" s="17"/>
      <c r="I93" s="17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>
        <v>500000</v>
      </c>
      <c r="V93" s="19">
        <v>10958.31</v>
      </c>
      <c r="W93" s="19">
        <f t="shared" si="1"/>
        <v>2.19</v>
      </c>
    </row>
    <row r="94" spans="1:23" ht="45.6" customHeight="1" x14ac:dyDescent="0.25">
      <c r="A94" s="3"/>
      <c r="B94" s="6"/>
      <c r="C94" s="17" t="s">
        <v>100</v>
      </c>
      <c r="D94" s="17" t="s">
        <v>138</v>
      </c>
      <c r="E94" s="18" t="s">
        <v>139</v>
      </c>
      <c r="F94" s="17"/>
      <c r="G94" s="17"/>
      <c r="H94" s="17"/>
      <c r="I94" s="17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>
        <v>2600000</v>
      </c>
      <c r="V94" s="19">
        <v>2538892.9900000002</v>
      </c>
      <c r="W94" s="19">
        <f t="shared" si="1"/>
        <v>97.65</v>
      </c>
    </row>
    <row r="95" spans="1:23" ht="76.8" customHeight="1" x14ac:dyDescent="0.25">
      <c r="A95" s="3"/>
      <c r="B95" s="29"/>
      <c r="C95" s="34" t="s">
        <v>113</v>
      </c>
      <c r="D95" s="34" t="s">
        <v>500</v>
      </c>
      <c r="E95" s="33" t="s">
        <v>502</v>
      </c>
      <c r="F95" s="34"/>
      <c r="G95" s="34"/>
      <c r="H95" s="34"/>
      <c r="I95" s="34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>
        <f>SUM(U96)</f>
        <v>0</v>
      </c>
      <c r="V95" s="16">
        <f>SUM(V96)</f>
        <v>921337.2</v>
      </c>
      <c r="W95" s="16" t="s">
        <v>423</v>
      </c>
    </row>
    <row r="96" spans="1:23" ht="72.599999999999994" customHeight="1" x14ac:dyDescent="0.25">
      <c r="A96" s="3"/>
      <c r="B96" s="29"/>
      <c r="C96" s="17" t="s">
        <v>113</v>
      </c>
      <c r="D96" s="17" t="s">
        <v>501</v>
      </c>
      <c r="E96" s="18" t="s">
        <v>503</v>
      </c>
      <c r="F96" s="17"/>
      <c r="G96" s="17"/>
      <c r="H96" s="17"/>
      <c r="I96" s="17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>
        <v>0</v>
      </c>
      <c r="V96" s="19">
        <v>921337.2</v>
      </c>
      <c r="W96" s="19" t="s">
        <v>423</v>
      </c>
    </row>
    <row r="97" spans="1:23" ht="21" customHeight="1" x14ac:dyDescent="0.25">
      <c r="A97" s="2"/>
      <c r="B97" s="5"/>
      <c r="C97" s="14" t="s">
        <v>3</v>
      </c>
      <c r="D97" s="14" t="s">
        <v>140</v>
      </c>
      <c r="E97" s="15" t="s">
        <v>141</v>
      </c>
      <c r="F97" s="14"/>
      <c r="G97" s="14"/>
      <c r="H97" s="14"/>
      <c r="I97" s="14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>
        <f>SUM(U98+U108)</f>
        <v>10467100</v>
      </c>
      <c r="V97" s="16">
        <f>SUM(V98+V108)</f>
        <v>4561849.71</v>
      </c>
      <c r="W97" s="16">
        <f t="shared" si="1"/>
        <v>43.58</v>
      </c>
    </row>
    <row r="98" spans="1:23" ht="26.4" customHeight="1" x14ac:dyDescent="0.25">
      <c r="A98" s="2"/>
      <c r="B98" s="5"/>
      <c r="C98" s="14" t="s">
        <v>142</v>
      </c>
      <c r="D98" s="14" t="s">
        <v>143</v>
      </c>
      <c r="E98" s="15" t="s">
        <v>144</v>
      </c>
      <c r="F98" s="14"/>
      <c r="G98" s="14"/>
      <c r="H98" s="14"/>
      <c r="I98" s="14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>
        <f>SUM(U99+U101+U103)</f>
        <v>10319100</v>
      </c>
      <c r="V98" s="16">
        <f>SUM(V99+V101+V103)</f>
        <v>4384742.3099999996</v>
      </c>
      <c r="W98" s="16">
        <f t="shared" si="1"/>
        <v>42.49</v>
      </c>
    </row>
    <row r="99" spans="1:23" ht="27.6" x14ac:dyDescent="0.25">
      <c r="A99" s="2"/>
      <c r="B99" s="5"/>
      <c r="C99" s="14" t="s">
        <v>142</v>
      </c>
      <c r="D99" s="14" t="s">
        <v>145</v>
      </c>
      <c r="E99" s="15" t="s">
        <v>146</v>
      </c>
      <c r="F99" s="14"/>
      <c r="G99" s="14"/>
      <c r="H99" s="14"/>
      <c r="I99" s="14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>
        <f>U100</f>
        <v>2120600</v>
      </c>
      <c r="V99" s="16">
        <f>V100</f>
        <v>806330.72</v>
      </c>
      <c r="W99" s="16">
        <f t="shared" si="1"/>
        <v>38.020000000000003</v>
      </c>
    </row>
    <row r="100" spans="1:23" ht="45.6" customHeight="1" x14ac:dyDescent="0.25">
      <c r="A100" s="3"/>
      <c r="B100" s="6"/>
      <c r="C100" s="17" t="s">
        <v>142</v>
      </c>
      <c r="D100" s="17" t="s">
        <v>147</v>
      </c>
      <c r="E100" s="18" t="s">
        <v>148</v>
      </c>
      <c r="F100" s="17"/>
      <c r="G100" s="17"/>
      <c r="H100" s="17"/>
      <c r="I100" s="17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>
        <v>2120600</v>
      </c>
      <c r="V100" s="19">
        <v>806330.72</v>
      </c>
      <c r="W100" s="19">
        <f t="shared" si="1"/>
        <v>38.020000000000003</v>
      </c>
    </row>
    <row r="101" spans="1:23" ht="21" customHeight="1" x14ac:dyDescent="0.25">
      <c r="A101" s="2"/>
      <c r="B101" s="5"/>
      <c r="C101" s="14" t="s">
        <v>142</v>
      </c>
      <c r="D101" s="14" t="s">
        <v>149</v>
      </c>
      <c r="E101" s="15" t="s">
        <v>150</v>
      </c>
      <c r="F101" s="14"/>
      <c r="G101" s="14"/>
      <c r="H101" s="14"/>
      <c r="I101" s="14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>
        <f>U102</f>
        <v>2877600</v>
      </c>
      <c r="V101" s="16">
        <f>V102</f>
        <v>1247440.83</v>
      </c>
      <c r="W101" s="16">
        <f t="shared" si="1"/>
        <v>43.35</v>
      </c>
    </row>
    <row r="102" spans="1:23" ht="49.2" customHeight="1" x14ac:dyDescent="0.25">
      <c r="A102" s="3"/>
      <c r="B102" s="6"/>
      <c r="C102" s="17" t="s">
        <v>142</v>
      </c>
      <c r="D102" s="17" t="s">
        <v>151</v>
      </c>
      <c r="E102" s="18" t="s">
        <v>152</v>
      </c>
      <c r="F102" s="17"/>
      <c r="G102" s="17"/>
      <c r="H102" s="17"/>
      <c r="I102" s="17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>
        <v>2877600</v>
      </c>
      <c r="V102" s="19">
        <v>1247440.83</v>
      </c>
      <c r="W102" s="19">
        <f t="shared" si="1"/>
        <v>43.35</v>
      </c>
    </row>
    <row r="103" spans="1:23" ht="18" customHeight="1" x14ac:dyDescent="0.25">
      <c r="A103" s="2"/>
      <c r="B103" s="5"/>
      <c r="C103" s="14" t="s">
        <v>142</v>
      </c>
      <c r="D103" s="14" t="s">
        <v>153</v>
      </c>
      <c r="E103" s="15" t="s">
        <v>154</v>
      </c>
      <c r="F103" s="14"/>
      <c r="G103" s="14"/>
      <c r="H103" s="14"/>
      <c r="I103" s="14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>
        <f>SUM(U104+U106)</f>
        <v>5320900</v>
      </c>
      <c r="V103" s="16">
        <f>SUM(V104+V106)</f>
        <v>2330970.7599999998</v>
      </c>
      <c r="W103" s="16">
        <f t="shared" si="1"/>
        <v>43.81</v>
      </c>
    </row>
    <row r="104" spans="1:23" ht="21" customHeight="1" x14ac:dyDescent="0.25">
      <c r="A104" s="2"/>
      <c r="B104" s="5"/>
      <c r="C104" s="14" t="s">
        <v>142</v>
      </c>
      <c r="D104" s="14" t="s">
        <v>155</v>
      </c>
      <c r="E104" s="15" t="s">
        <v>156</v>
      </c>
      <c r="F104" s="14"/>
      <c r="G104" s="14"/>
      <c r="H104" s="14"/>
      <c r="I104" s="14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>
        <f>U105</f>
        <v>5260900</v>
      </c>
      <c r="V104" s="16">
        <f>V105</f>
        <v>2230488.5099999998</v>
      </c>
      <c r="W104" s="16">
        <f t="shared" si="1"/>
        <v>42.4</v>
      </c>
    </row>
    <row r="105" spans="1:23" ht="41.4" x14ac:dyDescent="0.25">
      <c r="A105" s="3"/>
      <c r="B105" s="6"/>
      <c r="C105" s="17" t="s">
        <v>142</v>
      </c>
      <c r="D105" s="17" t="s">
        <v>157</v>
      </c>
      <c r="E105" s="18" t="s">
        <v>158</v>
      </c>
      <c r="F105" s="17"/>
      <c r="G105" s="17"/>
      <c r="H105" s="17"/>
      <c r="I105" s="17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>
        <v>5260900</v>
      </c>
      <c r="V105" s="19">
        <v>2230488.5099999998</v>
      </c>
      <c r="W105" s="19">
        <f t="shared" si="1"/>
        <v>42.4</v>
      </c>
    </row>
    <row r="106" spans="1:23" ht="21.6" customHeight="1" x14ac:dyDescent="0.25">
      <c r="A106" s="2"/>
      <c r="B106" s="5"/>
      <c r="C106" s="14" t="s">
        <v>142</v>
      </c>
      <c r="D106" s="14" t="s">
        <v>159</v>
      </c>
      <c r="E106" s="15" t="s">
        <v>160</v>
      </c>
      <c r="F106" s="14"/>
      <c r="G106" s="14"/>
      <c r="H106" s="14"/>
      <c r="I106" s="14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>
        <f>U107</f>
        <v>60000</v>
      </c>
      <c r="V106" s="16">
        <f>V107</f>
        <v>100482.25</v>
      </c>
      <c r="W106" s="16">
        <f t="shared" si="1"/>
        <v>167.47</v>
      </c>
    </row>
    <row r="107" spans="1:23" ht="41.4" x14ac:dyDescent="0.25">
      <c r="A107" s="3"/>
      <c r="B107" s="6"/>
      <c r="C107" s="17" t="s">
        <v>142</v>
      </c>
      <c r="D107" s="17" t="s">
        <v>161</v>
      </c>
      <c r="E107" s="18" t="s">
        <v>162</v>
      </c>
      <c r="F107" s="17"/>
      <c r="G107" s="17"/>
      <c r="H107" s="17"/>
      <c r="I107" s="17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>
        <v>60000</v>
      </c>
      <c r="V107" s="19">
        <v>100482.25</v>
      </c>
      <c r="W107" s="19">
        <f t="shared" si="1"/>
        <v>167.47</v>
      </c>
    </row>
    <row r="108" spans="1:23" ht="19.8" customHeight="1" x14ac:dyDescent="0.25">
      <c r="A108" s="2"/>
      <c r="B108" s="5"/>
      <c r="C108" s="14" t="s">
        <v>88</v>
      </c>
      <c r="D108" s="14" t="s">
        <v>163</v>
      </c>
      <c r="E108" s="15" t="s">
        <v>164</v>
      </c>
      <c r="F108" s="14"/>
      <c r="G108" s="14"/>
      <c r="H108" s="14"/>
      <c r="I108" s="14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>
        <f>U109</f>
        <v>148000</v>
      </c>
      <c r="V108" s="16">
        <f>V109</f>
        <v>177107.4</v>
      </c>
      <c r="W108" s="16">
        <f t="shared" si="1"/>
        <v>119.67</v>
      </c>
    </row>
    <row r="109" spans="1:23" ht="27.6" x14ac:dyDescent="0.25">
      <c r="A109" s="2"/>
      <c r="B109" s="5"/>
      <c r="C109" s="14" t="s">
        <v>88</v>
      </c>
      <c r="D109" s="14" t="s">
        <v>165</v>
      </c>
      <c r="E109" s="15" t="s">
        <v>166</v>
      </c>
      <c r="F109" s="14"/>
      <c r="G109" s="14"/>
      <c r="H109" s="14"/>
      <c r="I109" s="14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>
        <f>U110</f>
        <v>148000</v>
      </c>
      <c r="V109" s="16">
        <f>V110</f>
        <v>177107.4</v>
      </c>
      <c r="W109" s="16">
        <f t="shared" si="1"/>
        <v>119.67</v>
      </c>
    </row>
    <row r="110" spans="1:23" ht="41.4" x14ac:dyDescent="0.25">
      <c r="A110" s="3"/>
      <c r="B110" s="6"/>
      <c r="C110" s="17" t="s">
        <v>88</v>
      </c>
      <c r="D110" s="17" t="s">
        <v>167</v>
      </c>
      <c r="E110" s="18" t="s">
        <v>168</v>
      </c>
      <c r="F110" s="17"/>
      <c r="G110" s="17"/>
      <c r="H110" s="17"/>
      <c r="I110" s="17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>
        <v>148000</v>
      </c>
      <c r="V110" s="19">
        <v>177107.4</v>
      </c>
      <c r="W110" s="19">
        <f t="shared" si="1"/>
        <v>119.67</v>
      </c>
    </row>
    <row r="111" spans="1:23" ht="27.6" x14ac:dyDescent="0.25">
      <c r="A111" s="2"/>
      <c r="B111" s="5"/>
      <c r="C111" s="14" t="s">
        <v>3</v>
      </c>
      <c r="D111" s="14" t="s">
        <v>169</v>
      </c>
      <c r="E111" s="15" t="s">
        <v>170</v>
      </c>
      <c r="F111" s="14"/>
      <c r="G111" s="14"/>
      <c r="H111" s="14"/>
      <c r="I111" s="14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>
        <f>SUM(U112)</f>
        <v>807300</v>
      </c>
      <c r="V111" s="16">
        <f>SUM(V112)</f>
        <v>1762602.21</v>
      </c>
      <c r="W111" s="16">
        <f t="shared" si="1"/>
        <v>218.33</v>
      </c>
    </row>
    <row r="112" spans="1:23" ht="21" customHeight="1" x14ac:dyDescent="0.25">
      <c r="A112" s="2"/>
      <c r="B112" s="5"/>
      <c r="C112" s="14" t="s">
        <v>3</v>
      </c>
      <c r="D112" s="14" t="s">
        <v>171</v>
      </c>
      <c r="E112" s="15" t="s">
        <v>172</v>
      </c>
      <c r="F112" s="14"/>
      <c r="G112" s="14"/>
      <c r="H112" s="14"/>
      <c r="I112" s="14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>
        <f>SUM(U113+U118)</f>
        <v>807300</v>
      </c>
      <c r="V112" s="16">
        <f>SUM(V113+V118)</f>
        <v>1762602.21</v>
      </c>
      <c r="W112" s="16">
        <f t="shared" si="1"/>
        <v>218.33</v>
      </c>
    </row>
    <row r="113" spans="1:23" ht="27.6" x14ac:dyDescent="0.25">
      <c r="A113" s="2"/>
      <c r="B113" s="5"/>
      <c r="C113" s="14" t="s">
        <v>3</v>
      </c>
      <c r="D113" s="14" t="s">
        <v>173</v>
      </c>
      <c r="E113" s="15" t="s">
        <v>174</v>
      </c>
      <c r="F113" s="14"/>
      <c r="G113" s="14"/>
      <c r="H113" s="14"/>
      <c r="I113" s="14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>
        <f>U114</f>
        <v>807300</v>
      </c>
      <c r="V113" s="16">
        <f>V114</f>
        <v>564494.59</v>
      </c>
      <c r="W113" s="16">
        <f t="shared" si="1"/>
        <v>69.92</v>
      </c>
    </row>
    <row r="114" spans="1:23" ht="27.6" x14ac:dyDescent="0.25">
      <c r="A114" s="2"/>
      <c r="B114" s="5"/>
      <c r="C114" s="14" t="s">
        <v>3</v>
      </c>
      <c r="D114" s="14" t="s">
        <v>175</v>
      </c>
      <c r="E114" s="15" t="s">
        <v>176</v>
      </c>
      <c r="F114" s="14"/>
      <c r="G114" s="14"/>
      <c r="H114" s="14"/>
      <c r="I114" s="14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>
        <f>SUM(U115:U117)</f>
        <v>807300</v>
      </c>
      <c r="V114" s="16">
        <f>SUM(V115:V117)</f>
        <v>564494.59</v>
      </c>
      <c r="W114" s="16">
        <f t="shared" si="1"/>
        <v>69.92</v>
      </c>
    </row>
    <row r="115" spans="1:23" ht="27.6" x14ac:dyDescent="0.25">
      <c r="A115" s="3"/>
      <c r="B115" s="6"/>
      <c r="C115" s="17" t="s">
        <v>88</v>
      </c>
      <c r="D115" s="17" t="s">
        <v>175</v>
      </c>
      <c r="E115" s="18" t="s">
        <v>176</v>
      </c>
      <c r="F115" s="17"/>
      <c r="G115" s="17"/>
      <c r="H115" s="17"/>
      <c r="I115" s="17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>
        <v>294300</v>
      </c>
      <c r="V115" s="19">
        <v>165009.94</v>
      </c>
      <c r="W115" s="19">
        <f t="shared" si="1"/>
        <v>56.07</v>
      </c>
    </row>
    <row r="116" spans="1:23" ht="27.6" x14ac:dyDescent="0.25">
      <c r="A116" s="3"/>
      <c r="B116" s="6"/>
      <c r="C116" s="17" t="s">
        <v>113</v>
      </c>
      <c r="D116" s="17" t="s">
        <v>175</v>
      </c>
      <c r="E116" s="18" t="s">
        <v>176</v>
      </c>
      <c r="F116" s="17"/>
      <c r="G116" s="17"/>
      <c r="H116" s="17"/>
      <c r="I116" s="17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>
        <v>70000</v>
      </c>
      <c r="V116" s="19">
        <v>31670.36</v>
      </c>
      <c r="W116" s="19">
        <f t="shared" si="1"/>
        <v>45.24</v>
      </c>
    </row>
    <row r="117" spans="1:23" ht="27.6" x14ac:dyDescent="0.25">
      <c r="A117" s="3"/>
      <c r="B117" s="6"/>
      <c r="C117" s="17" t="s">
        <v>100</v>
      </c>
      <c r="D117" s="17" t="s">
        <v>175</v>
      </c>
      <c r="E117" s="18" t="s">
        <v>176</v>
      </c>
      <c r="F117" s="17"/>
      <c r="G117" s="17"/>
      <c r="H117" s="17"/>
      <c r="I117" s="17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>
        <v>443000</v>
      </c>
      <c r="V117" s="19">
        <v>367814.29</v>
      </c>
      <c r="W117" s="19">
        <f t="shared" si="1"/>
        <v>83.03</v>
      </c>
    </row>
    <row r="118" spans="1:23" ht="18.600000000000001" customHeight="1" x14ac:dyDescent="0.25">
      <c r="A118" s="3"/>
      <c r="B118" s="29"/>
      <c r="C118" s="23" t="s">
        <v>3</v>
      </c>
      <c r="D118" s="23" t="s">
        <v>439</v>
      </c>
      <c r="E118" s="24" t="s">
        <v>440</v>
      </c>
      <c r="F118" s="23"/>
      <c r="G118" s="23"/>
      <c r="H118" s="23"/>
      <c r="I118" s="23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>
        <f>SUM(U119:U121)</f>
        <v>0</v>
      </c>
      <c r="V118" s="16">
        <f>SUM(V119:V121)</f>
        <v>1198107.6199999999</v>
      </c>
      <c r="W118" s="16" t="s">
        <v>423</v>
      </c>
    </row>
    <row r="119" spans="1:23" ht="15.6" x14ac:dyDescent="0.25">
      <c r="A119" s="3"/>
      <c r="B119" s="29"/>
      <c r="C119" s="17" t="s">
        <v>88</v>
      </c>
      <c r="D119" s="17" t="s">
        <v>439</v>
      </c>
      <c r="E119" s="18" t="s">
        <v>440</v>
      </c>
      <c r="F119" s="17"/>
      <c r="G119" s="17"/>
      <c r="H119" s="17"/>
      <c r="I119" s="17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>
        <v>0</v>
      </c>
      <c r="V119" s="19">
        <v>885092.39</v>
      </c>
      <c r="W119" s="16" t="s">
        <v>423</v>
      </c>
    </row>
    <row r="120" spans="1:23" ht="15.6" x14ac:dyDescent="0.25">
      <c r="A120" s="3"/>
      <c r="B120" s="29"/>
      <c r="C120" s="17" t="s">
        <v>113</v>
      </c>
      <c r="D120" s="17" t="s">
        <v>439</v>
      </c>
      <c r="E120" s="18" t="s">
        <v>440</v>
      </c>
      <c r="F120" s="17"/>
      <c r="G120" s="17"/>
      <c r="H120" s="17"/>
      <c r="I120" s="17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>
        <v>0</v>
      </c>
      <c r="V120" s="19">
        <v>308640.03000000003</v>
      </c>
      <c r="W120" s="16" t="s">
        <v>423</v>
      </c>
    </row>
    <row r="121" spans="1:23" ht="15.6" x14ac:dyDescent="0.25">
      <c r="A121" s="3"/>
      <c r="B121" s="29"/>
      <c r="C121" s="17" t="s">
        <v>100</v>
      </c>
      <c r="D121" s="17" t="s">
        <v>439</v>
      </c>
      <c r="E121" s="18" t="s">
        <v>440</v>
      </c>
      <c r="F121" s="17"/>
      <c r="G121" s="17"/>
      <c r="H121" s="17"/>
      <c r="I121" s="17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>
        <v>0</v>
      </c>
      <c r="V121" s="19">
        <v>4375.2</v>
      </c>
      <c r="W121" s="16" t="s">
        <v>423</v>
      </c>
    </row>
    <row r="122" spans="1:23" ht="22.2" customHeight="1" x14ac:dyDescent="0.25">
      <c r="A122" s="2"/>
      <c r="B122" s="5"/>
      <c r="C122" s="14" t="s">
        <v>88</v>
      </c>
      <c r="D122" s="14" t="s">
        <v>177</v>
      </c>
      <c r="E122" s="15" t="s">
        <v>178</v>
      </c>
      <c r="F122" s="14"/>
      <c r="G122" s="14"/>
      <c r="H122" s="14"/>
      <c r="I122" s="14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>
        <f>SUM(U123+U125)</f>
        <v>12096100</v>
      </c>
      <c r="V122" s="16">
        <f>SUM(V123+V125)</f>
        <v>11386799.67</v>
      </c>
      <c r="W122" s="16">
        <f t="shared" si="1"/>
        <v>94.14</v>
      </c>
    </row>
    <row r="123" spans="1:23" ht="19.8" customHeight="1" x14ac:dyDescent="0.25">
      <c r="A123" s="2"/>
      <c r="B123" s="5"/>
      <c r="C123" s="14" t="s">
        <v>88</v>
      </c>
      <c r="D123" s="14" t="s">
        <v>179</v>
      </c>
      <c r="E123" s="15" t="s">
        <v>180</v>
      </c>
      <c r="F123" s="14"/>
      <c r="G123" s="14"/>
      <c r="H123" s="14"/>
      <c r="I123" s="14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>
        <f>U124</f>
        <v>12096100</v>
      </c>
      <c r="V123" s="16">
        <f>SUM(V124)</f>
        <v>7688306.2999999998</v>
      </c>
      <c r="W123" s="16">
        <f t="shared" si="1"/>
        <v>63.56</v>
      </c>
    </row>
    <row r="124" spans="1:23" ht="22.2" customHeight="1" x14ac:dyDescent="0.25">
      <c r="A124" s="3"/>
      <c r="B124" s="6"/>
      <c r="C124" s="17" t="s">
        <v>88</v>
      </c>
      <c r="D124" s="17" t="s">
        <v>181</v>
      </c>
      <c r="E124" s="18" t="s">
        <v>182</v>
      </c>
      <c r="F124" s="17"/>
      <c r="G124" s="17"/>
      <c r="H124" s="17"/>
      <c r="I124" s="17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>
        <v>12096100</v>
      </c>
      <c r="V124" s="19">
        <v>7688306.2999999998</v>
      </c>
      <c r="W124" s="19">
        <f t="shared" si="1"/>
        <v>63.56</v>
      </c>
    </row>
    <row r="125" spans="1:23" ht="55.2" x14ac:dyDescent="0.25">
      <c r="A125" s="3"/>
      <c r="B125" s="29"/>
      <c r="C125" s="23" t="s">
        <v>3</v>
      </c>
      <c r="D125" s="23" t="s">
        <v>441</v>
      </c>
      <c r="E125" s="24" t="s">
        <v>442</v>
      </c>
      <c r="F125" s="23"/>
      <c r="G125" s="23"/>
      <c r="H125" s="23"/>
      <c r="I125" s="23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>
        <f>SUM(U127+U126)</f>
        <v>0</v>
      </c>
      <c r="V125" s="16">
        <f>SUM(V127+V126)</f>
        <v>3698493.37</v>
      </c>
      <c r="W125" s="16" t="s">
        <v>423</v>
      </c>
    </row>
    <row r="126" spans="1:23" ht="55.2" x14ac:dyDescent="0.25">
      <c r="A126" s="3"/>
      <c r="B126" s="29"/>
      <c r="C126" s="17" t="s">
        <v>88</v>
      </c>
      <c r="D126" s="17" t="s">
        <v>504</v>
      </c>
      <c r="E126" s="18" t="s">
        <v>505</v>
      </c>
      <c r="F126" s="17"/>
      <c r="G126" s="17"/>
      <c r="H126" s="17"/>
      <c r="I126" s="17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>
        <v>0</v>
      </c>
      <c r="V126" s="19">
        <v>9364.3700000000008</v>
      </c>
      <c r="W126" s="19" t="s">
        <v>423</v>
      </c>
    </row>
    <row r="127" spans="1:23" ht="65.400000000000006" customHeight="1" x14ac:dyDescent="0.25">
      <c r="A127" s="3"/>
      <c r="B127" s="29"/>
      <c r="C127" s="17" t="s">
        <v>100</v>
      </c>
      <c r="D127" s="17" t="s">
        <v>507</v>
      </c>
      <c r="E127" s="18" t="s">
        <v>506</v>
      </c>
      <c r="F127" s="17"/>
      <c r="G127" s="17"/>
      <c r="H127" s="17"/>
      <c r="I127" s="17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>
        <v>0</v>
      </c>
      <c r="V127" s="19">
        <v>3689129</v>
      </c>
      <c r="W127" s="16" t="s">
        <v>423</v>
      </c>
    </row>
    <row r="128" spans="1:23" ht="19.2" customHeight="1" x14ac:dyDescent="0.25">
      <c r="A128" s="2"/>
      <c r="B128" s="5"/>
      <c r="C128" s="14" t="s">
        <v>3</v>
      </c>
      <c r="D128" s="14" t="s">
        <v>183</v>
      </c>
      <c r="E128" s="15" t="s">
        <v>184</v>
      </c>
      <c r="F128" s="14"/>
      <c r="G128" s="14"/>
      <c r="H128" s="14"/>
      <c r="I128" s="14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>
        <f>SUM(U129+U165+U167+U175+U187)</f>
        <v>6148400</v>
      </c>
      <c r="V128" s="16">
        <f>SUM(V129+V165+V167+V175+V187)</f>
        <v>3396815.3200000003</v>
      </c>
      <c r="W128" s="16">
        <f t="shared" si="1"/>
        <v>55.25</v>
      </c>
    </row>
    <row r="129" spans="1:23" ht="33.6" customHeight="1" x14ac:dyDescent="0.25">
      <c r="A129" s="2"/>
      <c r="B129" s="5"/>
      <c r="C129" s="14" t="s">
        <v>3</v>
      </c>
      <c r="D129" s="14" t="s">
        <v>185</v>
      </c>
      <c r="E129" s="15" t="s">
        <v>186</v>
      </c>
      <c r="F129" s="14"/>
      <c r="G129" s="14"/>
      <c r="H129" s="14"/>
      <c r="I129" s="14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>
        <f>SUM(U130+U134+U137+U141+U143+U149+U151+U153+U155+U157+U161+U145+U147)</f>
        <v>4783400</v>
      </c>
      <c r="V129" s="16">
        <f>SUM(V130+V134+V137+V141+V143+V149+V151+V153+V155+V157+V161+V145+V147)</f>
        <v>1362243.1500000001</v>
      </c>
      <c r="W129" s="16">
        <f t="shared" si="1"/>
        <v>28.48</v>
      </c>
    </row>
    <row r="130" spans="1:23" ht="51" customHeight="1" x14ac:dyDescent="0.25">
      <c r="A130" s="2"/>
      <c r="B130" s="5"/>
      <c r="C130" s="14" t="s">
        <v>3</v>
      </c>
      <c r="D130" s="14" t="s">
        <v>187</v>
      </c>
      <c r="E130" s="15" t="s">
        <v>188</v>
      </c>
      <c r="F130" s="14"/>
      <c r="G130" s="14"/>
      <c r="H130" s="14"/>
      <c r="I130" s="14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>
        <f>U131</f>
        <v>143000</v>
      </c>
      <c r="V130" s="16">
        <f>V131</f>
        <v>9596.4700000000012</v>
      </c>
      <c r="W130" s="16">
        <f t="shared" si="1"/>
        <v>6.71</v>
      </c>
    </row>
    <row r="131" spans="1:23" ht="62.4" customHeight="1" x14ac:dyDescent="0.25">
      <c r="A131" s="2"/>
      <c r="B131" s="5"/>
      <c r="C131" s="14" t="s">
        <v>3</v>
      </c>
      <c r="D131" s="14" t="s">
        <v>189</v>
      </c>
      <c r="E131" s="21" t="s">
        <v>190</v>
      </c>
      <c r="F131" s="14"/>
      <c r="G131" s="14"/>
      <c r="H131" s="14"/>
      <c r="I131" s="14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>
        <f>SUM(U132:U133)</f>
        <v>143000</v>
      </c>
      <c r="V131" s="16">
        <f>SUM(V132:V133)</f>
        <v>9596.4700000000012</v>
      </c>
      <c r="W131" s="16">
        <f t="shared" si="1"/>
        <v>6.71</v>
      </c>
    </row>
    <row r="132" spans="1:23" ht="58.8" customHeight="1" x14ac:dyDescent="0.25">
      <c r="A132" s="3"/>
      <c r="B132" s="6"/>
      <c r="C132" s="17" t="s">
        <v>191</v>
      </c>
      <c r="D132" s="17" t="s">
        <v>189</v>
      </c>
      <c r="E132" s="20" t="s">
        <v>190</v>
      </c>
      <c r="F132" s="17"/>
      <c r="G132" s="17"/>
      <c r="H132" s="17"/>
      <c r="I132" s="17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>
        <v>3000</v>
      </c>
      <c r="V132" s="19">
        <v>4816.46</v>
      </c>
      <c r="W132" s="19">
        <f t="shared" si="1"/>
        <v>160.55000000000001</v>
      </c>
    </row>
    <row r="133" spans="1:23" ht="62.4" customHeight="1" x14ac:dyDescent="0.25">
      <c r="A133" s="3"/>
      <c r="B133" s="6"/>
      <c r="C133" s="17" t="s">
        <v>192</v>
      </c>
      <c r="D133" s="17" t="s">
        <v>189</v>
      </c>
      <c r="E133" s="20" t="s">
        <v>190</v>
      </c>
      <c r="F133" s="17"/>
      <c r="G133" s="17"/>
      <c r="H133" s="17"/>
      <c r="I133" s="17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>
        <v>140000</v>
      </c>
      <c r="V133" s="19">
        <v>4780.01</v>
      </c>
      <c r="W133" s="19">
        <f t="shared" si="1"/>
        <v>3.41</v>
      </c>
    </row>
    <row r="134" spans="1:23" ht="61.2" customHeight="1" x14ac:dyDescent="0.25">
      <c r="A134" s="2"/>
      <c r="B134" s="5"/>
      <c r="C134" s="14" t="s">
        <v>192</v>
      </c>
      <c r="D134" s="14" t="s">
        <v>193</v>
      </c>
      <c r="E134" s="15" t="s">
        <v>194</v>
      </c>
      <c r="F134" s="14"/>
      <c r="G134" s="14"/>
      <c r="H134" s="14"/>
      <c r="I134" s="14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>
        <f>U136+U135</f>
        <v>1320000</v>
      </c>
      <c r="V134" s="16">
        <f>V136+V135</f>
        <v>367765.99000000005</v>
      </c>
      <c r="W134" s="16">
        <f t="shared" si="1"/>
        <v>27.86</v>
      </c>
    </row>
    <row r="135" spans="1:23" ht="72" customHeight="1" x14ac:dyDescent="0.25">
      <c r="A135" s="2"/>
      <c r="B135" s="30"/>
      <c r="C135" s="17" t="s">
        <v>191</v>
      </c>
      <c r="D135" s="17" t="s">
        <v>195</v>
      </c>
      <c r="E135" s="18" t="s">
        <v>196</v>
      </c>
      <c r="F135" s="17"/>
      <c r="G135" s="17"/>
      <c r="H135" s="17"/>
      <c r="I135" s="17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>
        <v>0</v>
      </c>
      <c r="V135" s="19">
        <v>12016.59</v>
      </c>
      <c r="W135" s="16" t="s">
        <v>423</v>
      </c>
    </row>
    <row r="136" spans="1:23" ht="74.400000000000006" customHeight="1" x14ac:dyDescent="0.25">
      <c r="A136" s="3"/>
      <c r="B136" s="6"/>
      <c r="C136" s="17" t="s">
        <v>192</v>
      </c>
      <c r="D136" s="17" t="s">
        <v>195</v>
      </c>
      <c r="E136" s="20" t="s">
        <v>196</v>
      </c>
      <c r="F136" s="17"/>
      <c r="G136" s="17"/>
      <c r="H136" s="17"/>
      <c r="I136" s="17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>
        <v>1320000</v>
      </c>
      <c r="V136" s="19">
        <v>355749.4</v>
      </c>
      <c r="W136" s="19">
        <f t="shared" si="1"/>
        <v>26.95</v>
      </c>
    </row>
    <row r="137" spans="1:23" ht="46.8" customHeight="1" x14ac:dyDescent="0.25">
      <c r="A137" s="2"/>
      <c r="B137" s="5"/>
      <c r="C137" s="14" t="s">
        <v>3</v>
      </c>
      <c r="D137" s="14" t="s">
        <v>197</v>
      </c>
      <c r="E137" s="15" t="s">
        <v>198</v>
      </c>
      <c r="F137" s="14"/>
      <c r="G137" s="14"/>
      <c r="H137" s="14"/>
      <c r="I137" s="14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>
        <f>U138</f>
        <v>162500</v>
      </c>
      <c r="V137" s="16">
        <f>V138</f>
        <v>210518.31</v>
      </c>
      <c r="W137" s="16">
        <f t="shared" si="1"/>
        <v>129.55000000000001</v>
      </c>
    </row>
    <row r="138" spans="1:23" ht="64.2" customHeight="1" x14ac:dyDescent="0.25">
      <c r="A138" s="2"/>
      <c r="B138" s="5"/>
      <c r="C138" s="14" t="s">
        <v>3</v>
      </c>
      <c r="D138" s="14" t="s">
        <v>199</v>
      </c>
      <c r="E138" s="21" t="s">
        <v>200</v>
      </c>
      <c r="F138" s="14"/>
      <c r="G138" s="14"/>
      <c r="H138" s="14"/>
      <c r="I138" s="14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>
        <f>SUM(U139:U140)</f>
        <v>162500</v>
      </c>
      <c r="V138" s="16">
        <f>SUM(V139:V140)</f>
        <v>210518.31</v>
      </c>
      <c r="W138" s="16">
        <f t="shared" si="1"/>
        <v>129.55000000000001</v>
      </c>
    </row>
    <row r="139" spans="1:23" ht="61.2" customHeight="1" x14ac:dyDescent="0.25">
      <c r="A139" s="3"/>
      <c r="B139" s="6"/>
      <c r="C139" s="17" t="s">
        <v>191</v>
      </c>
      <c r="D139" s="17" t="s">
        <v>199</v>
      </c>
      <c r="E139" s="20" t="s">
        <v>200</v>
      </c>
      <c r="F139" s="17"/>
      <c r="G139" s="17"/>
      <c r="H139" s="17"/>
      <c r="I139" s="17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>
        <v>2000</v>
      </c>
      <c r="V139" s="19">
        <v>1000</v>
      </c>
      <c r="W139" s="19">
        <f t="shared" si="1"/>
        <v>50</v>
      </c>
    </row>
    <row r="140" spans="1:23" ht="59.4" customHeight="1" x14ac:dyDescent="0.25">
      <c r="A140" s="3"/>
      <c r="B140" s="6"/>
      <c r="C140" s="17" t="s">
        <v>192</v>
      </c>
      <c r="D140" s="17" t="s">
        <v>199</v>
      </c>
      <c r="E140" s="20" t="s">
        <v>200</v>
      </c>
      <c r="F140" s="17"/>
      <c r="G140" s="17"/>
      <c r="H140" s="17"/>
      <c r="I140" s="17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>
        <v>160500</v>
      </c>
      <c r="V140" s="19">
        <v>209518.31</v>
      </c>
      <c r="W140" s="19">
        <f t="shared" si="1"/>
        <v>130.54</v>
      </c>
    </row>
    <row r="141" spans="1:23" ht="47.4" customHeight="1" x14ac:dyDescent="0.25">
      <c r="A141" s="2"/>
      <c r="B141" s="5"/>
      <c r="C141" s="14" t="s">
        <v>192</v>
      </c>
      <c r="D141" s="14" t="s">
        <v>201</v>
      </c>
      <c r="E141" s="15" t="s">
        <v>202</v>
      </c>
      <c r="F141" s="14"/>
      <c r="G141" s="14"/>
      <c r="H141" s="14"/>
      <c r="I141" s="14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>
        <f>U142</f>
        <v>720000</v>
      </c>
      <c r="V141" s="16">
        <f>V142</f>
        <v>6000</v>
      </c>
      <c r="W141" s="16">
        <f t="shared" si="1"/>
        <v>0.83</v>
      </c>
    </row>
    <row r="142" spans="1:23" ht="61.2" customHeight="1" x14ac:dyDescent="0.25">
      <c r="A142" s="3"/>
      <c r="B142" s="6"/>
      <c r="C142" s="17" t="s">
        <v>192</v>
      </c>
      <c r="D142" s="17" t="s">
        <v>203</v>
      </c>
      <c r="E142" s="20" t="s">
        <v>204</v>
      </c>
      <c r="F142" s="17"/>
      <c r="G142" s="17"/>
      <c r="H142" s="17"/>
      <c r="I142" s="17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>
        <v>720000</v>
      </c>
      <c r="V142" s="19">
        <v>6000</v>
      </c>
      <c r="W142" s="19">
        <f t="shared" si="1"/>
        <v>0.83</v>
      </c>
    </row>
    <row r="143" spans="1:23" ht="45.6" customHeight="1" x14ac:dyDescent="0.25">
      <c r="A143" s="2"/>
      <c r="B143" s="5"/>
      <c r="C143" s="14" t="s">
        <v>192</v>
      </c>
      <c r="D143" s="14" t="s">
        <v>205</v>
      </c>
      <c r="E143" s="15" t="s">
        <v>206</v>
      </c>
      <c r="F143" s="14"/>
      <c r="G143" s="14"/>
      <c r="H143" s="14"/>
      <c r="I143" s="14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>
        <f>U144</f>
        <v>20000</v>
      </c>
      <c r="V143" s="16">
        <f>V144</f>
        <v>0</v>
      </c>
      <c r="W143" s="16">
        <f t="shared" si="1"/>
        <v>0</v>
      </c>
    </row>
    <row r="144" spans="1:23" ht="63" customHeight="1" x14ac:dyDescent="0.25">
      <c r="A144" s="3"/>
      <c r="B144" s="6"/>
      <c r="C144" s="17" t="s">
        <v>192</v>
      </c>
      <c r="D144" s="17" t="s">
        <v>207</v>
      </c>
      <c r="E144" s="20" t="s">
        <v>208</v>
      </c>
      <c r="F144" s="17"/>
      <c r="G144" s="17"/>
      <c r="H144" s="17"/>
      <c r="I144" s="17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>
        <v>20000</v>
      </c>
      <c r="V144" s="19">
        <v>0</v>
      </c>
      <c r="W144" s="19">
        <f t="shared" si="1"/>
        <v>0</v>
      </c>
    </row>
    <row r="145" spans="1:23" ht="47.4" customHeight="1" x14ac:dyDescent="0.25">
      <c r="A145" s="3"/>
      <c r="B145" s="29"/>
      <c r="C145" s="23" t="s">
        <v>3</v>
      </c>
      <c r="D145" s="23" t="s">
        <v>443</v>
      </c>
      <c r="E145" s="21" t="s">
        <v>446</v>
      </c>
      <c r="F145" s="23"/>
      <c r="G145" s="23"/>
      <c r="H145" s="23"/>
      <c r="I145" s="23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>
        <f>SUM(U146)</f>
        <v>0</v>
      </c>
      <c r="V145" s="16">
        <f>SUM(V146)</f>
        <v>1500</v>
      </c>
      <c r="W145" s="16" t="s">
        <v>423</v>
      </c>
    </row>
    <row r="146" spans="1:23" ht="63" customHeight="1" x14ac:dyDescent="0.25">
      <c r="A146" s="3"/>
      <c r="B146" s="29"/>
      <c r="C146" s="17" t="s">
        <v>192</v>
      </c>
      <c r="D146" s="17" t="s">
        <v>444</v>
      </c>
      <c r="E146" s="20" t="s">
        <v>445</v>
      </c>
      <c r="F146" s="17"/>
      <c r="G146" s="17"/>
      <c r="H146" s="17"/>
      <c r="I146" s="17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>
        <v>0</v>
      </c>
      <c r="V146" s="19">
        <v>1500</v>
      </c>
      <c r="W146" s="16" t="s">
        <v>423</v>
      </c>
    </row>
    <row r="147" spans="1:23" ht="43.8" customHeight="1" x14ac:dyDescent="0.25">
      <c r="A147" s="3"/>
      <c r="B147" s="29"/>
      <c r="C147" s="23" t="s">
        <v>3</v>
      </c>
      <c r="D147" s="23" t="s">
        <v>447</v>
      </c>
      <c r="E147" s="21" t="s">
        <v>450</v>
      </c>
      <c r="F147" s="23"/>
      <c r="G147" s="23"/>
      <c r="H147" s="23"/>
      <c r="I147" s="23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>
        <f>SUM(U148)</f>
        <v>0</v>
      </c>
      <c r="V147" s="16">
        <f>SUM(V148)</f>
        <v>249.82</v>
      </c>
      <c r="W147" s="16" t="s">
        <v>423</v>
      </c>
    </row>
    <row r="148" spans="1:23" ht="46.8" customHeight="1" x14ac:dyDescent="0.25">
      <c r="A148" s="3"/>
      <c r="B148" s="29"/>
      <c r="C148" s="17" t="s">
        <v>191</v>
      </c>
      <c r="D148" s="17" t="s">
        <v>448</v>
      </c>
      <c r="E148" s="20" t="s">
        <v>449</v>
      </c>
      <c r="F148" s="17"/>
      <c r="G148" s="17"/>
      <c r="H148" s="17"/>
      <c r="I148" s="17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>
        <v>0</v>
      </c>
      <c r="V148" s="19">
        <v>249.82</v>
      </c>
      <c r="W148" s="16" t="s">
        <v>423</v>
      </c>
    </row>
    <row r="149" spans="1:23" ht="45.6" customHeight="1" x14ac:dyDescent="0.25">
      <c r="A149" s="2"/>
      <c r="B149" s="5"/>
      <c r="C149" s="14" t="s">
        <v>192</v>
      </c>
      <c r="D149" s="14" t="s">
        <v>209</v>
      </c>
      <c r="E149" s="15" t="s">
        <v>210</v>
      </c>
      <c r="F149" s="14"/>
      <c r="G149" s="14"/>
      <c r="H149" s="14"/>
      <c r="I149" s="14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>
        <f>U150</f>
        <v>12000</v>
      </c>
      <c r="V149" s="16">
        <f>V150</f>
        <v>0</v>
      </c>
      <c r="W149" s="16">
        <f t="shared" ref="W149:W212" si="2">ROUND(V149/U149*100,2)</f>
        <v>0</v>
      </c>
    </row>
    <row r="150" spans="1:23" ht="60" customHeight="1" x14ac:dyDescent="0.25">
      <c r="A150" s="3"/>
      <c r="B150" s="6"/>
      <c r="C150" s="17" t="s">
        <v>192</v>
      </c>
      <c r="D150" s="17" t="s">
        <v>211</v>
      </c>
      <c r="E150" s="20" t="s">
        <v>212</v>
      </c>
      <c r="F150" s="17"/>
      <c r="G150" s="17"/>
      <c r="H150" s="17"/>
      <c r="I150" s="17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>
        <v>12000</v>
      </c>
      <c r="V150" s="19">
        <v>0</v>
      </c>
      <c r="W150" s="19">
        <f t="shared" si="2"/>
        <v>0</v>
      </c>
    </row>
    <row r="151" spans="1:23" ht="61.2" customHeight="1" x14ac:dyDescent="0.25">
      <c r="A151" s="2"/>
      <c r="B151" s="5"/>
      <c r="C151" s="14" t="s">
        <v>192</v>
      </c>
      <c r="D151" s="14" t="s">
        <v>213</v>
      </c>
      <c r="E151" s="15" t="s">
        <v>214</v>
      </c>
      <c r="F151" s="14"/>
      <c r="G151" s="14"/>
      <c r="H151" s="14"/>
      <c r="I151" s="14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>
        <f>U152</f>
        <v>120000</v>
      </c>
      <c r="V151" s="16">
        <f>V152</f>
        <v>129485.75</v>
      </c>
      <c r="W151" s="16">
        <f t="shared" si="2"/>
        <v>107.9</v>
      </c>
    </row>
    <row r="152" spans="1:23" ht="62.4" customHeight="1" x14ac:dyDescent="0.25">
      <c r="A152" s="3"/>
      <c r="B152" s="6"/>
      <c r="C152" s="17" t="s">
        <v>192</v>
      </c>
      <c r="D152" s="17" t="s">
        <v>215</v>
      </c>
      <c r="E152" s="20" t="s">
        <v>216</v>
      </c>
      <c r="F152" s="17"/>
      <c r="G152" s="17"/>
      <c r="H152" s="17"/>
      <c r="I152" s="17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>
        <v>120000</v>
      </c>
      <c r="V152" s="19">
        <v>129485.75</v>
      </c>
      <c r="W152" s="19">
        <f t="shared" si="2"/>
        <v>107.9</v>
      </c>
    </row>
    <row r="153" spans="1:23" s="31" customFormat="1" ht="62.4" customHeight="1" x14ac:dyDescent="0.25">
      <c r="A153" s="2"/>
      <c r="B153" s="5"/>
      <c r="C153" s="23" t="s">
        <v>192</v>
      </c>
      <c r="D153" s="23" t="s">
        <v>217</v>
      </c>
      <c r="E153" s="24" t="s">
        <v>218</v>
      </c>
      <c r="F153" s="23"/>
      <c r="G153" s="23"/>
      <c r="H153" s="23"/>
      <c r="I153" s="23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>
        <f>U154</f>
        <v>25000</v>
      </c>
      <c r="V153" s="16">
        <f>V154</f>
        <v>21395.71</v>
      </c>
      <c r="W153" s="16">
        <f t="shared" si="2"/>
        <v>85.58</v>
      </c>
    </row>
    <row r="154" spans="1:23" ht="75.599999999999994" customHeight="1" x14ac:dyDescent="0.25">
      <c r="A154" s="3"/>
      <c r="B154" s="6"/>
      <c r="C154" s="17" t="s">
        <v>192</v>
      </c>
      <c r="D154" s="17" t="s">
        <v>219</v>
      </c>
      <c r="E154" s="20" t="s">
        <v>220</v>
      </c>
      <c r="F154" s="17"/>
      <c r="G154" s="17"/>
      <c r="H154" s="17"/>
      <c r="I154" s="17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>
        <v>25000</v>
      </c>
      <c r="V154" s="19">
        <v>21395.71</v>
      </c>
      <c r="W154" s="19">
        <f t="shared" si="2"/>
        <v>85.58</v>
      </c>
    </row>
    <row r="155" spans="1:23" ht="46.8" customHeight="1" x14ac:dyDescent="0.25">
      <c r="A155" s="2"/>
      <c r="B155" s="5"/>
      <c r="C155" s="14" t="s">
        <v>192</v>
      </c>
      <c r="D155" s="14" t="s">
        <v>221</v>
      </c>
      <c r="E155" s="15" t="s">
        <v>222</v>
      </c>
      <c r="F155" s="14"/>
      <c r="G155" s="14"/>
      <c r="H155" s="14"/>
      <c r="I155" s="14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>
        <f>U156</f>
        <v>400</v>
      </c>
      <c r="V155" s="16">
        <f>V156</f>
        <v>3300</v>
      </c>
      <c r="W155" s="16">
        <f t="shared" si="2"/>
        <v>825</v>
      </c>
    </row>
    <row r="156" spans="1:23" ht="61.2" customHeight="1" x14ac:dyDescent="0.25">
      <c r="A156" s="3"/>
      <c r="B156" s="6"/>
      <c r="C156" s="17" t="s">
        <v>192</v>
      </c>
      <c r="D156" s="17" t="s">
        <v>223</v>
      </c>
      <c r="E156" s="20" t="s">
        <v>224</v>
      </c>
      <c r="F156" s="17"/>
      <c r="G156" s="17"/>
      <c r="H156" s="17"/>
      <c r="I156" s="17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>
        <v>400</v>
      </c>
      <c r="V156" s="19">
        <v>3300</v>
      </c>
      <c r="W156" s="19">
        <f t="shared" si="2"/>
        <v>825</v>
      </c>
    </row>
    <row r="157" spans="1:23" ht="46.8" customHeight="1" x14ac:dyDescent="0.25">
      <c r="A157" s="2"/>
      <c r="B157" s="5"/>
      <c r="C157" s="14" t="s">
        <v>3</v>
      </c>
      <c r="D157" s="14" t="s">
        <v>225</v>
      </c>
      <c r="E157" s="15" t="s">
        <v>226</v>
      </c>
      <c r="F157" s="14"/>
      <c r="G157" s="14"/>
      <c r="H157" s="14"/>
      <c r="I157" s="14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>
        <f>U158</f>
        <v>750500</v>
      </c>
      <c r="V157" s="16">
        <f>V158</f>
        <v>52789.89</v>
      </c>
      <c r="W157" s="16">
        <f t="shared" si="2"/>
        <v>7.03</v>
      </c>
    </row>
    <row r="158" spans="1:23" ht="66" customHeight="1" x14ac:dyDescent="0.25">
      <c r="A158" s="2"/>
      <c r="B158" s="5"/>
      <c r="C158" s="14" t="s">
        <v>3</v>
      </c>
      <c r="D158" s="14" t="s">
        <v>227</v>
      </c>
      <c r="E158" s="21" t="s">
        <v>228</v>
      </c>
      <c r="F158" s="14"/>
      <c r="G158" s="14"/>
      <c r="H158" s="14"/>
      <c r="I158" s="14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>
        <f>SUM(U159:U160)</f>
        <v>750500</v>
      </c>
      <c r="V158" s="16">
        <f>SUM(V159:V160)</f>
        <v>52789.89</v>
      </c>
      <c r="W158" s="16">
        <f t="shared" si="2"/>
        <v>7.03</v>
      </c>
    </row>
    <row r="159" spans="1:23" ht="62.4" customHeight="1" x14ac:dyDescent="0.25">
      <c r="A159" s="3"/>
      <c r="B159" s="6"/>
      <c r="C159" s="17" t="s">
        <v>191</v>
      </c>
      <c r="D159" s="17" t="s">
        <v>227</v>
      </c>
      <c r="E159" s="20" t="s">
        <v>228</v>
      </c>
      <c r="F159" s="17"/>
      <c r="G159" s="17"/>
      <c r="H159" s="17"/>
      <c r="I159" s="17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>
        <v>500</v>
      </c>
      <c r="V159" s="19">
        <v>1000</v>
      </c>
      <c r="W159" s="19">
        <f t="shared" si="2"/>
        <v>200</v>
      </c>
    </row>
    <row r="160" spans="1:23" ht="60.6" customHeight="1" x14ac:dyDescent="0.25">
      <c r="A160" s="3"/>
      <c r="B160" s="6"/>
      <c r="C160" s="17" t="s">
        <v>192</v>
      </c>
      <c r="D160" s="17" t="s">
        <v>227</v>
      </c>
      <c r="E160" s="20" t="s">
        <v>228</v>
      </c>
      <c r="F160" s="17"/>
      <c r="G160" s="17"/>
      <c r="H160" s="17"/>
      <c r="I160" s="17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>
        <v>750000</v>
      </c>
      <c r="V160" s="19">
        <v>51789.89</v>
      </c>
      <c r="W160" s="19">
        <f t="shared" si="2"/>
        <v>6.91</v>
      </c>
    </row>
    <row r="161" spans="1:23" ht="55.2" x14ac:dyDescent="0.25">
      <c r="A161" s="2"/>
      <c r="B161" s="5"/>
      <c r="C161" s="14" t="s">
        <v>3</v>
      </c>
      <c r="D161" s="14" t="s">
        <v>229</v>
      </c>
      <c r="E161" s="15" t="s">
        <v>230</v>
      </c>
      <c r="F161" s="14"/>
      <c r="G161" s="14"/>
      <c r="H161" s="14"/>
      <c r="I161" s="14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>
        <f>U162</f>
        <v>1510000</v>
      </c>
      <c r="V161" s="16">
        <f>V162</f>
        <v>559641.21</v>
      </c>
      <c r="W161" s="16">
        <f t="shared" si="2"/>
        <v>37.06</v>
      </c>
    </row>
    <row r="162" spans="1:23" ht="69" x14ac:dyDescent="0.25">
      <c r="A162" s="2"/>
      <c r="B162" s="5"/>
      <c r="C162" s="14" t="s">
        <v>3</v>
      </c>
      <c r="D162" s="14" t="s">
        <v>231</v>
      </c>
      <c r="E162" s="21" t="s">
        <v>232</v>
      </c>
      <c r="F162" s="14"/>
      <c r="G162" s="14"/>
      <c r="H162" s="14"/>
      <c r="I162" s="14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>
        <f>SUM(U163:U164)</f>
        <v>1510000</v>
      </c>
      <c r="V162" s="16">
        <f>SUM(V163:V164)</f>
        <v>559641.21</v>
      </c>
      <c r="W162" s="16">
        <f t="shared" si="2"/>
        <v>37.06</v>
      </c>
    </row>
    <row r="163" spans="1:23" ht="55.2" x14ac:dyDescent="0.25">
      <c r="A163" s="3"/>
      <c r="B163" s="6"/>
      <c r="C163" s="17" t="s">
        <v>191</v>
      </c>
      <c r="D163" s="17" t="s">
        <v>231</v>
      </c>
      <c r="E163" s="20" t="s">
        <v>232</v>
      </c>
      <c r="F163" s="17"/>
      <c r="G163" s="17"/>
      <c r="H163" s="17"/>
      <c r="I163" s="17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>
        <v>60000</v>
      </c>
      <c r="V163" s="19">
        <v>33402.82</v>
      </c>
      <c r="W163" s="19">
        <f t="shared" si="2"/>
        <v>55.67</v>
      </c>
    </row>
    <row r="164" spans="1:23" ht="60.6" customHeight="1" x14ac:dyDescent="0.25">
      <c r="A164" s="3"/>
      <c r="B164" s="6"/>
      <c r="C164" s="17" t="s">
        <v>192</v>
      </c>
      <c r="D164" s="17" t="s">
        <v>231</v>
      </c>
      <c r="E164" s="20" t="s">
        <v>232</v>
      </c>
      <c r="F164" s="17"/>
      <c r="G164" s="17"/>
      <c r="H164" s="17"/>
      <c r="I164" s="17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>
        <v>1450000</v>
      </c>
      <c r="V164" s="19">
        <v>526238.39</v>
      </c>
      <c r="W164" s="19">
        <f t="shared" si="2"/>
        <v>36.29</v>
      </c>
    </row>
    <row r="165" spans="1:23" ht="31.2" customHeight="1" x14ac:dyDescent="0.25">
      <c r="A165" s="2"/>
      <c r="B165" s="5"/>
      <c r="C165" s="14" t="s">
        <v>113</v>
      </c>
      <c r="D165" s="14" t="s">
        <v>233</v>
      </c>
      <c r="E165" s="15" t="s">
        <v>234</v>
      </c>
      <c r="F165" s="14"/>
      <c r="G165" s="14"/>
      <c r="H165" s="14"/>
      <c r="I165" s="14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>
        <f>U166:V166</f>
        <v>100000</v>
      </c>
      <c r="V165" s="16">
        <f>V166:W166</f>
        <v>62917.91</v>
      </c>
      <c r="W165" s="16">
        <f t="shared" si="2"/>
        <v>62.92</v>
      </c>
    </row>
    <row r="166" spans="1:23" ht="33.6" customHeight="1" x14ac:dyDescent="0.25">
      <c r="A166" s="3"/>
      <c r="B166" s="6"/>
      <c r="C166" s="17" t="s">
        <v>113</v>
      </c>
      <c r="D166" s="17" t="s">
        <v>235</v>
      </c>
      <c r="E166" s="18" t="s">
        <v>236</v>
      </c>
      <c r="F166" s="17"/>
      <c r="G166" s="17"/>
      <c r="H166" s="17"/>
      <c r="I166" s="17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>
        <v>100000</v>
      </c>
      <c r="V166" s="19">
        <v>62917.91</v>
      </c>
      <c r="W166" s="19">
        <f t="shared" si="2"/>
        <v>62.92</v>
      </c>
    </row>
    <row r="167" spans="1:23" ht="71.400000000000006" customHeight="1" x14ac:dyDescent="0.25">
      <c r="A167" s="2"/>
      <c r="B167" s="5"/>
      <c r="C167" s="14" t="s">
        <v>3</v>
      </c>
      <c r="D167" s="14" t="s">
        <v>237</v>
      </c>
      <c r="E167" s="21" t="s">
        <v>238</v>
      </c>
      <c r="F167" s="14"/>
      <c r="G167" s="14"/>
      <c r="H167" s="14"/>
      <c r="I167" s="14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>
        <f>SUM(U168+U170)</f>
        <v>1035200</v>
      </c>
      <c r="V167" s="16">
        <f>SUM(V168+V170)</f>
        <v>1682813.48</v>
      </c>
      <c r="W167" s="16">
        <f t="shared" si="2"/>
        <v>162.56</v>
      </c>
    </row>
    <row r="168" spans="1:23" ht="71.400000000000006" customHeight="1" x14ac:dyDescent="0.25">
      <c r="A168" s="2"/>
      <c r="B168" s="5"/>
      <c r="C168" s="23" t="s">
        <v>3</v>
      </c>
      <c r="D168" s="23" t="s">
        <v>451</v>
      </c>
      <c r="E168" s="21" t="s">
        <v>238</v>
      </c>
      <c r="F168" s="23"/>
      <c r="G168" s="23"/>
      <c r="H168" s="23"/>
      <c r="I168" s="23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>
        <f>U169</f>
        <v>0</v>
      </c>
      <c r="V168" s="16">
        <f>V169</f>
        <v>10431.93</v>
      </c>
      <c r="W168" s="16" t="s">
        <v>423</v>
      </c>
    </row>
    <row r="169" spans="1:23" ht="45.6" customHeight="1" x14ac:dyDescent="0.25">
      <c r="A169" s="2"/>
      <c r="B169" s="5"/>
      <c r="C169" s="17" t="s">
        <v>113</v>
      </c>
      <c r="D169" s="17" t="s">
        <v>451</v>
      </c>
      <c r="E169" s="20" t="s">
        <v>452</v>
      </c>
      <c r="F169" s="17"/>
      <c r="G169" s="17"/>
      <c r="H169" s="17"/>
      <c r="I169" s="17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>
        <v>0</v>
      </c>
      <c r="V169" s="19">
        <v>10431.93</v>
      </c>
      <c r="W169" s="16" t="s">
        <v>423</v>
      </c>
    </row>
    <row r="170" spans="1:23" ht="62.4" customHeight="1" x14ac:dyDescent="0.25">
      <c r="A170" s="2"/>
      <c r="B170" s="5"/>
      <c r="C170" s="14" t="s">
        <v>3</v>
      </c>
      <c r="D170" s="14" t="s">
        <v>239</v>
      </c>
      <c r="E170" s="21" t="s">
        <v>240</v>
      </c>
      <c r="F170" s="14"/>
      <c r="G170" s="14"/>
      <c r="H170" s="14"/>
      <c r="I170" s="14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>
        <f>U171</f>
        <v>1035200</v>
      </c>
      <c r="V170" s="16">
        <f>V171</f>
        <v>1672381.55</v>
      </c>
      <c r="W170" s="16">
        <f t="shared" si="2"/>
        <v>161.55000000000001</v>
      </c>
    </row>
    <row r="171" spans="1:23" ht="55.2" x14ac:dyDescent="0.25">
      <c r="A171" s="2"/>
      <c r="B171" s="5"/>
      <c r="C171" s="14" t="s">
        <v>3</v>
      </c>
      <c r="D171" s="14" t="s">
        <v>241</v>
      </c>
      <c r="E171" s="15" t="s">
        <v>242</v>
      </c>
      <c r="F171" s="14"/>
      <c r="G171" s="14"/>
      <c r="H171" s="14"/>
      <c r="I171" s="14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>
        <f>SUM(U172:U174)</f>
        <v>1035200</v>
      </c>
      <c r="V171" s="16">
        <f>SUM(V172:V174)</f>
        <v>1672381.55</v>
      </c>
      <c r="W171" s="16">
        <f t="shared" si="2"/>
        <v>161.55000000000001</v>
      </c>
    </row>
    <row r="172" spans="1:23" ht="48.6" customHeight="1" x14ac:dyDescent="0.25">
      <c r="A172" s="3"/>
      <c r="B172" s="6"/>
      <c r="C172" s="17" t="s">
        <v>88</v>
      </c>
      <c r="D172" s="17" t="s">
        <v>241</v>
      </c>
      <c r="E172" s="18" t="s">
        <v>242</v>
      </c>
      <c r="F172" s="17"/>
      <c r="G172" s="17"/>
      <c r="H172" s="17"/>
      <c r="I172" s="17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>
        <v>655200</v>
      </c>
      <c r="V172" s="19">
        <v>1574996.44</v>
      </c>
      <c r="W172" s="19">
        <f t="shared" si="2"/>
        <v>240.38</v>
      </c>
    </row>
    <row r="173" spans="1:23" ht="48.6" customHeight="1" x14ac:dyDescent="0.25">
      <c r="A173" s="3"/>
      <c r="B173" s="6"/>
      <c r="C173" s="17" t="s">
        <v>525</v>
      </c>
      <c r="D173" s="17" t="s">
        <v>241</v>
      </c>
      <c r="E173" s="18" t="s">
        <v>242</v>
      </c>
      <c r="F173" s="17"/>
      <c r="G173" s="17"/>
      <c r="H173" s="17"/>
      <c r="I173" s="17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>
        <v>0</v>
      </c>
      <c r="V173" s="19">
        <v>29.54</v>
      </c>
      <c r="W173" s="19" t="s">
        <v>423</v>
      </c>
    </row>
    <row r="174" spans="1:23" ht="47.4" customHeight="1" x14ac:dyDescent="0.25">
      <c r="A174" s="3"/>
      <c r="B174" s="6"/>
      <c r="C174" s="17" t="s">
        <v>100</v>
      </c>
      <c r="D174" s="17" t="s">
        <v>241</v>
      </c>
      <c r="E174" s="18" t="s">
        <v>242</v>
      </c>
      <c r="F174" s="17"/>
      <c r="G174" s="17"/>
      <c r="H174" s="17"/>
      <c r="I174" s="17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>
        <v>380000</v>
      </c>
      <c r="V174" s="19">
        <v>97355.57</v>
      </c>
      <c r="W174" s="19">
        <f t="shared" si="2"/>
        <v>25.62</v>
      </c>
    </row>
    <row r="175" spans="1:23" ht="25.2" customHeight="1" x14ac:dyDescent="0.25">
      <c r="A175" s="2"/>
      <c r="B175" s="5"/>
      <c r="C175" s="14" t="s">
        <v>3</v>
      </c>
      <c r="D175" s="14" t="s">
        <v>243</v>
      </c>
      <c r="E175" s="15" t="s">
        <v>244</v>
      </c>
      <c r="F175" s="14"/>
      <c r="G175" s="14"/>
      <c r="H175" s="14"/>
      <c r="I175" s="14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>
        <f>SUM(U176+U180+U178)</f>
        <v>162000</v>
      </c>
      <c r="V175" s="16">
        <f>SUM(V176+V180+V178)</f>
        <v>252965.84999999998</v>
      </c>
      <c r="W175" s="16">
        <f t="shared" si="2"/>
        <v>156.15</v>
      </c>
    </row>
    <row r="176" spans="1:23" ht="69" x14ac:dyDescent="0.25">
      <c r="A176" s="2"/>
      <c r="B176" s="5"/>
      <c r="C176" s="14" t="s">
        <v>88</v>
      </c>
      <c r="D176" s="37" t="s">
        <v>245</v>
      </c>
      <c r="E176" s="21" t="s">
        <v>246</v>
      </c>
      <c r="F176" s="14"/>
      <c r="G176" s="14"/>
      <c r="H176" s="14"/>
      <c r="I176" s="14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>
        <f>U177</f>
        <v>12000</v>
      </c>
      <c r="V176" s="16">
        <f>V177</f>
        <v>172929.94</v>
      </c>
      <c r="W176" s="16">
        <f t="shared" si="2"/>
        <v>1441.08</v>
      </c>
    </row>
    <row r="177" spans="1:23" ht="47.4" customHeight="1" x14ac:dyDescent="0.25">
      <c r="A177" s="3"/>
      <c r="B177" s="6"/>
      <c r="C177" s="17" t="s">
        <v>88</v>
      </c>
      <c r="D177" s="17" t="s">
        <v>247</v>
      </c>
      <c r="E177" s="18" t="s">
        <v>248</v>
      </c>
      <c r="F177" s="17"/>
      <c r="G177" s="17"/>
      <c r="H177" s="17"/>
      <c r="I177" s="17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>
        <v>12000</v>
      </c>
      <c r="V177" s="19">
        <v>172929.94</v>
      </c>
      <c r="W177" s="19">
        <f t="shared" si="2"/>
        <v>1441.08</v>
      </c>
    </row>
    <row r="178" spans="1:23" ht="32.4" customHeight="1" x14ac:dyDescent="0.25">
      <c r="A178" s="3"/>
      <c r="B178" s="29"/>
      <c r="C178" s="23" t="s">
        <v>3</v>
      </c>
      <c r="D178" s="23" t="s">
        <v>462</v>
      </c>
      <c r="E178" s="24" t="s">
        <v>464</v>
      </c>
      <c r="F178" s="23"/>
      <c r="G178" s="23"/>
      <c r="H178" s="23"/>
      <c r="I178" s="23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>
        <f>U179</f>
        <v>0</v>
      </c>
      <c r="V178" s="16">
        <f>V179</f>
        <v>83435.86</v>
      </c>
      <c r="W178" s="16" t="s">
        <v>423</v>
      </c>
    </row>
    <row r="179" spans="1:23" ht="47.4" customHeight="1" x14ac:dyDescent="0.25">
      <c r="A179" s="3"/>
      <c r="B179" s="29"/>
      <c r="C179" s="17" t="s">
        <v>260</v>
      </c>
      <c r="D179" s="17" t="s">
        <v>463</v>
      </c>
      <c r="E179" s="18" t="s">
        <v>465</v>
      </c>
      <c r="F179" s="17"/>
      <c r="G179" s="17"/>
      <c r="H179" s="17"/>
      <c r="I179" s="17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>
        <v>0</v>
      </c>
      <c r="V179" s="19">
        <v>83435.86</v>
      </c>
      <c r="W179" s="16" t="s">
        <v>423</v>
      </c>
    </row>
    <row r="180" spans="1:23" ht="55.2" x14ac:dyDescent="0.25">
      <c r="A180" s="2"/>
      <c r="B180" s="5"/>
      <c r="C180" s="14" t="s">
        <v>3</v>
      </c>
      <c r="D180" s="14" t="s">
        <v>249</v>
      </c>
      <c r="E180" s="15" t="s">
        <v>250</v>
      </c>
      <c r="F180" s="14"/>
      <c r="G180" s="14"/>
      <c r="H180" s="14"/>
      <c r="I180" s="14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>
        <f>U181+U185</f>
        <v>150000</v>
      </c>
      <c r="V180" s="16">
        <f>V181+V185</f>
        <v>-3399.95</v>
      </c>
      <c r="W180" s="16">
        <f t="shared" si="2"/>
        <v>-2.27</v>
      </c>
    </row>
    <row r="181" spans="1:23" ht="41.4" x14ac:dyDescent="0.25">
      <c r="A181" s="2"/>
      <c r="B181" s="5"/>
      <c r="C181" s="14" t="s">
        <v>3</v>
      </c>
      <c r="D181" s="14" t="s">
        <v>251</v>
      </c>
      <c r="E181" s="15" t="s">
        <v>252</v>
      </c>
      <c r="F181" s="14"/>
      <c r="G181" s="14"/>
      <c r="H181" s="14"/>
      <c r="I181" s="14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>
        <f>SUM(U182:U184)</f>
        <v>150000</v>
      </c>
      <c r="V181" s="16">
        <f>SUM(V182:V184)</f>
        <v>-3633.45</v>
      </c>
      <c r="W181" s="16">
        <f t="shared" si="2"/>
        <v>-2.42</v>
      </c>
    </row>
    <row r="182" spans="1:23" ht="41.4" x14ac:dyDescent="0.25">
      <c r="A182" s="3"/>
      <c r="B182" s="6"/>
      <c r="C182" s="17" t="s">
        <v>113</v>
      </c>
      <c r="D182" s="17" t="s">
        <v>251</v>
      </c>
      <c r="E182" s="18" t="s">
        <v>252</v>
      </c>
      <c r="F182" s="17"/>
      <c r="G182" s="17"/>
      <c r="H182" s="17"/>
      <c r="I182" s="17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>
        <v>20000</v>
      </c>
      <c r="V182" s="19">
        <v>0</v>
      </c>
      <c r="W182" s="19">
        <f t="shared" si="2"/>
        <v>0</v>
      </c>
    </row>
    <row r="183" spans="1:23" ht="41.4" x14ac:dyDescent="0.25">
      <c r="A183" s="3"/>
      <c r="B183" s="6"/>
      <c r="C183" s="17" t="s">
        <v>253</v>
      </c>
      <c r="D183" s="17" t="s">
        <v>251</v>
      </c>
      <c r="E183" s="18" t="s">
        <v>252</v>
      </c>
      <c r="F183" s="17"/>
      <c r="G183" s="17"/>
      <c r="H183" s="17"/>
      <c r="I183" s="17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>
        <v>130000</v>
      </c>
      <c r="V183" s="19">
        <v>-3241.45</v>
      </c>
      <c r="W183" s="19">
        <f t="shared" si="2"/>
        <v>-2.4900000000000002</v>
      </c>
    </row>
    <row r="184" spans="1:23" ht="41.4" x14ac:dyDescent="0.25">
      <c r="A184" s="3"/>
      <c r="B184" s="29"/>
      <c r="C184" s="17" t="s">
        <v>453</v>
      </c>
      <c r="D184" s="17" t="s">
        <v>251</v>
      </c>
      <c r="E184" s="18" t="s">
        <v>252</v>
      </c>
      <c r="F184" s="17"/>
      <c r="G184" s="17"/>
      <c r="H184" s="17"/>
      <c r="I184" s="17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>
        <v>0</v>
      </c>
      <c r="V184" s="19">
        <v>-392</v>
      </c>
      <c r="W184" s="19" t="s">
        <v>423</v>
      </c>
    </row>
    <row r="185" spans="1:23" ht="55.2" x14ac:dyDescent="0.25">
      <c r="A185" s="3"/>
      <c r="B185" s="29"/>
      <c r="C185" s="23" t="s">
        <v>3</v>
      </c>
      <c r="D185" s="23" t="s">
        <v>454</v>
      </c>
      <c r="E185" s="24" t="s">
        <v>455</v>
      </c>
      <c r="F185" s="23"/>
      <c r="G185" s="23"/>
      <c r="H185" s="23"/>
      <c r="I185" s="23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>
        <f>SUM(U186)</f>
        <v>0</v>
      </c>
      <c r="V185" s="16">
        <f>SUM(V186)</f>
        <v>233.5</v>
      </c>
      <c r="W185" s="16" t="s">
        <v>423</v>
      </c>
    </row>
    <row r="186" spans="1:23" ht="49.8" customHeight="1" x14ac:dyDescent="0.25">
      <c r="A186" s="3"/>
      <c r="B186" s="29"/>
      <c r="C186" s="17" t="s">
        <v>6</v>
      </c>
      <c r="D186" s="17" t="s">
        <v>454</v>
      </c>
      <c r="E186" s="18" t="s">
        <v>455</v>
      </c>
      <c r="F186" s="17"/>
      <c r="G186" s="17"/>
      <c r="H186" s="17"/>
      <c r="I186" s="17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>
        <v>0</v>
      </c>
      <c r="V186" s="19">
        <v>233.5</v>
      </c>
      <c r="W186" s="19" t="s">
        <v>423</v>
      </c>
    </row>
    <row r="187" spans="1:23" ht="21.6" customHeight="1" x14ac:dyDescent="0.25">
      <c r="A187" s="2"/>
      <c r="B187" s="5"/>
      <c r="C187" s="14" t="s">
        <v>88</v>
      </c>
      <c r="D187" s="14" t="s">
        <v>254</v>
      </c>
      <c r="E187" s="15" t="s">
        <v>255</v>
      </c>
      <c r="F187" s="14"/>
      <c r="G187" s="14"/>
      <c r="H187" s="14"/>
      <c r="I187" s="14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>
        <f>U188</f>
        <v>67800</v>
      </c>
      <c r="V187" s="16">
        <f t="shared" ref="V187" si="3">V188</f>
        <v>35874.93</v>
      </c>
      <c r="W187" s="16">
        <f t="shared" si="2"/>
        <v>52.91</v>
      </c>
    </row>
    <row r="188" spans="1:23" ht="27.6" x14ac:dyDescent="0.25">
      <c r="A188" s="2"/>
      <c r="B188" s="5"/>
      <c r="C188" s="14" t="s">
        <v>88</v>
      </c>
      <c r="D188" s="14" t="s">
        <v>256</v>
      </c>
      <c r="E188" s="15" t="s">
        <v>257</v>
      </c>
      <c r="F188" s="14"/>
      <c r="G188" s="14"/>
      <c r="H188" s="14"/>
      <c r="I188" s="14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>
        <f>U189</f>
        <v>67800</v>
      </c>
      <c r="V188" s="16">
        <f>V189</f>
        <v>35874.93</v>
      </c>
      <c r="W188" s="16">
        <f t="shared" si="2"/>
        <v>52.91</v>
      </c>
    </row>
    <row r="189" spans="1:23" ht="41.4" x14ac:dyDescent="0.25">
      <c r="A189" s="3"/>
      <c r="B189" s="6"/>
      <c r="C189" s="17" t="s">
        <v>88</v>
      </c>
      <c r="D189" s="17" t="s">
        <v>258</v>
      </c>
      <c r="E189" s="18" t="s">
        <v>259</v>
      </c>
      <c r="F189" s="17"/>
      <c r="G189" s="17"/>
      <c r="H189" s="17"/>
      <c r="I189" s="17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>
        <v>67800</v>
      </c>
      <c r="V189" s="19">
        <v>35874.93</v>
      </c>
      <c r="W189" s="19">
        <f t="shared" si="2"/>
        <v>52.91</v>
      </c>
    </row>
    <row r="190" spans="1:23" ht="33" customHeight="1" x14ac:dyDescent="0.25">
      <c r="A190" s="3"/>
      <c r="B190" s="29"/>
      <c r="C190" s="23" t="s">
        <v>3</v>
      </c>
      <c r="D190" s="23" t="s">
        <v>456</v>
      </c>
      <c r="E190" s="24" t="s">
        <v>459</v>
      </c>
      <c r="F190" s="23"/>
      <c r="G190" s="23"/>
      <c r="H190" s="23"/>
      <c r="I190" s="23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>
        <f>U191</f>
        <v>0</v>
      </c>
      <c r="V190" s="16">
        <f>V191</f>
        <v>9618.4600000000009</v>
      </c>
      <c r="W190" s="16" t="s">
        <v>423</v>
      </c>
    </row>
    <row r="191" spans="1:23" ht="24" customHeight="1" x14ac:dyDescent="0.25">
      <c r="A191" s="3"/>
      <c r="B191" s="29"/>
      <c r="C191" s="23" t="s">
        <v>3</v>
      </c>
      <c r="D191" s="23" t="s">
        <v>457</v>
      </c>
      <c r="E191" s="24" t="s">
        <v>458</v>
      </c>
      <c r="F191" s="23"/>
      <c r="G191" s="23"/>
      <c r="H191" s="23"/>
      <c r="I191" s="23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>
        <f>U192</f>
        <v>0</v>
      </c>
      <c r="V191" s="16">
        <f>V192</f>
        <v>9618.4600000000009</v>
      </c>
      <c r="W191" s="16" t="s">
        <v>423</v>
      </c>
    </row>
    <row r="192" spans="1:23" ht="22.2" customHeight="1" x14ac:dyDescent="0.25">
      <c r="A192" s="3"/>
      <c r="B192" s="29"/>
      <c r="C192" s="23" t="s">
        <v>3</v>
      </c>
      <c r="D192" s="23" t="s">
        <v>460</v>
      </c>
      <c r="E192" s="24" t="s">
        <v>461</v>
      </c>
      <c r="F192" s="23"/>
      <c r="G192" s="23"/>
      <c r="H192" s="23"/>
      <c r="I192" s="23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>
        <f>SUM(U194+U193)</f>
        <v>0</v>
      </c>
      <c r="V192" s="16">
        <f>SUM(V194+V193)</f>
        <v>9618.4600000000009</v>
      </c>
      <c r="W192" s="16" t="s">
        <v>423</v>
      </c>
    </row>
    <row r="193" spans="1:23" ht="21" customHeight="1" x14ac:dyDescent="0.25">
      <c r="A193" s="3"/>
      <c r="B193" s="29"/>
      <c r="C193" s="17" t="s">
        <v>88</v>
      </c>
      <c r="D193" s="17" t="s">
        <v>460</v>
      </c>
      <c r="E193" s="18" t="s">
        <v>461</v>
      </c>
      <c r="F193" s="17"/>
      <c r="G193" s="17"/>
      <c r="H193" s="17"/>
      <c r="I193" s="17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>
        <v>0</v>
      </c>
      <c r="V193" s="19">
        <v>0.01</v>
      </c>
      <c r="W193" s="19" t="s">
        <v>423</v>
      </c>
    </row>
    <row r="194" spans="1:23" ht="29.4" customHeight="1" x14ac:dyDescent="0.25">
      <c r="A194" s="3"/>
      <c r="B194" s="29"/>
      <c r="C194" s="17" t="s">
        <v>100</v>
      </c>
      <c r="D194" s="17" t="s">
        <v>460</v>
      </c>
      <c r="E194" s="18" t="s">
        <v>461</v>
      </c>
      <c r="F194" s="17"/>
      <c r="G194" s="17"/>
      <c r="H194" s="17"/>
      <c r="I194" s="17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>
        <v>0</v>
      </c>
      <c r="V194" s="19">
        <v>9618.4500000000007</v>
      </c>
      <c r="W194" s="16" t="s">
        <v>423</v>
      </c>
    </row>
    <row r="195" spans="1:23" ht="22.8" customHeight="1" x14ac:dyDescent="0.25">
      <c r="A195" s="2"/>
      <c r="B195" s="5"/>
      <c r="C195" s="14" t="s">
        <v>260</v>
      </c>
      <c r="D195" s="14" t="s">
        <v>261</v>
      </c>
      <c r="E195" s="15" t="s">
        <v>262</v>
      </c>
      <c r="F195" s="14"/>
      <c r="G195" s="14"/>
      <c r="H195" s="14"/>
      <c r="I195" s="14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>
        <f>SUM(U196+U290+U287)</f>
        <v>2338628639.6100001</v>
      </c>
      <c r="V195" s="16">
        <f>SUM(V196+V290+V287)</f>
        <v>1463419218.01</v>
      </c>
      <c r="W195" s="16">
        <f t="shared" si="2"/>
        <v>62.58</v>
      </c>
    </row>
    <row r="196" spans="1:23" ht="31.8" customHeight="1" x14ac:dyDescent="0.25">
      <c r="A196" s="2"/>
      <c r="B196" s="5"/>
      <c r="C196" s="14" t="s">
        <v>260</v>
      </c>
      <c r="D196" s="14" t="s">
        <v>263</v>
      </c>
      <c r="E196" s="15" t="s">
        <v>264</v>
      </c>
      <c r="F196" s="14"/>
      <c r="G196" s="14"/>
      <c r="H196" s="14"/>
      <c r="I196" s="14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>
        <f>SUM(U197+U208+U251+U276)</f>
        <v>2341000566.0900002</v>
      </c>
      <c r="V196" s="16">
        <f>SUM(V197+V208+V251+V276)</f>
        <v>1466582407.75</v>
      </c>
      <c r="W196" s="16">
        <f t="shared" si="2"/>
        <v>62.65</v>
      </c>
    </row>
    <row r="197" spans="1:23" ht="19.8" customHeight="1" x14ac:dyDescent="0.25">
      <c r="A197" s="2"/>
      <c r="B197" s="5"/>
      <c r="C197" s="14" t="s">
        <v>260</v>
      </c>
      <c r="D197" s="14" t="s">
        <v>265</v>
      </c>
      <c r="E197" s="15" t="s">
        <v>266</v>
      </c>
      <c r="F197" s="14"/>
      <c r="G197" s="14"/>
      <c r="H197" s="14"/>
      <c r="I197" s="14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>
        <f>SUM(U198+U200+U202+U204)</f>
        <v>996029000</v>
      </c>
      <c r="V197" s="16">
        <f>SUM(V198+V200+V202+V204)</f>
        <v>664069800</v>
      </c>
      <c r="W197" s="16">
        <f t="shared" si="2"/>
        <v>66.67</v>
      </c>
    </row>
    <row r="198" spans="1:23" ht="19.2" customHeight="1" x14ac:dyDescent="0.25">
      <c r="A198" s="2"/>
      <c r="B198" s="5"/>
      <c r="C198" s="14" t="s">
        <v>260</v>
      </c>
      <c r="D198" s="14" t="s">
        <v>267</v>
      </c>
      <c r="E198" s="15" t="s">
        <v>268</v>
      </c>
      <c r="F198" s="14"/>
      <c r="G198" s="14"/>
      <c r="H198" s="14"/>
      <c r="I198" s="14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>
        <f>U199</f>
        <v>26283300</v>
      </c>
      <c r="V198" s="16">
        <f t="shared" ref="V198" si="4">V199</f>
        <v>0</v>
      </c>
      <c r="W198" s="16">
        <f t="shared" si="2"/>
        <v>0</v>
      </c>
    </row>
    <row r="199" spans="1:23" ht="37.200000000000003" customHeight="1" x14ac:dyDescent="0.25">
      <c r="A199" s="3"/>
      <c r="B199" s="6"/>
      <c r="C199" s="17" t="s">
        <v>260</v>
      </c>
      <c r="D199" s="17" t="s">
        <v>269</v>
      </c>
      <c r="E199" s="18" t="s">
        <v>270</v>
      </c>
      <c r="F199" s="17"/>
      <c r="G199" s="17"/>
      <c r="H199" s="17"/>
      <c r="I199" s="17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>
        <v>26283300</v>
      </c>
      <c r="V199" s="19">
        <v>0</v>
      </c>
      <c r="W199" s="19">
        <f t="shared" si="2"/>
        <v>0</v>
      </c>
    </row>
    <row r="200" spans="1:23" ht="22.2" customHeight="1" x14ac:dyDescent="0.25">
      <c r="A200" s="2"/>
      <c r="B200" s="5"/>
      <c r="C200" s="14" t="s">
        <v>260</v>
      </c>
      <c r="D200" s="14" t="s">
        <v>271</v>
      </c>
      <c r="E200" s="15" t="s">
        <v>272</v>
      </c>
      <c r="F200" s="14"/>
      <c r="G200" s="14"/>
      <c r="H200" s="14"/>
      <c r="I200" s="14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>
        <f>U201</f>
        <v>207336600</v>
      </c>
      <c r="V200" s="16">
        <f>V201</f>
        <v>170890800</v>
      </c>
      <c r="W200" s="16">
        <f t="shared" si="2"/>
        <v>82.42</v>
      </c>
    </row>
    <row r="201" spans="1:23" ht="27.6" x14ac:dyDescent="0.25">
      <c r="A201" s="3"/>
      <c r="B201" s="6"/>
      <c r="C201" s="17" t="s">
        <v>260</v>
      </c>
      <c r="D201" s="17" t="s">
        <v>273</v>
      </c>
      <c r="E201" s="18" t="s">
        <v>274</v>
      </c>
      <c r="F201" s="17"/>
      <c r="G201" s="17"/>
      <c r="H201" s="17"/>
      <c r="I201" s="17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>
        <v>207336600</v>
      </c>
      <c r="V201" s="19">
        <v>170890800</v>
      </c>
      <c r="W201" s="19">
        <f t="shared" si="2"/>
        <v>82.42</v>
      </c>
    </row>
    <row r="202" spans="1:23" ht="31.8" customHeight="1" x14ac:dyDescent="0.25">
      <c r="A202" s="2"/>
      <c r="B202" s="5"/>
      <c r="C202" s="14" t="s">
        <v>260</v>
      </c>
      <c r="D202" s="14" t="s">
        <v>275</v>
      </c>
      <c r="E202" s="15" t="s">
        <v>276</v>
      </c>
      <c r="F202" s="14"/>
      <c r="G202" s="14"/>
      <c r="H202" s="14"/>
      <c r="I202" s="14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>
        <f>U203</f>
        <v>584352000</v>
      </c>
      <c r="V202" s="16">
        <f>V203</f>
        <v>438264000</v>
      </c>
      <c r="W202" s="16">
        <f t="shared" si="2"/>
        <v>75</v>
      </c>
    </row>
    <row r="203" spans="1:23" ht="34.799999999999997" customHeight="1" x14ac:dyDescent="0.25">
      <c r="A203" s="3"/>
      <c r="B203" s="6"/>
      <c r="C203" s="17" t="s">
        <v>260</v>
      </c>
      <c r="D203" s="17" t="s">
        <v>277</v>
      </c>
      <c r="E203" s="18" t="s">
        <v>278</v>
      </c>
      <c r="F203" s="17"/>
      <c r="G203" s="17"/>
      <c r="H203" s="17"/>
      <c r="I203" s="17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>
        <v>584352000</v>
      </c>
      <c r="V203" s="19">
        <v>438264000</v>
      </c>
      <c r="W203" s="19">
        <f t="shared" si="2"/>
        <v>75</v>
      </c>
    </row>
    <row r="204" spans="1:23" ht="21.6" customHeight="1" x14ac:dyDescent="0.25">
      <c r="A204" s="2"/>
      <c r="B204" s="5"/>
      <c r="C204" s="14" t="s">
        <v>260</v>
      </c>
      <c r="D204" s="14" t="s">
        <v>279</v>
      </c>
      <c r="E204" s="15" t="s">
        <v>280</v>
      </c>
      <c r="F204" s="14"/>
      <c r="G204" s="14"/>
      <c r="H204" s="14"/>
      <c r="I204" s="14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>
        <f>U205</f>
        <v>178057100</v>
      </c>
      <c r="V204" s="16">
        <f>V205</f>
        <v>54915000</v>
      </c>
      <c r="W204" s="16">
        <f t="shared" si="2"/>
        <v>30.84</v>
      </c>
    </row>
    <row r="205" spans="1:23" ht="22.8" customHeight="1" x14ac:dyDescent="0.25">
      <c r="A205" s="2"/>
      <c r="B205" s="5"/>
      <c r="C205" s="14" t="s">
        <v>260</v>
      </c>
      <c r="D205" s="14" t="s">
        <v>281</v>
      </c>
      <c r="E205" s="15" t="s">
        <v>282</v>
      </c>
      <c r="F205" s="14"/>
      <c r="G205" s="14"/>
      <c r="H205" s="14"/>
      <c r="I205" s="14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>
        <f>SUM(U206:U207)</f>
        <v>178057100</v>
      </c>
      <c r="V205" s="16">
        <f>SUM(V206:V207)</f>
        <v>54915000</v>
      </c>
      <c r="W205" s="16">
        <f t="shared" si="2"/>
        <v>30.84</v>
      </c>
    </row>
    <row r="206" spans="1:23" ht="76.2" customHeight="1" x14ac:dyDescent="0.25">
      <c r="A206" s="3"/>
      <c r="B206" s="6"/>
      <c r="C206" s="17" t="s">
        <v>260</v>
      </c>
      <c r="D206" s="17" t="s">
        <v>283</v>
      </c>
      <c r="E206" s="20" t="s">
        <v>284</v>
      </c>
      <c r="F206" s="17"/>
      <c r="G206" s="17"/>
      <c r="H206" s="17"/>
      <c r="I206" s="17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>
        <v>110880100</v>
      </c>
      <c r="V206" s="19">
        <v>0</v>
      </c>
      <c r="W206" s="19">
        <f t="shared" si="2"/>
        <v>0</v>
      </c>
    </row>
    <row r="207" spans="1:23" ht="60.6" customHeight="1" x14ac:dyDescent="0.25">
      <c r="A207" s="3"/>
      <c r="B207" s="6"/>
      <c r="C207" s="17" t="s">
        <v>260</v>
      </c>
      <c r="D207" s="17" t="s">
        <v>285</v>
      </c>
      <c r="E207" s="20" t="s">
        <v>286</v>
      </c>
      <c r="F207" s="17"/>
      <c r="G207" s="17"/>
      <c r="H207" s="17"/>
      <c r="I207" s="17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>
        <v>67177000</v>
      </c>
      <c r="V207" s="19">
        <v>54915000</v>
      </c>
      <c r="W207" s="19">
        <f t="shared" si="2"/>
        <v>81.75</v>
      </c>
    </row>
    <row r="208" spans="1:23" ht="35.4" customHeight="1" x14ac:dyDescent="0.25">
      <c r="A208" s="2"/>
      <c r="B208" s="5"/>
      <c r="C208" s="14" t="s">
        <v>260</v>
      </c>
      <c r="D208" s="14" t="s">
        <v>287</v>
      </c>
      <c r="E208" s="15" t="s">
        <v>288</v>
      </c>
      <c r="F208" s="14"/>
      <c r="G208" s="14"/>
      <c r="H208" s="14"/>
      <c r="I208" s="14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>
        <f>SUM(U209+U213+U215+U217+U219+U223+U227+U211+U221+U225)</f>
        <v>282597702.66000003</v>
      </c>
      <c r="V208" s="16">
        <f>SUM(V209+V213+V215+V217+V219+V223+V227+V211+V221)</f>
        <v>100501715.26000001</v>
      </c>
      <c r="W208" s="16">
        <f t="shared" si="2"/>
        <v>35.56</v>
      </c>
    </row>
    <row r="209" spans="1:23" ht="93.6" customHeight="1" x14ac:dyDescent="0.25">
      <c r="A209" s="2"/>
      <c r="B209" s="5"/>
      <c r="C209" s="14" t="s">
        <v>260</v>
      </c>
      <c r="D209" s="14" t="s">
        <v>289</v>
      </c>
      <c r="E209" s="21" t="s">
        <v>290</v>
      </c>
      <c r="F209" s="14"/>
      <c r="G209" s="14"/>
      <c r="H209" s="14"/>
      <c r="I209" s="14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>
        <f>U210</f>
        <v>27296500</v>
      </c>
      <c r="V209" s="16">
        <f>V210</f>
        <v>23140942.23</v>
      </c>
      <c r="W209" s="16">
        <f t="shared" si="2"/>
        <v>84.78</v>
      </c>
    </row>
    <row r="210" spans="1:23" ht="82.8" customHeight="1" x14ac:dyDescent="0.25">
      <c r="A210" s="3"/>
      <c r="B210" s="6"/>
      <c r="C210" s="17" t="s">
        <v>260</v>
      </c>
      <c r="D210" s="17" t="s">
        <v>291</v>
      </c>
      <c r="E210" s="20" t="s">
        <v>292</v>
      </c>
      <c r="F210" s="17"/>
      <c r="G210" s="17"/>
      <c r="H210" s="17"/>
      <c r="I210" s="17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>
        <v>27296500</v>
      </c>
      <c r="V210" s="19">
        <v>23140942.23</v>
      </c>
      <c r="W210" s="19">
        <f t="shared" si="2"/>
        <v>84.78</v>
      </c>
    </row>
    <row r="211" spans="1:23" ht="62.4" customHeight="1" x14ac:dyDescent="0.25">
      <c r="A211" s="2"/>
      <c r="B211" s="5"/>
      <c r="C211" s="14" t="s">
        <v>260</v>
      </c>
      <c r="D211" s="14" t="s">
        <v>293</v>
      </c>
      <c r="E211" s="21" t="s">
        <v>294</v>
      </c>
      <c r="F211" s="14"/>
      <c r="G211" s="14"/>
      <c r="H211" s="14"/>
      <c r="I211" s="14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>
        <f>U212</f>
        <v>9683138.6999999993</v>
      </c>
      <c r="V211" s="16">
        <f>V212</f>
        <v>1509466.67</v>
      </c>
      <c r="W211" s="16">
        <f t="shared" si="2"/>
        <v>15.59</v>
      </c>
    </row>
    <row r="212" spans="1:23" ht="59.4" customHeight="1" x14ac:dyDescent="0.25">
      <c r="A212" s="3"/>
      <c r="B212" s="6"/>
      <c r="C212" s="17" t="s">
        <v>260</v>
      </c>
      <c r="D212" s="17" t="s">
        <v>295</v>
      </c>
      <c r="E212" s="20" t="s">
        <v>296</v>
      </c>
      <c r="F212" s="17"/>
      <c r="G212" s="17"/>
      <c r="H212" s="17"/>
      <c r="I212" s="17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>
        <v>9683138.6999999993</v>
      </c>
      <c r="V212" s="19">
        <v>1509466.67</v>
      </c>
      <c r="W212" s="19">
        <f t="shared" si="2"/>
        <v>15.59</v>
      </c>
    </row>
    <row r="213" spans="1:23" ht="0.6" hidden="1" customHeight="1" x14ac:dyDescent="0.25">
      <c r="A213" s="2"/>
      <c r="B213" s="5"/>
      <c r="C213" s="14" t="s">
        <v>260</v>
      </c>
      <c r="D213" s="14" t="s">
        <v>297</v>
      </c>
      <c r="E213" s="21" t="s">
        <v>298</v>
      </c>
      <c r="F213" s="14"/>
      <c r="G213" s="14"/>
      <c r="H213" s="14"/>
      <c r="I213" s="14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>
        <v>0</v>
      </c>
      <c r="V213" s="16">
        <v>0</v>
      </c>
      <c r="W213" s="16" t="e">
        <f t="shared" ref="W213:W294" si="5">ROUND(V213/U213*100,2)</f>
        <v>#DIV/0!</v>
      </c>
    </row>
    <row r="214" spans="1:23" ht="80.400000000000006" hidden="1" customHeight="1" x14ac:dyDescent="0.25">
      <c r="A214" s="3"/>
      <c r="B214" s="6"/>
      <c r="C214" s="17" t="s">
        <v>260</v>
      </c>
      <c r="D214" s="17" t="s">
        <v>299</v>
      </c>
      <c r="E214" s="20" t="s">
        <v>300</v>
      </c>
      <c r="F214" s="17"/>
      <c r="G214" s="17"/>
      <c r="H214" s="17"/>
      <c r="I214" s="17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>
        <v>0</v>
      </c>
      <c r="V214" s="19"/>
      <c r="W214" s="16" t="e">
        <f t="shared" si="5"/>
        <v>#DIV/0!</v>
      </c>
    </row>
    <row r="215" spans="1:23" ht="19.8" customHeight="1" x14ac:dyDescent="0.25">
      <c r="A215" s="2"/>
      <c r="B215" s="5"/>
      <c r="C215" s="14" t="s">
        <v>260</v>
      </c>
      <c r="D215" s="14" t="s">
        <v>301</v>
      </c>
      <c r="E215" s="15" t="s">
        <v>302</v>
      </c>
      <c r="F215" s="14"/>
      <c r="G215" s="14"/>
      <c r="H215" s="14"/>
      <c r="I215" s="14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>
        <f>U216</f>
        <v>21444300</v>
      </c>
      <c r="V215" s="16">
        <f>V216</f>
        <v>21444300</v>
      </c>
      <c r="W215" s="16">
        <f t="shared" si="5"/>
        <v>100</v>
      </c>
    </row>
    <row r="216" spans="1:23" ht="23.4" customHeight="1" x14ac:dyDescent="0.25">
      <c r="A216" s="3"/>
      <c r="B216" s="6"/>
      <c r="C216" s="17" t="s">
        <v>260</v>
      </c>
      <c r="D216" s="17" t="s">
        <v>303</v>
      </c>
      <c r="E216" s="18" t="s">
        <v>304</v>
      </c>
      <c r="F216" s="17"/>
      <c r="G216" s="17"/>
      <c r="H216" s="17"/>
      <c r="I216" s="17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>
        <v>21444300</v>
      </c>
      <c r="V216" s="19">
        <v>21444300</v>
      </c>
      <c r="W216" s="19">
        <f t="shared" si="5"/>
        <v>100</v>
      </c>
    </row>
    <row r="217" spans="1:23" ht="49.2" customHeight="1" x14ac:dyDescent="0.25">
      <c r="A217" s="2"/>
      <c r="B217" s="5"/>
      <c r="C217" s="14" t="s">
        <v>260</v>
      </c>
      <c r="D217" s="14" t="s">
        <v>305</v>
      </c>
      <c r="E217" s="15" t="s">
        <v>306</v>
      </c>
      <c r="F217" s="14"/>
      <c r="G217" s="14"/>
      <c r="H217" s="14"/>
      <c r="I217" s="14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>
        <f>U218</f>
        <v>27417900</v>
      </c>
      <c r="V217" s="16">
        <f>V218</f>
        <v>11737305.970000001</v>
      </c>
      <c r="W217" s="16">
        <f t="shared" si="5"/>
        <v>42.81</v>
      </c>
    </row>
    <row r="218" spans="1:23" ht="41.4" x14ac:dyDescent="0.25">
      <c r="A218" s="3"/>
      <c r="B218" s="6"/>
      <c r="C218" s="17" t="s">
        <v>260</v>
      </c>
      <c r="D218" s="17" t="s">
        <v>307</v>
      </c>
      <c r="E218" s="18" t="s">
        <v>308</v>
      </c>
      <c r="F218" s="17"/>
      <c r="G218" s="17"/>
      <c r="H218" s="17"/>
      <c r="I218" s="17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>
        <v>27417900</v>
      </c>
      <c r="V218" s="19">
        <v>11737305.970000001</v>
      </c>
      <c r="W218" s="19">
        <f t="shared" si="5"/>
        <v>42.81</v>
      </c>
    </row>
    <row r="219" spans="1:23" ht="27.6" x14ac:dyDescent="0.25">
      <c r="A219" s="2"/>
      <c r="B219" s="5"/>
      <c r="C219" s="14" t="s">
        <v>260</v>
      </c>
      <c r="D219" s="14" t="s">
        <v>309</v>
      </c>
      <c r="E219" s="15" t="s">
        <v>310</v>
      </c>
      <c r="F219" s="14"/>
      <c r="G219" s="14"/>
      <c r="H219" s="14"/>
      <c r="I219" s="14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>
        <f>U220</f>
        <v>2953648.8</v>
      </c>
      <c r="V219" s="16">
        <f>V220</f>
        <v>2953648.8</v>
      </c>
      <c r="W219" s="16">
        <f t="shared" si="5"/>
        <v>100</v>
      </c>
    </row>
    <row r="220" spans="1:23" ht="27.6" x14ac:dyDescent="0.25">
      <c r="A220" s="3"/>
      <c r="B220" s="6"/>
      <c r="C220" s="17" t="s">
        <v>260</v>
      </c>
      <c r="D220" s="17" t="s">
        <v>311</v>
      </c>
      <c r="E220" s="18" t="s">
        <v>312</v>
      </c>
      <c r="F220" s="17"/>
      <c r="G220" s="17"/>
      <c r="H220" s="17"/>
      <c r="I220" s="17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>
        <v>2953648.8</v>
      </c>
      <c r="V220" s="19">
        <v>2953648.8</v>
      </c>
      <c r="W220" s="16">
        <f t="shared" si="5"/>
        <v>100</v>
      </c>
    </row>
    <row r="221" spans="1:23" ht="26.4" customHeight="1" x14ac:dyDescent="0.25">
      <c r="A221" s="2"/>
      <c r="B221" s="5"/>
      <c r="C221" s="14" t="s">
        <v>260</v>
      </c>
      <c r="D221" s="14" t="s">
        <v>313</v>
      </c>
      <c r="E221" s="15" t="s">
        <v>314</v>
      </c>
      <c r="F221" s="14"/>
      <c r="G221" s="14"/>
      <c r="H221" s="14"/>
      <c r="I221" s="14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>
        <f>U222</f>
        <v>67800</v>
      </c>
      <c r="V221" s="16">
        <f>V222</f>
        <v>67800</v>
      </c>
      <c r="W221" s="16">
        <f t="shared" si="5"/>
        <v>100</v>
      </c>
    </row>
    <row r="222" spans="1:23" ht="21" customHeight="1" x14ac:dyDescent="0.25">
      <c r="A222" s="3"/>
      <c r="B222" s="6"/>
      <c r="C222" s="17" t="s">
        <v>260</v>
      </c>
      <c r="D222" s="17" t="s">
        <v>315</v>
      </c>
      <c r="E222" s="18" t="s">
        <v>316</v>
      </c>
      <c r="F222" s="17"/>
      <c r="G222" s="17"/>
      <c r="H222" s="17"/>
      <c r="I222" s="17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>
        <v>67800</v>
      </c>
      <c r="V222" s="19">
        <v>67800</v>
      </c>
      <c r="W222" s="19">
        <f t="shared" si="5"/>
        <v>100</v>
      </c>
    </row>
    <row r="223" spans="1:23" ht="27.6" x14ac:dyDescent="0.25">
      <c r="A223" s="2"/>
      <c r="B223" s="5"/>
      <c r="C223" s="14" t="s">
        <v>260</v>
      </c>
      <c r="D223" s="14" t="s">
        <v>317</v>
      </c>
      <c r="E223" s="15" t="s">
        <v>318</v>
      </c>
      <c r="F223" s="14"/>
      <c r="G223" s="14"/>
      <c r="H223" s="14"/>
      <c r="I223" s="14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>
        <f>U224</f>
        <v>29031413.5</v>
      </c>
      <c r="V223" s="16">
        <f>V224</f>
        <v>13643017.529999999</v>
      </c>
      <c r="W223" s="16">
        <f t="shared" si="5"/>
        <v>46.99</v>
      </c>
    </row>
    <row r="224" spans="1:23" ht="31.8" customHeight="1" x14ac:dyDescent="0.25">
      <c r="A224" s="3"/>
      <c r="B224" s="6"/>
      <c r="C224" s="17" t="s">
        <v>260</v>
      </c>
      <c r="D224" s="17" t="s">
        <v>319</v>
      </c>
      <c r="E224" s="18" t="s">
        <v>320</v>
      </c>
      <c r="F224" s="17"/>
      <c r="G224" s="17"/>
      <c r="H224" s="17"/>
      <c r="I224" s="17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>
        <v>29031413.5</v>
      </c>
      <c r="V224" s="19">
        <v>13643017.529999999</v>
      </c>
      <c r="W224" s="19">
        <f t="shared" si="5"/>
        <v>46.99</v>
      </c>
    </row>
    <row r="225" spans="1:23" ht="31.8" customHeight="1" x14ac:dyDescent="0.25">
      <c r="A225" s="3"/>
      <c r="B225" s="29"/>
      <c r="C225" s="34" t="s">
        <v>260</v>
      </c>
      <c r="D225" s="34" t="s">
        <v>493</v>
      </c>
      <c r="E225" s="33" t="s">
        <v>492</v>
      </c>
      <c r="F225" s="34"/>
      <c r="G225" s="34"/>
      <c r="H225" s="34"/>
      <c r="I225" s="34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>
        <f>SUM(U226)</f>
        <v>14063242.42</v>
      </c>
      <c r="V225" s="16">
        <f>SUM(V226)</f>
        <v>0</v>
      </c>
      <c r="W225" s="16">
        <f t="shared" si="5"/>
        <v>0</v>
      </c>
    </row>
    <row r="226" spans="1:23" ht="31.8" customHeight="1" x14ac:dyDescent="0.25">
      <c r="A226" s="3"/>
      <c r="B226" s="29"/>
      <c r="C226" s="17" t="s">
        <v>260</v>
      </c>
      <c r="D226" s="17" t="s">
        <v>491</v>
      </c>
      <c r="E226" s="18" t="s">
        <v>492</v>
      </c>
      <c r="F226" s="17"/>
      <c r="G226" s="17"/>
      <c r="H226" s="17"/>
      <c r="I226" s="17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>
        <v>14063242.42</v>
      </c>
      <c r="V226" s="19">
        <v>0</v>
      </c>
      <c r="W226" s="19">
        <f t="shared" si="5"/>
        <v>0</v>
      </c>
    </row>
    <row r="227" spans="1:23" ht="22.8" customHeight="1" x14ac:dyDescent="0.25">
      <c r="A227" s="2"/>
      <c r="B227" s="5"/>
      <c r="C227" s="14" t="s">
        <v>260</v>
      </c>
      <c r="D227" s="14" t="s">
        <v>321</v>
      </c>
      <c r="E227" s="15" t="s">
        <v>322</v>
      </c>
      <c r="F227" s="14"/>
      <c r="G227" s="14"/>
      <c r="H227" s="14"/>
      <c r="I227" s="14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>
        <f>U228</f>
        <v>150639759.24000001</v>
      </c>
      <c r="V227" s="16">
        <f>V228</f>
        <v>26005234.059999999</v>
      </c>
      <c r="W227" s="16">
        <f t="shared" si="5"/>
        <v>17.260000000000002</v>
      </c>
    </row>
    <row r="228" spans="1:23" ht="18" customHeight="1" x14ac:dyDescent="0.25">
      <c r="A228" s="2"/>
      <c r="B228" s="5"/>
      <c r="C228" s="14" t="s">
        <v>260</v>
      </c>
      <c r="D228" s="14" t="s">
        <v>323</v>
      </c>
      <c r="E228" s="15" t="s">
        <v>324</v>
      </c>
      <c r="F228" s="14"/>
      <c r="G228" s="14"/>
      <c r="H228" s="14"/>
      <c r="I228" s="14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>
        <f>SUM(U229:U250)</f>
        <v>150639759.24000001</v>
      </c>
      <c r="V228" s="16">
        <f>SUM(V229:V250)</f>
        <v>26005234.059999999</v>
      </c>
      <c r="W228" s="16">
        <f t="shared" si="5"/>
        <v>17.260000000000002</v>
      </c>
    </row>
    <row r="229" spans="1:23" ht="54.6" customHeight="1" x14ac:dyDescent="0.25">
      <c r="A229" s="2"/>
      <c r="B229" s="30"/>
      <c r="C229" s="17" t="s">
        <v>260</v>
      </c>
      <c r="D229" s="17" t="s">
        <v>469</v>
      </c>
      <c r="E229" s="18" t="s">
        <v>471</v>
      </c>
      <c r="F229" s="17"/>
      <c r="G229" s="17"/>
      <c r="H229" s="17"/>
      <c r="I229" s="17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>
        <v>4387500</v>
      </c>
      <c r="V229" s="19">
        <v>2879358.59</v>
      </c>
      <c r="W229" s="19">
        <f t="shared" si="5"/>
        <v>65.63</v>
      </c>
    </row>
    <row r="230" spans="1:23" ht="51.6" customHeight="1" x14ac:dyDescent="0.25">
      <c r="A230" s="2"/>
      <c r="B230" s="30"/>
      <c r="C230" s="17" t="s">
        <v>260</v>
      </c>
      <c r="D230" s="17" t="s">
        <v>470</v>
      </c>
      <c r="E230" s="18" t="s">
        <v>472</v>
      </c>
      <c r="F230" s="17"/>
      <c r="G230" s="17"/>
      <c r="H230" s="17"/>
      <c r="I230" s="17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>
        <v>3096800</v>
      </c>
      <c r="V230" s="19">
        <v>2058653.17</v>
      </c>
      <c r="W230" s="19">
        <f t="shared" si="5"/>
        <v>66.48</v>
      </c>
    </row>
    <row r="231" spans="1:23" ht="128.4" customHeight="1" x14ac:dyDescent="0.25">
      <c r="A231" s="3"/>
      <c r="B231" s="6"/>
      <c r="C231" s="17" t="s">
        <v>260</v>
      </c>
      <c r="D231" s="17" t="s">
        <v>325</v>
      </c>
      <c r="E231" s="20" t="s">
        <v>326</v>
      </c>
      <c r="F231" s="17"/>
      <c r="G231" s="17"/>
      <c r="H231" s="17"/>
      <c r="I231" s="17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>
        <v>97300</v>
      </c>
      <c r="V231" s="19">
        <v>28758</v>
      </c>
      <c r="W231" s="19">
        <f t="shared" si="5"/>
        <v>29.56</v>
      </c>
    </row>
    <row r="232" spans="1:23" ht="78.599999999999994" customHeight="1" x14ac:dyDescent="0.25">
      <c r="A232" s="3"/>
      <c r="B232" s="6"/>
      <c r="C232" s="17" t="s">
        <v>260</v>
      </c>
      <c r="D232" s="17" t="s">
        <v>508</v>
      </c>
      <c r="E232" s="20" t="s">
        <v>509</v>
      </c>
      <c r="F232" s="17"/>
      <c r="G232" s="17"/>
      <c r="H232" s="17"/>
      <c r="I232" s="17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>
        <v>12200</v>
      </c>
      <c r="V232" s="19">
        <v>12200</v>
      </c>
      <c r="W232" s="19">
        <f t="shared" si="5"/>
        <v>100</v>
      </c>
    </row>
    <row r="233" spans="1:23" ht="86.4" customHeight="1" x14ac:dyDescent="0.25">
      <c r="A233" s="3"/>
      <c r="B233" s="6"/>
      <c r="C233" s="17" t="s">
        <v>260</v>
      </c>
      <c r="D233" s="17" t="s">
        <v>327</v>
      </c>
      <c r="E233" s="20" t="s">
        <v>328</v>
      </c>
      <c r="F233" s="17"/>
      <c r="G233" s="17"/>
      <c r="H233" s="17"/>
      <c r="I233" s="17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>
        <v>20000</v>
      </c>
      <c r="V233" s="19">
        <v>20000</v>
      </c>
      <c r="W233" s="19">
        <f t="shared" si="5"/>
        <v>100</v>
      </c>
    </row>
    <row r="234" spans="1:23" ht="86.4" customHeight="1" x14ac:dyDescent="0.25">
      <c r="A234" s="3"/>
      <c r="B234" s="6"/>
      <c r="C234" s="17" t="s">
        <v>260</v>
      </c>
      <c r="D234" s="17" t="s">
        <v>476</v>
      </c>
      <c r="E234" s="20" t="s">
        <v>473</v>
      </c>
      <c r="F234" s="17"/>
      <c r="G234" s="17"/>
      <c r="H234" s="17"/>
      <c r="I234" s="17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>
        <v>780600</v>
      </c>
      <c r="V234" s="19">
        <v>369563.7</v>
      </c>
      <c r="W234" s="19">
        <f t="shared" si="5"/>
        <v>47.34</v>
      </c>
    </row>
    <row r="235" spans="1:23" ht="86.4" customHeight="1" x14ac:dyDescent="0.25">
      <c r="A235" s="3"/>
      <c r="B235" s="6"/>
      <c r="C235" s="17" t="s">
        <v>260</v>
      </c>
      <c r="D235" s="17" t="s">
        <v>475</v>
      </c>
      <c r="E235" s="20" t="s">
        <v>474</v>
      </c>
      <c r="F235" s="17"/>
      <c r="G235" s="17"/>
      <c r="H235" s="17"/>
      <c r="I235" s="17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>
        <v>9883700</v>
      </c>
      <c r="V235" s="19">
        <v>0</v>
      </c>
      <c r="W235" s="19">
        <f t="shared" si="5"/>
        <v>0</v>
      </c>
    </row>
    <row r="236" spans="1:23" ht="78" customHeight="1" x14ac:dyDescent="0.25">
      <c r="A236" s="3"/>
      <c r="B236" s="6"/>
      <c r="C236" s="17" t="s">
        <v>260</v>
      </c>
      <c r="D236" s="17" t="s">
        <v>329</v>
      </c>
      <c r="E236" s="20" t="s">
        <v>330</v>
      </c>
      <c r="F236" s="17"/>
      <c r="G236" s="17"/>
      <c r="H236" s="17"/>
      <c r="I236" s="17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>
        <v>50000000</v>
      </c>
      <c r="V236" s="19">
        <v>14587249.630000001</v>
      </c>
      <c r="W236" s="19">
        <f t="shared" si="5"/>
        <v>29.17</v>
      </c>
    </row>
    <row r="237" spans="1:23" ht="57.6" customHeight="1" x14ac:dyDescent="0.25">
      <c r="A237" s="3"/>
      <c r="B237" s="6"/>
      <c r="C237" s="17" t="s">
        <v>260</v>
      </c>
      <c r="D237" s="17" t="s">
        <v>331</v>
      </c>
      <c r="E237" s="18" t="s">
        <v>510</v>
      </c>
      <c r="F237" s="17"/>
      <c r="G237" s="17"/>
      <c r="H237" s="17"/>
      <c r="I237" s="17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>
        <v>1389700</v>
      </c>
      <c r="V237" s="19">
        <v>1389700</v>
      </c>
      <c r="W237" s="19">
        <f t="shared" si="5"/>
        <v>100</v>
      </c>
    </row>
    <row r="238" spans="1:23" ht="106.2" customHeight="1" x14ac:dyDescent="0.25">
      <c r="A238" s="3"/>
      <c r="B238" s="6"/>
      <c r="C238" s="17" t="s">
        <v>260</v>
      </c>
      <c r="D238" s="17" t="s">
        <v>477</v>
      </c>
      <c r="E238" s="18" t="s">
        <v>478</v>
      </c>
      <c r="F238" s="17"/>
      <c r="G238" s="17"/>
      <c r="H238" s="17"/>
      <c r="I238" s="17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>
        <v>370000</v>
      </c>
      <c r="V238" s="19">
        <v>370000</v>
      </c>
      <c r="W238" s="19">
        <f t="shared" si="5"/>
        <v>100</v>
      </c>
    </row>
    <row r="239" spans="1:23" ht="81.599999999999994" customHeight="1" x14ac:dyDescent="0.25">
      <c r="A239" s="3"/>
      <c r="B239" s="6"/>
      <c r="C239" s="17" t="s">
        <v>260</v>
      </c>
      <c r="D239" s="17" t="s">
        <v>479</v>
      </c>
      <c r="E239" s="18" t="s">
        <v>480</v>
      </c>
      <c r="F239" s="17"/>
      <c r="G239" s="17"/>
      <c r="H239" s="17"/>
      <c r="I239" s="17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>
        <v>150000</v>
      </c>
      <c r="V239" s="19">
        <v>150000</v>
      </c>
      <c r="W239" s="19">
        <f t="shared" si="5"/>
        <v>100</v>
      </c>
    </row>
    <row r="240" spans="1:23" ht="60.6" customHeight="1" x14ac:dyDescent="0.25">
      <c r="A240" s="3"/>
      <c r="B240" s="6"/>
      <c r="C240" s="17" t="s">
        <v>260</v>
      </c>
      <c r="D240" s="17" t="s">
        <v>332</v>
      </c>
      <c r="E240" s="20" t="s">
        <v>333</v>
      </c>
      <c r="F240" s="17"/>
      <c r="G240" s="17"/>
      <c r="H240" s="17"/>
      <c r="I240" s="17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>
        <v>70200</v>
      </c>
      <c r="V240" s="19">
        <v>70200</v>
      </c>
      <c r="W240" s="19">
        <f t="shared" si="5"/>
        <v>100</v>
      </c>
    </row>
    <row r="241" spans="1:23" ht="60.6" customHeight="1" x14ac:dyDescent="0.25">
      <c r="A241" s="3"/>
      <c r="B241" s="6"/>
      <c r="C241" s="17" t="s">
        <v>260</v>
      </c>
      <c r="D241" s="17" t="s">
        <v>511</v>
      </c>
      <c r="E241" s="20" t="s">
        <v>512</v>
      </c>
      <c r="F241" s="17"/>
      <c r="G241" s="17"/>
      <c r="H241" s="17"/>
      <c r="I241" s="17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>
        <v>2694900</v>
      </c>
      <c r="V241" s="19">
        <v>0</v>
      </c>
      <c r="W241" s="19">
        <f t="shared" si="5"/>
        <v>0</v>
      </c>
    </row>
    <row r="242" spans="1:23" ht="60.6" customHeight="1" x14ac:dyDescent="0.25">
      <c r="A242" s="3"/>
      <c r="B242" s="6"/>
      <c r="C242" s="17" t="s">
        <v>260</v>
      </c>
      <c r="D242" s="17" t="s">
        <v>481</v>
      </c>
      <c r="E242" s="20" t="s">
        <v>482</v>
      </c>
      <c r="F242" s="17"/>
      <c r="G242" s="17"/>
      <c r="H242" s="17"/>
      <c r="I242" s="17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>
        <v>38517600</v>
      </c>
      <c r="V242" s="19">
        <v>0</v>
      </c>
      <c r="W242" s="19">
        <f t="shared" si="5"/>
        <v>0</v>
      </c>
    </row>
    <row r="243" spans="1:23" ht="71.400000000000006" customHeight="1" x14ac:dyDescent="0.25">
      <c r="A243" s="3"/>
      <c r="B243" s="6"/>
      <c r="C243" s="17" t="s">
        <v>260</v>
      </c>
      <c r="D243" s="17" t="s">
        <v>483</v>
      </c>
      <c r="E243" s="20" t="s">
        <v>484</v>
      </c>
      <c r="F243" s="17"/>
      <c r="G243" s="17"/>
      <c r="H243" s="17"/>
      <c r="I243" s="17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>
        <v>1034840</v>
      </c>
      <c r="V243" s="19">
        <v>0</v>
      </c>
      <c r="W243" s="19">
        <f t="shared" si="5"/>
        <v>0</v>
      </c>
    </row>
    <row r="244" spans="1:23" ht="71.400000000000006" customHeight="1" x14ac:dyDescent="0.25">
      <c r="A244" s="3"/>
      <c r="B244" s="6"/>
      <c r="C244" s="17" t="s">
        <v>260</v>
      </c>
      <c r="D244" s="17" t="s">
        <v>513</v>
      </c>
      <c r="E244" s="20" t="s">
        <v>514</v>
      </c>
      <c r="F244" s="17"/>
      <c r="G244" s="17"/>
      <c r="H244" s="17"/>
      <c r="I244" s="17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>
        <v>4691054.84</v>
      </c>
      <c r="V244" s="19">
        <v>0</v>
      </c>
      <c r="W244" s="19">
        <f t="shared" si="5"/>
        <v>0</v>
      </c>
    </row>
    <row r="245" spans="1:23" ht="55.2" x14ac:dyDescent="0.25">
      <c r="A245" s="3"/>
      <c r="B245" s="6"/>
      <c r="C245" s="17" t="s">
        <v>260</v>
      </c>
      <c r="D245" s="17" t="s">
        <v>334</v>
      </c>
      <c r="E245" s="20" t="s">
        <v>335</v>
      </c>
      <c r="F245" s="17"/>
      <c r="G245" s="17"/>
      <c r="H245" s="17"/>
      <c r="I245" s="17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>
        <v>3325000</v>
      </c>
      <c r="V245" s="19">
        <v>2275688.39</v>
      </c>
      <c r="W245" s="19">
        <f t="shared" si="5"/>
        <v>68.44</v>
      </c>
    </row>
    <row r="246" spans="1:23" ht="151.80000000000001" x14ac:dyDescent="0.25">
      <c r="A246" s="3"/>
      <c r="B246" s="6"/>
      <c r="C246" s="17" t="s">
        <v>260</v>
      </c>
      <c r="D246" s="17" t="s">
        <v>485</v>
      </c>
      <c r="E246" s="20" t="s">
        <v>486</v>
      </c>
      <c r="F246" s="17"/>
      <c r="G246" s="17"/>
      <c r="H246" s="17"/>
      <c r="I246" s="17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>
        <v>9366900</v>
      </c>
      <c r="V246" s="19">
        <v>0</v>
      </c>
      <c r="W246" s="19">
        <f t="shared" si="5"/>
        <v>0</v>
      </c>
    </row>
    <row r="247" spans="1:23" ht="82.8" x14ac:dyDescent="0.25">
      <c r="A247" s="3"/>
      <c r="B247" s="6"/>
      <c r="C247" s="17" t="s">
        <v>260</v>
      </c>
      <c r="D247" s="17" t="s">
        <v>487</v>
      </c>
      <c r="E247" s="20" t="s">
        <v>488</v>
      </c>
      <c r="F247" s="17"/>
      <c r="G247" s="17"/>
      <c r="H247" s="17"/>
      <c r="I247" s="17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>
        <v>11468000</v>
      </c>
      <c r="V247" s="19">
        <v>0</v>
      </c>
      <c r="W247" s="19">
        <f t="shared" si="5"/>
        <v>0</v>
      </c>
    </row>
    <row r="248" spans="1:23" ht="87" customHeight="1" x14ac:dyDescent="0.25">
      <c r="A248" s="3"/>
      <c r="B248" s="6"/>
      <c r="C248" s="17" t="s">
        <v>260</v>
      </c>
      <c r="D248" s="17" t="s">
        <v>489</v>
      </c>
      <c r="E248" s="20" t="s">
        <v>490</v>
      </c>
      <c r="F248" s="17"/>
      <c r="G248" s="17"/>
      <c r="H248" s="17"/>
      <c r="I248" s="17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>
        <v>603962.57999999996</v>
      </c>
      <c r="V248" s="19">
        <v>603962.57999999996</v>
      </c>
      <c r="W248" s="19">
        <f t="shared" si="5"/>
        <v>100</v>
      </c>
    </row>
    <row r="249" spans="1:23" ht="87" customHeight="1" x14ac:dyDescent="0.25">
      <c r="A249" s="3"/>
      <c r="B249" s="6"/>
      <c r="C249" s="17" t="s">
        <v>260</v>
      </c>
      <c r="D249" s="17" t="s">
        <v>336</v>
      </c>
      <c r="E249" s="20" t="s">
        <v>337</v>
      </c>
      <c r="F249" s="17"/>
      <c r="G249" s="17"/>
      <c r="H249" s="17"/>
      <c r="I249" s="17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>
        <v>1189900</v>
      </c>
      <c r="V249" s="19">
        <v>1189900</v>
      </c>
      <c r="W249" s="19">
        <f t="shared" ref="W249" si="6">ROUND(V249/U249*100,2)</f>
        <v>100</v>
      </c>
    </row>
    <row r="250" spans="1:23" ht="94.8" customHeight="1" x14ac:dyDescent="0.25">
      <c r="A250" s="3"/>
      <c r="B250" s="6"/>
      <c r="C250" s="17" t="s">
        <v>260</v>
      </c>
      <c r="D250" s="17" t="s">
        <v>515</v>
      </c>
      <c r="E250" s="20" t="s">
        <v>516</v>
      </c>
      <c r="F250" s="17"/>
      <c r="G250" s="17"/>
      <c r="H250" s="17"/>
      <c r="I250" s="17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>
        <v>7489601.8200000003</v>
      </c>
      <c r="V250" s="19">
        <v>0</v>
      </c>
      <c r="W250" s="19">
        <f t="shared" si="5"/>
        <v>0</v>
      </c>
    </row>
    <row r="251" spans="1:23" ht="24" customHeight="1" x14ac:dyDescent="0.25">
      <c r="A251" s="2"/>
      <c r="B251" s="5"/>
      <c r="C251" s="14" t="s">
        <v>260</v>
      </c>
      <c r="D251" s="14" t="s">
        <v>338</v>
      </c>
      <c r="E251" s="15" t="s">
        <v>339</v>
      </c>
      <c r="F251" s="14"/>
      <c r="G251" s="14"/>
      <c r="H251" s="14"/>
      <c r="I251" s="14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>
        <f>SUM(U252+U272+U274)</f>
        <v>1001865323.4300001</v>
      </c>
      <c r="V251" s="16">
        <f>SUM(V252+V272+V274)</f>
        <v>662308179.49000001</v>
      </c>
      <c r="W251" s="16">
        <f t="shared" si="5"/>
        <v>66.11</v>
      </c>
    </row>
    <row r="252" spans="1:23" ht="30" customHeight="1" x14ac:dyDescent="0.25">
      <c r="A252" s="2"/>
      <c r="B252" s="5"/>
      <c r="C252" s="14" t="s">
        <v>260</v>
      </c>
      <c r="D252" s="14" t="s">
        <v>340</v>
      </c>
      <c r="E252" s="15" t="s">
        <v>341</v>
      </c>
      <c r="F252" s="14"/>
      <c r="G252" s="14"/>
      <c r="H252" s="14"/>
      <c r="I252" s="14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>
        <f>U253</f>
        <v>997277223.43000007</v>
      </c>
      <c r="V252" s="16">
        <f>V253</f>
        <v>658404379.49000001</v>
      </c>
      <c r="W252" s="16">
        <f t="shared" si="5"/>
        <v>66.02</v>
      </c>
    </row>
    <row r="253" spans="1:23" ht="28.2" customHeight="1" x14ac:dyDescent="0.25">
      <c r="A253" s="2"/>
      <c r="B253" s="5"/>
      <c r="C253" s="14" t="s">
        <v>260</v>
      </c>
      <c r="D253" s="14" t="s">
        <v>342</v>
      </c>
      <c r="E253" s="15" t="s">
        <v>343</v>
      </c>
      <c r="F253" s="14"/>
      <c r="G253" s="14"/>
      <c r="H253" s="14"/>
      <c r="I253" s="14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>
        <f>SUM(U254:U271)</f>
        <v>997277223.43000007</v>
      </c>
      <c r="V253" s="16">
        <f>SUM(V254:V271)</f>
        <v>658404379.49000001</v>
      </c>
      <c r="W253" s="16">
        <f t="shared" si="5"/>
        <v>66.02</v>
      </c>
    </row>
    <row r="254" spans="1:23" ht="76.8" customHeight="1" x14ac:dyDescent="0.25">
      <c r="A254" s="3"/>
      <c r="B254" s="6"/>
      <c r="C254" s="17" t="s">
        <v>260</v>
      </c>
      <c r="D254" s="17" t="s">
        <v>344</v>
      </c>
      <c r="E254" s="20" t="s">
        <v>345</v>
      </c>
      <c r="F254" s="17"/>
      <c r="G254" s="17"/>
      <c r="H254" s="17"/>
      <c r="I254" s="17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>
        <v>1151900</v>
      </c>
      <c r="V254" s="19">
        <v>858800</v>
      </c>
      <c r="W254" s="19">
        <f t="shared" si="5"/>
        <v>74.56</v>
      </c>
    </row>
    <row r="255" spans="1:23" ht="159.6" customHeight="1" x14ac:dyDescent="0.25">
      <c r="A255" s="3"/>
      <c r="B255" s="6"/>
      <c r="C255" s="17" t="s">
        <v>260</v>
      </c>
      <c r="D255" s="17" t="s">
        <v>346</v>
      </c>
      <c r="E255" s="20" t="s">
        <v>347</v>
      </c>
      <c r="F255" s="17"/>
      <c r="G255" s="17"/>
      <c r="H255" s="17"/>
      <c r="I255" s="17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>
        <v>165226190</v>
      </c>
      <c r="V255" s="19">
        <v>108914980</v>
      </c>
      <c r="W255" s="19">
        <f t="shared" si="5"/>
        <v>65.92</v>
      </c>
    </row>
    <row r="256" spans="1:23" ht="158.4" customHeight="1" x14ac:dyDescent="0.25">
      <c r="A256" s="3"/>
      <c r="B256" s="6"/>
      <c r="C256" s="17" t="s">
        <v>260</v>
      </c>
      <c r="D256" s="17" t="s">
        <v>348</v>
      </c>
      <c r="E256" s="20" t="s">
        <v>349</v>
      </c>
      <c r="F256" s="17"/>
      <c r="G256" s="17"/>
      <c r="H256" s="17"/>
      <c r="I256" s="17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>
        <v>90000959</v>
      </c>
      <c r="V256" s="19">
        <v>64115030</v>
      </c>
      <c r="W256" s="19">
        <f t="shared" si="5"/>
        <v>71.239999999999995</v>
      </c>
    </row>
    <row r="257" spans="1:23" ht="97.8" customHeight="1" x14ac:dyDescent="0.25">
      <c r="A257" s="3"/>
      <c r="B257" s="6"/>
      <c r="C257" s="17" t="s">
        <v>260</v>
      </c>
      <c r="D257" s="17" t="s">
        <v>350</v>
      </c>
      <c r="E257" s="20" t="s">
        <v>351</v>
      </c>
      <c r="F257" s="17"/>
      <c r="G257" s="17"/>
      <c r="H257" s="17"/>
      <c r="I257" s="17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>
        <v>223700</v>
      </c>
      <c r="V257" s="19">
        <v>156900</v>
      </c>
      <c r="W257" s="19">
        <f t="shared" si="5"/>
        <v>70.14</v>
      </c>
    </row>
    <row r="258" spans="1:23" ht="66.599999999999994" customHeight="1" x14ac:dyDescent="0.25">
      <c r="A258" s="3"/>
      <c r="B258" s="6"/>
      <c r="C258" s="17" t="s">
        <v>260</v>
      </c>
      <c r="D258" s="17" t="s">
        <v>352</v>
      </c>
      <c r="E258" s="20" t="s">
        <v>353</v>
      </c>
      <c r="F258" s="17"/>
      <c r="G258" s="17"/>
      <c r="H258" s="17"/>
      <c r="I258" s="17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>
        <v>1171400</v>
      </c>
      <c r="V258" s="19">
        <v>875000</v>
      </c>
      <c r="W258" s="19">
        <f t="shared" si="5"/>
        <v>74.7</v>
      </c>
    </row>
    <row r="259" spans="1:23" ht="96" customHeight="1" x14ac:dyDescent="0.25">
      <c r="A259" s="3"/>
      <c r="B259" s="6"/>
      <c r="C259" s="17" t="s">
        <v>260</v>
      </c>
      <c r="D259" s="17" t="s">
        <v>354</v>
      </c>
      <c r="E259" s="20" t="s">
        <v>355</v>
      </c>
      <c r="F259" s="17"/>
      <c r="G259" s="17"/>
      <c r="H259" s="17"/>
      <c r="I259" s="17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>
        <v>3166650</v>
      </c>
      <c r="V259" s="19">
        <v>424891.43</v>
      </c>
      <c r="W259" s="19">
        <f t="shared" si="5"/>
        <v>13.42</v>
      </c>
    </row>
    <row r="260" spans="1:23" ht="78" customHeight="1" x14ac:dyDescent="0.25">
      <c r="A260" s="3"/>
      <c r="B260" s="6"/>
      <c r="C260" s="17" t="s">
        <v>260</v>
      </c>
      <c r="D260" s="17" t="s">
        <v>356</v>
      </c>
      <c r="E260" s="20" t="s">
        <v>357</v>
      </c>
      <c r="F260" s="17"/>
      <c r="G260" s="17"/>
      <c r="H260" s="17"/>
      <c r="I260" s="17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>
        <v>12135</v>
      </c>
      <c r="V260" s="19">
        <v>12135</v>
      </c>
      <c r="W260" s="19">
        <f t="shared" si="5"/>
        <v>100</v>
      </c>
    </row>
    <row r="261" spans="1:23" ht="92.4" customHeight="1" x14ac:dyDescent="0.25">
      <c r="A261" s="3"/>
      <c r="B261" s="6"/>
      <c r="C261" s="17" t="s">
        <v>260</v>
      </c>
      <c r="D261" s="17" t="s">
        <v>358</v>
      </c>
      <c r="E261" s="20" t="s">
        <v>359</v>
      </c>
      <c r="F261" s="17"/>
      <c r="G261" s="17"/>
      <c r="H261" s="17"/>
      <c r="I261" s="17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>
        <v>7232770</v>
      </c>
      <c r="V261" s="19">
        <v>5370000</v>
      </c>
      <c r="W261" s="19">
        <f t="shared" si="5"/>
        <v>74.25</v>
      </c>
    </row>
    <row r="262" spans="1:23" ht="114" customHeight="1" x14ac:dyDescent="0.25">
      <c r="A262" s="3"/>
      <c r="B262" s="6"/>
      <c r="C262" s="17" t="s">
        <v>260</v>
      </c>
      <c r="D262" s="17" t="s">
        <v>360</v>
      </c>
      <c r="E262" s="20" t="s">
        <v>361</v>
      </c>
      <c r="F262" s="17"/>
      <c r="G262" s="17"/>
      <c r="H262" s="17"/>
      <c r="I262" s="17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>
        <v>1430300</v>
      </c>
      <c r="V262" s="19">
        <v>847200</v>
      </c>
      <c r="W262" s="19">
        <f t="shared" si="5"/>
        <v>59.23</v>
      </c>
    </row>
    <row r="263" spans="1:23" ht="157.19999999999999" customHeight="1" x14ac:dyDescent="0.25">
      <c r="A263" s="3"/>
      <c r="B263" s="6"/>
      <c r="C263" s="17" t="s">
        <v>260</v>
      </c>
      <c r="D263" s="17" t="s">
        <v>362</v>
      </c>
      <c r="E263" s="20" t="s">
        <v>363</v>
      </c>
      <c r="F263" s="17"/>
      <c r="G263" s="17"/>
      <c r="H263" s="17"/>
      <c r="I263" s="17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>
        <v>341588715.43000001</v>
      </c>
      <c r="V263" s="19">
        <v>228155224</v>
      </c>
      <c r="W263" s="19">
        <f t="shared" si="5"/>
        <v>66.790000000000006</v>
      </c>
    </row>
    <row r="264" spans="1:23" ht="93.6" customHeight="1" x14ac:dyDescent="0.25">
      <c r="A264" s="3"/>
      <c r="B264" s="6"/>
      <c r="C264" s="17" t="s">
        <v>260</v>
      </c>
      <c r="D264" s="17" t="s">
        <v>364</v>
      </c>
      <c r="E264" s="20" t="s">
        <v>365</v>
      </c>
      <c r="F264" s="17"/>
      <c r="G264" s="17"/>
      <c r="H264" s="17"/>
      <c r="I264" s="17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>
        <v>14876800</v>
      </c>
      <c r="V264" s="19">
        <v>8096600</v>
      </c>
      <c r="W264" s="19">
        <f t="shared" si="5"/>
        <v>54.42</v>
      </c>
    </row>
    <row r="265" spans="1:23" ht="88.8" customHeight="1" x14ac:dyDescent="0.25">
      <c r="A265" s="3"/>
      <c r="B265" s="6"/>
      <c r="C265" s="17" t="s">
        <v>260</v>
      </c>
      <c r="D265" s="17" t="s">
        <v>366</v>
      </c>
      <c r="E265" s="20" t="s">
        <v>367</v>
      </c>
      <c r="F265" s="17"/>
      <c r="G265" s="17"/>
      <c r="H265" s="17"/>
      <c r="I265" s="17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>
        <v>1346200</v>
      </c>
      <c r="V265" s="19">
        <v>0</v>
      </c>
      <c r="W265" s="19">
        <f t="shared" si="5"/>
        <v>0</v>
      </c>
    </row>
    <row r="266" spans="1:23" ht="136.80000000000001" hidden="1" customHeight="1" x14ac:dyDescent="0.25">
      <c r="A266" s="3"/>
      <c r="B266" s="6"/>
      <c r="C266" s="17" t="s">
        <v>260</v>
      </c>
      <c r="D266" s="17" t="s">
        <v>368</v>
      </c>
      <c r="E266" s="20" t="s">
        <v>369</v>
      </c>
      <c r="F266" s="17"/>
      <c r="G266" s="17"/>
      <c r="H266" s="17"/>
      <c r="I266" s="17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 t="e">
        <f t="shared" si="5"/>
        <v>#DIV/0!</v>
      </c>
    </row>
    <row r="267" spans="1:23" ht="119.4" customHeight="1" x14ac:dyDescent="0.25">
      <c r="A267" s="3"/>
      <c r="B267" s="6"/>
      <c r="C267" s="17" t="s">
        <v>260</v>
      </c>
      <c r="D267" s="17" t="s">
        <v>368</v>
      </c>
      <c r="E267" s="20" t="s">
        <v>369</v>
      </c>
      <c r="F267" s="17"/>
      <c r="G267" s="17"/>
      <c r="H267" s="17"/>
      <c r="I267" s="17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>
        <v>36267504</v>
      </c>
      <c r="V267" s="19">
        <v>16798033.34</v>
      </c>
      <c r="W267" s="19">
        <f t="shared" si="5"/>
        <v>46.32</v>
      </c>
    </row>
    <row r="268" spans="1:23" ht="157.80000000000001" customHeight="1" x14ac:dyDescent="0.25">
      <c r="A268" s="3"/>
      <c r="B268" s="6"/>
      <c r="C268" s="17" t="s">
        <v>260</v>
      </c>
      <c r="D268" s="17" t="s">
        <v>370</v>
      </c>
      <c r="E268" s="20" t="s">
        <v>371</v>
      </c>
      <c r="F268" s="17"/>
      <c r="G268" s="17"/>
      <c r="H268" s="17"/>
      <c r="I268" s="17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>
        <v>316789200</v>
      </c>
      <c r="V268" s="19">
        <v>209354783</v>
      </c>
      <c r="W268" s="19">
        <f t="shared" si="5"/>
        <v>66.09</v>
      </c>
    </row>
    <row r="269" spans="1:23" ht="73.8" customHeight="1" x14ac:dyDescent="0.25">
      <c r="A269" s="3"/>
      <c r="B269" s="6"/>
      <c r="C269" s="17" t="s">
        <v>260</v>
      </c>
      <c r="D269" s="17" t="s">
        <v>372</v>
      </c>
      <c r="E269" s="20" t="s">
        <v>373</v>
      </c>
      <c r="F269" s="17"/>
      <c r="G269" s="17"/>
      <c r="H269" s="17"/>
      <c r="I269" s="17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>
        <v>2240000</v>
      </c>
      <c r="V269" s="19">
        <v>1677520</v>
      </c>
      <c r="W269" s="19">
        <f t="shared" si="5"/>
        <v>74.89</v>
      </c>
    </row>
    <row r="270" spans="1:23" ht="74.400000000000006" customHeight="1" x14ac:dyDescent="0.25">
      <c r="A270" s="3"/>
      <c r="B270" s="6"/>
      <c r="C270" s="17" t="s">
        <v>260</v>
      </c>
      <c r="D270" s="17" t="s">
        <v>374</v>
      </c>
      <c r="E270" s="20" t="s">
        <v>375</v>
      </c>
      <c r="F270" s="17"/>
      <c r="G270" s="17"/>
      <c r="H270" s="17"/>
      <c r="I270" s="17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>
        <v>14386600</v>
      </c>
      <c r="V270" s="19">
        <v>12627857.73</v>
      </c>
      <c r="W270" s="19">
        <f t="shared" si="5"/>
        <v>87.78</v>
      </c>
    </row>
    <row r="271" spans="1:23" ht="115.8" customHeight="1" x14ac:dyDescent="0.25">
      <c r="A271" s="3"/>
      <c r="B271" s="6"/>
      <c r="C271" s="17" t="s">
        <v>260</v>
      </c>
      <c r="D271" s="17" t="s">
        <v>376</v>
      </c>
      <c r="E271" s="20" t="s">
        <v>377</v>
      </c>
      <c r="F271" s="17"/>
      <c r="G271" s="17"/>
      <c r="H271" s="17"/>
      <c r="I271" s="17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>
        <v>166200</v>
      </c>
      <c r="V271" s="19">
        <v>119424.99</v>
      </c>
      <c r="W271" s="19">
        <f t="shared" si="5"/>
        <v>71.86</v>
      </c>
    </row>
    <row r="272" spans="1:23" ht="55.2" x14ac:dyDescent="0.25">
      <c r="A272" s="2"/>
      <c r="B272" s="5"/>
      <c r="C272" s="14" t="s">
        <v>260</v>
      </c>
      <c r="D272" s="14" t="s">
        <v>378</v>
      </c>
      <c r="E272" s="15" t="s">
        <v>379</v>
      </c>
      <c r="F272" s="14"/>
      <c r="G272" s="14"/>
      <c r="H272" s="14"/>
      <c r="I272" s="14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>
        <f>U273</f>
        <v>4491100</v>
      </c>
      <c r="V272" s="16">
        <f>V273</f>
        <v>3806800</v>
      </c>
      <c r="W272" s="16">
        <f t="shared" si="5"/>
        <v>84.76</v>
      </c>
    </row>
    <row r="273" spans="1:23" ht="55.2" x14ac:dyDescent="0.25">
      <c r="A273" s="3"/>
      <c r="B273" s="6"/>
      <c r="C273" s="17" t="s">
        <v>260</v>
      </c>
      <c r="D273" s="17" t="s">
        <v>380</v>
      </c>
      <c r="E273" s="18" t="s">
        <v>381</v>
      </c>
      <c r="F273" s="17"/>
      <c r="G273" s="17"/>
      <c r="H273" s="17"/>
      <c r="I273" s="17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>
        <v>4491100</v>
      </c>
      <c r="V273" s="19">
        <v>3806800</v>
      </c>
      <c r="W273" s="19">
        <f t="shared" si="5"/>
        <v>84.76</v>
      </c>
    </row>
    <row r="274" spans="1:23" ht="50.4" customHeight="1" x14ac:dyDescent="0.25">
      <c r="A274" s="2"/>
      <c r="B274" s="5"/>
      <c r="C274" s="14" t="s">
        <v>260</v>
      </c>
      <c r="D274" s="14" t="s">
        <v>382</v>
      </c>
      <c r="E274" s="15" t="s">
        <v>383</v>
      </c>
      <c r="F274" s="14"/>
      <c r="G274" s="14"/>
      <c r="H274" s="14"/>
      <c r="I274" s="14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>
        <f>U275</f>
        <v>97000</v>
      </c>
      <c r="V274" s="16">
        <f>V275</f>
        <v>97000</v>
      </c>
      <c r="W274" s="16">
        <f t="shared" si="5"/>
        <v>100</v>
      </c>
    </row>
    <row r="275" spans="1:23" ht="47.4" customHeight="1" x14ac:dyDescent="0.25">
      <c r="A275" s="3"/>
      <c r="B275" s="6"/>
      <c r="C275" s="17" t="s">
        <v>260</v>
      </c>
      <c r="D275" s="17" t="s">
        <v>384</v>
      </c>
      <c r="E275" s="18" t="s">
        <v>385</v>
      </c>
      <c r="F275" s="17"/>
      <c r="G275" s="17"/>
      <c r="H275" s="17"/>
      <c r="I275" s="17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>
        <v>97000</v>
      </c>
      <c r="V275" s="19">
        <v>97000</v>
      </c>
      <c r="W275" s="19">
        <f t="shared" si="5"/>
        <v>100</v>
      </c>
    </row>
    <row r="276" spans="1:23" ht="29.4" customHeight="1" x14ac:dyDescent="0.25">
      <c r="A276" s="2"/>
      <c r="B276" s="5"/>
      <c r="C276" s="14" t="s">
        <v>260</v>
      </c>
      <c r="D276" s="14" t="s">
        <v>386</v>
      </c>
      <c r="E276" s="15" t="s">
        <v>387</v>
      </c>
      <c r="F276" s="14"/>
      <c r="G276" s="14"/>
      <c r="H276" s="14"/>
      <c r="I276" s="14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>
        <f>SUM(U277+U279+U281)</f>
        <v>60508540</v>
      </c>
      <c r="V276" s="16">
        <f>SUM(V277+V279+V281)</f>
        <v>39702713</v>
      </c>
      <c r="W276" s="16">
        <f t="shared" si="5"/>
        <v>65.62</v>
      </c>
    </row>
    <row r="277" spans="1:23" ht="48.6" customHeight="1" x14ac:dyDescent="0.25">
      <c r="A277" s="2"/>
      <c r="B277" s="5"/>
      <c r="C277" s="14" t="s">
        <v>260</v>
      </c>
      <c r="D277" s="14" t="s">
        <v>388</v>
      </c>
      <c r="E277" s="15" t="s">
        <v>389</v>
      </c>
      <c r="F277" s="14"/>
      <c r="G277" s="14"/>
      <c r="H277" s="14"/>
      <c r="I277" s="14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>
        <f>U278</f>
        <v>33622800</v>
      </c>
      <c r="V277" s="16">
        <f>V278</f>
        <v>23977633</v>
      </c>
      <c r="W277" s="16">
        <f t="shared" si="5"/>
        <v>71.31</v>
      </c>
    </row>
    <row r="278" spans="1:23" ht="45.6" customHeight="1" x14ac:dyDescent="0.25">
      <c r="A278" s="3"/>
      <c r="B278" s="6"/>
      <c r="C278" s="17" t="s">
        <v>260</v>
      </c>
      <c r="D278" s="17" t="s">
        <v>390</v>
      </c>
      <c r="E278" s="18" t="s">
        <v>391</v>
      </c>
      <c r="F278" s="17"/>
      <c r="G278" s="17"/>
      <c r="H278" s="17"/>
      <c r="I278" s="17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>
        <v>33622800</v>
      </c>
      <c r="V278" s="19">
        <v>23977633</v>
      </c>
      <c r="W278" s="19">
        <f t="shared" si="5"/>
        <v>71.31</v>
      </c>
    </row>
    <row r="279" spans="1:23" ht="33" customHeight="1" x14ac:dyDescent="0.25">
      <c r="A279" s="2"/>
      <c r="B279" s="5"/>
      <c r="C279" s="14" t="s">
        <v>260</v>
      </c>
      <c r="D279" s="14" t="s">
        <v>392</v>
      </c>
      <c r="E279" s="15" t="s">
        <v>393</v>
      </c>
      <c r="F279" s="14"/>
      <c r="G279" s="14"/>
      <c r="H279" s="14"/>
      <c r="I279" s="14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>
        <f>U280</f>
        <v>1000000</v>
      </c>
      <c r="V279" s="16">
        <f>V280</f>
        <v>1000000</v>
      </c>
      <c r="W279" s="16">
        <f t="shared" si="5"/>
        <v>100</v>
      </c>
    </row>
    <row r="280" spans="1:23" ht="27.6" x14ac:dyDescent="0.25">
      <c r="A280" s="3"/>
      <c r="B280" s="6"/>
      <c r="C280" s="17" t="s">
        <v>260</v>
      </c>
      <c r="D280" s="17" t="s">
        <v>394</v>
      </c>
      <c r="E280" s="18" t="s">
        <v>395</v>
      </c>
      <c r="F280" s="17"/>
      <c r="G280" s="17"/>
      <c r="H280" s="17"/>
      <c r="I280" s="17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>
        <v>1000000</v>
      </c>
      <c r="V280" s="19">
        <v>1000000</v>
      </c>
      <c r="W280" s="19">
        <f t="shared" si="5"/>
        <v>100</v>
      </c>
    </row>
    <row r="281" spans="1:23" ht="16.8" customHeight="1" x14ac:dyDescent="0.25">
      <c r="A281" s="2"/>
      <c r="B281" s="5"/>
      <c r="C281" s="14" t="s">
        <v>260</v>
      </c>
      <c r="D281" s="14" t="s">
        <v>396</v>
      </c>
      <c r="E281" s="15" t="s">
        <v>397</v>
      </c>
      <c r="F281" s="14"/>
      <c r="G281" s="14"/>
      <c r="H281" s="14"/>
      <c r="I281" s="14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>
        <f>U282</f>
        <v>25885740</v>
      </c>
      <c r="V281" s="16">
        <f>V282</f>
        <v>14725080</v>
      </c>
      <c r="W281" s="16">
        <f t="shared" si="5"/>
        <v>56.88</v>
      </c>
    </row>
    <row r="282" spans="1:23" ht="19.2" customHeight="1" x14ac:dyDescent="0.25">
      <c r="A282" s="2"/>
      <c r="B282" s="5"/>
      <c r="C282" s="14" t="s">
        <v>260</v>
      </c>
      <c r="D282" s="14" t="s">
        <v>398</v>
      </c>
      <c r="E282" s="15" t="s">
        <v>399</v>
      </c>
      <c r="F282" s="14"/>
      <c r="G282" s="14"/>
      <c r="H282" s="14"/>
      <c r="I282" s="14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>
        <f>U286+U284+U285+U283</f>
        <v>25885740</v>
      </c>
      <c r="V282" s="16">
        <f>V286+V284+V285+V283</f>
        <v>14725080</v>
      </c>
      <c r="W282" s="16">
        <f t="shared" si="5"/>
        <v>56.88</v>
      </c>
    </row>
    <row r="283" spans="1:23" ht="75" customHeight="1" x14ac:dyDescent="0.25">
      <c r="A283" s="2"/>
      <c r="B283" s="30"/>
      <c r="C283" s="17" t="s">
        <v>260</v>
      </c>
      <c r="D283" s="17" t="s">
        <v>517</v>
      </c>
      <c r="E283" s="18" t="s">
        <v>518</v>
      </c>
      <c r="F283" s="17"/>
      <c r="G283" s="17"/>
      <c r="H283" s="17"/>
      <c r="I283" s="17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>
        <v>20929000</v>
      </c>
      <c r="V283" s="19">
        <v>11959300</v>
      </c>
      <c r="W283" s="19">
        <f t="shared" si="5"/>
        <v>57.14</v>
      </c>
    </row>
    <row r="284" spans="1:23" ht="68.400000000000006" customHeight="1" x14ac:dyDescent="0.25">
      <c r="A284" s="2"/>
      <c r="B284" s="30"/>
      <c r="C284" s="17" t="s">
        <v>260</v>
      </c>
      <c r="D284" s="17" t="s">
        <v>400</v>
      </c>
      <c r="E284" s="20" t="s">
        <v>401</v>
      </c>
      <c r="F284" s="17"/>
      <c r="G284" s="17"/>
      <c r="H284" s="17"/>
      <c r="I284" s="17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>
        <v>2463100</v>
      </c>
      <c r="V284" s="19">
        <v>299400</v>
      </c>
      <c r="W284" s="19">
        <f t="shared" si="5"/>
        <v>12.16</v>
      </c>
    </row>
    <row r="285" spans="1:23" ht="87" customHeight="1" x14ac:dyDescent="0.25">
      <c r="A285" s="2"/>
      <c r="B285" s="30"/>
      <c r="C285" s="17" t="s">
        <v>260</v>
      </c>
      <c r="D285" s="17" t="s">
        <v>494</v>
      </c>
      <c r="E285" s="18" t="s">
        <v>495</v>
      </c>
      <c r="F285" s="17"/>
      <c r="G285" s="17"/>
      <c r="H285" s="17"/>
      <c r="I285" s="17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>
        <v>75260</v>
      </c>
      <c r="V285" s="19">
        <v>48000</v>
      </c>
      <c r="W285" s="19">
        <f t="shared" si="5"/>
        <v>63.78</v>
      </c>
    </row>
    <row r="286" spans="1:23" ht="111" customHeight="1" x14ac:dyDescent="0.25">
      <c r="A286" s="3"/>
      <c r="B286" s="6"/>
      <c r="C286" s="17" t="s">
        <v>260</v>
      </c>
      <c r="D286" s="17" t="s">
        <v>496</v>
      </c>
      <c r="E286" s="20" t="s">
        <v>497</v>
      </c>
      <c r="F286" s="17"/>
      <c r="G286" s="17"/>
      <c r="H286" s="17"/>
      <c r="I286" s="17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>
        <v>2418380</v>
      </c>
      <c r="V286" s="19">
        <v>2418380</v>
      </c>
      <c r="W286" s="19">
        <f t="shared" si="5"/>
        <v>100</v>
      </c>
    </row>
    <row r="287" spans="1:23" ht="26.4" customHeight="1" x14ac:dyDescent="0.25">
      <c r="A287" s="2"/>
      <c r="B287" s="5"/>
      <c r="C287" s="14" t="s">
        <v>88</v>
      </c>
      <c r="D287" s="14" t="s">
        <v>402</v>
      </c>
      <c r="E287" s="15" t="s">
        <v>403</v>
      </c>
      <c r="F287" s="14"/>
      <c r="G287" s="14"/>
      <c r="H287" s="14"/>
      <c r="I287" s="14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>
        <f>SUM(U288)</f>
        <v>659077.19999999995</v>
      </c>
      <c r="V287" s="16">
        <f>SUM(V288)</f>
        <v>659077.19999999995</v>
      </c>
      <c r="W287" s="16">
        <f t="shared" si="5"/>
        <v>100</v>
      </c>
    </row>
    <row r="288" spans="1:23" ht="21.6" customHeight="1" x14ac:dyDescent="0.25">
      <c r="A288" s="2"/>
      <c r="B288" s="5"/>
      <c r="C288" s="14" t="s">
        <v>88</v>
      </c>
      <c r="D288" s="14" t="s">
        <v>404</v>
      </c>
      <c r="E288" s="15" t="s">
        <v>405</v>
      </c>
      <c r="F288" s="14"/>
      <c r="G288" s="14"/>
      <c r="H288" s="14"/>
      <c r="I288" s="14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>
        <f>SUM(U289)</f>
        <v>659077.19999999995</v>
      </c>
      <c r="V288" s="16">
        <f>SUM(V289)</f>
        <v>659077.19999999995</v>
      </c>
      <c r="W288" s="16">
        <f t="shared" si="5"/>
        <v>100</v>
      </c>
    </row>
    <row r="289" spans="1:23" ht="27.6" customHeight="1" x14ac:dyDescent="0.25">
      <c r="A289" s="3"/>
      <c r="B289" s="6"/>
      <c r="C289" s="17" t="s">
        <v>88</v>
      </c>
      <c r="D289" s="17" t="s">
        <v>406</v>
      </c>
      <c r="E289" s="18" t="s">
        <v>405</v>
      </c>
      <c r="F289" s="17"/>
      <c r="G289" s="17"/>
      <c r="H289" s="17"/>
      <c r="I289" s="17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>
        <v>659077.19999999995</v>
      </c>
      <c r="V289" s="19">
        <v>659077.19999999995</v>
      </c>
      <c r="W289" s="19">
        <f t="shared" si="5"/>
        <v>100</v>
      </c>
    </row>
    <row r="290" spans="1:23" ht="34.799999999999997" customHeight="1" x14ac:dyDescent="0.25">
      <c r="A290" s="2"/>
      <c r="B290" s="5"/>
      <c r="C290" s="14" t="s">
        <v>260</v>
      </c>
      <c r="D290" s="14" t="s">
        <v>407</v>
      </c>
      <c r="E290" s="15" t="s">
        <v>408</v>
      </c>
      <c r="F290" s="14"/>
      <c r="G290" s="14"/>
      <c r="H290" s="14"/>
      <c r="I290" s="14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>
        <f>U291</f>
        <v>-3031003.6799999997</v>
      </c>
      <c r="V290" s="16">
        <f>V291</f>
        <v>-3822266.94</v>
      </c>
      <c r="W290" s="16">
        <f t="shared" si="5"/>
        <v>126.11</v>
      </c>
    </row>
    <row r="291" spans="1:23" ht="42" customHeight="1" x14ac:dyDescent="0.25">
      <c r="A291" s="2"/>
      <c r="B291" s="5"/>
      <c r="C291" s="14" t="s">
        <v>260</v>
      </c>
      <c r="D291" s="14" t="s">
        <v>409</v>
      </c>
      <c r="E291" s="15" t="s">
        <v>410</v>
      </c>
      <c r="F291" s="14"/>
      <c r="G291" s="14"/>
      <c r="H291" s="14"/>
      <c r="I291" s="14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>
        <f>SUM(U292:U293)</f>
        <v>-3031003.6799999997</v>
      </c>
      <c r="V291" s="16">
        <f>SUM(V292:V293)</f>
        <v>-3822266.94</v>
      </c>
      <c r="W291" s="16">
        <f t="shared" si="5"/>
        <v>126.11</v>
      </c>
    </row>
    <row r="292" spans="1:23" ht="45.6" customHeight="1" x14ac:dyDescent="0.25">
      <c r="A292" s="3"/>
      <c r="B292" s="6"/>
      <c r="C292" s="17" t="s">
        <v>260</v>
      </c>
      <c r="D292" s="17" t="s">
        <v>411</v>
      </c>
      <c r="E292" s="18" t="s">
        <v>412</v>
      </c>
      <c r="F292" s="17"/>
      <c r="G292" s="17"/>
      <c r="H292" s="17"/>
      <c r="I292" s="17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>
        <v>-859516.34</v>
      </c>
      <c r="V292" s="19">
        <v>-859516.34</v>
      </c>
      <c r="W292" s="19">
        <f t="shared" si="5"/>
        <v>100</v>
      </c>
    </row>
    <row r="293" spans="1:23" ht="33" customHeight="1" x14ac:dyDescent="0.25">
      <c r="A293" s="3"/>
      <c r="B293" s="6"/>
      <c r="C293" s="17" t="s">
        <v>260</v>
      </c>
      <c r="D293" s="17" t="s">
        <v>413</v>
      </c>
      <c r="E293" s="18" t="s">
        <v>414</v>
      </c>
      <c r="F293" s="17"/>
      <c r="G293" s="17"/>
      <c r="H293" s="17"/>
      <c r="I293" s="17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>
        <v>-2171487.34</v>
      </c>
      <c r="V293" s="19">
        <v>-2962750.6</v>
      </c>
      <c r="W293" s="19">
        <f t="shared" si="5"/>
        <v>136.44</v>
      </c>
    </row>
    <row r="294" spans="1:23" ht="23.4" customHeight="1" x14ac:dyDescent="0.3">
      <c r="A294" s="4"/>
      <c r="B294" s="7"/>
      <c r="C294" s="28" t="s">
        <v>415</v>
      </c>
      <c r="D294" s="28"/>
      <c r="E294" s="27"/>
      <c r="F294" s="28"/>
      <c r="G294" s="28"/>
      <c r="H294" s="28"/>
      <c r="I294" s="28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16">
        <f>SUM(U11+U195)</f>
        <v>3092935839.6100001</v>
      </c>
      <c r="V294" s="16">
        <f>SUM(V11+V195)</f>
        <v>1968215893.5599999</v>
      </c>
      <c r="W294" s="16">
        <f t="shared" si="5"/>
        <v>63.64</v>
      </c>
    </row>
    <row r="295" spans="1:23" ht="24.6" customHeight="1" x14ac:dyDescent="0.25"/>
  </sheetData>
  <mergeCells count="22">
    <mergeCell ref="B9:B10"/>
    <mergeCell ref="K9:K10"/>
    <mergeCell ref="L9:L10"/>
    <mergeCell ref="E9:E10"/>
    <mergeCell ref="G9:G10"/>
    <mergeCell ref="C9:C10"/>
    <mergeCell ref="W9:W10"/>
    <mergeCell ref="U9:U10"/>
    <mergeCell ref="C1:W1"/>
    <mergeCell ref="C2:W2"/>
    <mergeCell ref="C3:W3"/>
    <mergeCell ref="C4:W4"/>
    <mergeCell ref="V9:V10"/>
    <mergeCell ref="D9:D10"/>
    <mergeCell ref="A8:W8"/>
    <mergeCell ref="M9:M10"/>
    <mergeCell ref="N9:N10"/>
    <mergeCell ref="F9:F10"/>
    <mergeCell ref="I9:I10"/>
    <mergeCell ref="J9:J10"/>
    <mergeCell ref="O9:O10"/>
    <mergeCell ref="H9:H10"/>
  </mergeCells>
  <pageMargins left="0.59055118110236227" right="0.59055118110236227" top="0.59055118110236227" bottom="0.59055118110236227" header="0.51181102362204722" footer="0.51181102362204722"/>
  <pageSetup paperSize="9" scale="52" fitToHeight="0" orientation="portrait" useFirstPageNumber="1" horizontalDpi="1200" verticalDpi="1200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доходов</vt:lpstr>
      <vt:lpstr>'Роспись доходов'!LAST_CELL</vt:lpstr>
      <vt:lpstr>'Роспись доходов'!Заголовки_для_печати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rep:2.54.0.113</dc:description>
  <cp:lastModifiedBy>Оружило Наталья Валерьевна</cp:lastModifiedBy>
  <cp:lastPrinted>2022-10-13T02:27:04Z</cp:lastPrinted>
  <dcterms:created xsi:type="dcterms:W3CDTF">2022-03-03T02:23:55Z</dcterms:created>
  <dcterms:modified xsi:type="dcterms:W3CDTF">2022-10-19T01:35:21Z</dcterms:modified>
</cp:coreProperties>
</file>