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2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доходов'!$W$285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W121" i="1" l="1"/>
  <c r="U191" i="1"/>
  <c r="V191" i="1"/>
  <c r="V286" i="1"/>
  <c r="V275" i="1"/>
  <c r="V279" i="1"/>
  <c r="V280" i="1"/>
  <c r="U279" i="1"/>
  <c r="U280" i="1"/>
  <c r="W276" i="1"/>
  <c r="W277" i="1"/>
  <c r="W259" i="1"/>
  <c r="W260" i="1"/>
  <c r="W255" i="1"/>
  <c r="W242" i="1"/>
  <c r="W240" i="1"/>
  <c r="W239" i="1"/>
  <c r="W237" i="1"/>
  <c r="W236" i="1"/>
  <c r="W234" i="1"/>
  <c r="W233" i="1"/>
  <c r="W230" i="1"/>
  <c r="W229" i="1"/>
  <c r="W225" i="1"/>
  <c r="W226" i="1"/>
  <c r="W221" i="1"/>
  <c r="W222" i="1"/>
  <c r="V221" i="1"/>
  <c r="V188" i="1"/>
  <c r="U188" i="1"/>
  <c r="V122" i="1"/>
  <c r="U122" i="1"/>
  <c r="V67" i="1"/>
  <c r="U67" i="1"/>
  <c r="V60" i="1"/>
  <c r="U60" i="1"/>
  <c r="V92" i="1"/>
  <c r="U92" i="1"/>
  <c r="V45" i="1"/>
  <c r="U45" i="1"/>
  <c r="U275" i="1"/>
  <c r="U221" i="1"/>
  <c r="U224" i="1"/>
  <c r="W15" i="1" l="1"/>
  <c r="W16" i="1"/>
  <c r="W18" i="1"/>
  <c r="W19" i="1"/>
  <c r="W20" i="1"/>
  <c r="W21" i="1"/>
  <c r="W25" i="1"/>
  <c r="W27" i="1"/>
  <c r="W29" i="1"/>
  <c r="W31" i="1"/>
  <c r="W35" i="1"/>
  <c r="W38" i="1"/>
  <c r="W49" i="1"/>
  <c r="W51" i="1"/>
  <c r="W54" i="1"/>
  <c r="W57" i="1"/>
  <c r="W59" i="1"/>
  <c r="W62" i="1"/>
  <c r="W66" i="1"/>
  <c r="W70" i="1"/>
  <c r="W72" i="1"/>
  <c r="W75" i="1"/>
  <c r="W76" i="1"/>
  <c r="W78" i="1"/>
  <c r="W81" i="1"/>
  <c r="W84" i="1"/>
  <c r="W86" i="1"/>
  <c r="W90" i="1"/>
  <c r="W91" i="1"/>
  <c r="W97" i="1"/>
  <c r="W99" i="1"/>
  <c r="W102" i="1"/>
  <c r="W104" i="1"/>
  <c r="W107" i="1"/>
  <c r="W112" i="1"/>
  <c r="W113" i="1"/>
  <c r="W114" i="1"/>
  <c r="W129" i="1"/>
  <c r="W130" i="1"/>
  <c r="W133" i="1"/>
  <c r="W136" i="1"/>
  <c r="W137" i="1"/>
  <c r="W139" i="1"/>
  <c r="W141" i="1"/>
  <c r="W147" i="1"/>
  <c r="W149" i="1"/>
  <c r="W151" i="1"/>
  <c r="W153" i="1"/>
  <c r="W156" i="1"/>
  <c r="W157" i="1"/>
  <c r="W160" i="1"/>
  <c r="W161" i="1"/>
  <c r="W163" i="1"/>
  <c r="W169" i="1"/>
  <c r="W170" i="1"/>
  <c r="W173" i="1"/>
  <c r="W178" i="1"/>
  <c r="W179" i="1"/>
  <c r="W185" i="1"/>
  <c r="W195" i="1"/>
  <c r="W197" i="1"/>
  <c r="W199" i="1"/>
  <c r="W202" i="1"/>
  <c r="W203" i="1"/>
  <c r="W206" i="1"/>
  <c r="W208" i="1"/>
  <c r="W209" i="1"/>
  <c r="W210" i="1"/>
  <c r="W212" i="1"/>
  <c r="W214" i="1"/>
  <c r="W216" i="1"/>
  <c r="W218" i="1"/>
  <c r="W220" i="1"/>
  <c r="W227" i="1"/>
  <c r="W228" i="1"/>
  <c r="W231" i="1"/>
  <c r="W232" i="1"/>
  <c r="W235" i="1"/>
  <c r="W238" i="1"/>
  <c r="W241" i="1"/>
  <c r="W243" i="1"/>
  <c r="W247" i="1"/>
  <c r="W248" i="1"/>
  <c r="W249" i="1"/>
  <c r="W250" i="1"/>
  <c r="W251" i="1"/>
  <c r="W252" i="1"/>
  <c r="W253" i="1"/>
  <c r="W254" i="1"/>
  <c r="W256" i="1"/>
  <c r="W257" i="1"/>
  <c r="W258" i="1"/>
  <c r="W261" i="1"/>
  <c r="W262" i="1"/>
  <c r="W263" i="1"/>
  <c r="W264" i="1"/>
  <c r="W266" i="1"/>
  <c r="W268" i="1"/>
  <c r="W271" i="1"/>
  <c r="W273" i="1"/>
  <c r="W278" i="1"/>
  <c r="W284" i="1"/>
  <c r="W285" i="1"/>
  <c r="V246" i="1"/>
  <c r="V245" i="1" s="1"/>
  <c r="V174" i="1"/>
  <c r="U174" i="1"/>
  <c r="V177" i="1"/>
  <c r="W177" i="1" s="1"/>
  <c r="U177" i="1"/>
  <c r="U181" i="1"/>
  <c r="V181" i="1"/>
  <c r="V172" i="1"/>
  <c r="V176" i="1" l="1"/>
  <c r="V171" i="1"/>
  <c r="U176" i="1"/>
  <c r="W176" i="1" s="1"/>
  <c r="V187" i="1"/>
  <c r="V186" i="1" s="1"/>
  <c r="U187" i="1"/>
  <c r="U186" i="1" s="1"/>
  <c r="V205" i="1"/>
  <c r="V201" i="1"/>
  <c r="V200" i="1" s="1"/>
  <c r="V198" i="1" s="1"/>
  <c r="V184" i="1"/>
  <c r="V183" i="1" s="1"/>
  <c r="W183" i="1" s="1"/>
  <c r="V168" i="1"/>
  <c r="V165" i="1"/>
  <c r="U165" i="1"/>
  <c r="V162" i="1"/>
  <c r="V159" i="1"/>
  <c r="V155" i="1"/>
  <c r="V152" i="1"/>
  <c r="V150" i="1"/>
  <c r="V144" i="1"/>
  <c r="U144" i="1"/>
  <c r="V142" i="1"/>
  <c r="U142" i="1"/>
  <c r="V135" i="1"/>
  <c r="V134" i="1" s="1"/>
  <c r="V146" i="1"/>
  <c r="V140" i="1"/>
  <c r="V138" i="1"/>
  <c r="V131" i="1"/>
  <c r="U131" i="1"/>
  <c r="V128" i="1"/>
  <c r="V115" i="1"/>
  <c r="U115" i="1"/>
  <c r="V41" i="1"/>
  <c r="U41" i="1"/>
  <c r="V37" i="1"/>
  <c r="U37" i="1"/>
  <c r="V34" i="1"/>
  <c r="W34" i="1" s="1"/>
  <c r="U34" i="1"/>
  <c r="V283" i="1"/>
  <c r="U283" i="1"/>
  <c r="U282" i="1" s="1"/>
  <c r="V272" i="1"/>
  <c r="V270" i="1"/>
  <c r="U274" i="1"/>
  <c r="U272" i="1"/>
  <c r="U270" i="1"/>
  <c r="V265" i="1"/>
  <c r="V267" i="1"/>
  <c r="U267" i="1"/>
  <c r="U265" i="1"/>
  <c r="U246" i="1"/>
  <c r="V224" i="1"/>
  <c r="V223" i="1" s="1"/>
  <c r="V219" i="1"/>
  <c r="W219" i="1" s="1"/>
  <c r="U219" i="1"/>
  <c r="V217" i="1"/>
  <c r="V215" i="1"/>
  <c r="V213" i="1"/>
  <c r="W213" i="1" s="1"/>
  <c r="V211" i="1"/>
  <c r="W211" i="1" s="1"/>
  <c r="V207" i="1"/>
  <c r="U217" i="1"/>
  <c r="U215" i="1"/>
  <c r="U213" i="1"/>
  <c r="U211" i="1"/>
  <c r="U207" i="1"/>
  <c r="W207" i="1" s="1"/>
  <c r="U205" i="1"/>
  <c r="U201" i="1"/>
  <c r="U198" i="1"/>
  <c r="U196" i="1"/>
  <c r="U194" i="1"/>
  <c r="U184" i="1"/>
  <c r="U183" i="1" s="1"/>
  <c r="U168" i="1"/>
  <c r="U167" i="1" s="1"/>
  <c r="U172" i="1"/>
  <c r="U162" i="1"/>
  <c r="U159" i="1"/>
  <c r="U158" i="1" s="1"/>
  <c r="U155" i="1"/>
  <c r="U154" i="1" s="1"/>
  <c r="U152" i="1"/>
  <c r="U150" i="1"/>
  <c r="V148" i="1"/>
  <c r="U148" i="1"/>
  <c r="U146" i="1"/>
  <c r="U140" i="1"/>
  <c r="U138" i="1"/>
  <c r="U135" i="1"/>
  <c r="U134" i="1" s="1"/>
  <c r="U128" i="1"/>
  <c r="V120" i="1"/>
  <c r="U120" i="1"/>
  <c r="U119" i="1" s="1"/>
  <c r="V111" i="1"/>
  <c r="U111" i="1"/>
  <c r="U110" i="1" s="1"/>
  <c r="V106" i="1"/>
  <c r="U106" i="1"/>
  <c r="U105" i="1" s="1"/>
  <c r="V103" i="1"/>
  <c r="W103" i="1" s="1"/>
  <c r="V101" i="1"/>
  <c r="U103" i="1"/>
  <c r="U101" i="1"/>
  <c r="V98" i="1"/>
  <c r="W98" i="1" s="1"/>
  <c r="V96" i="1"/>
  <c r="U98" i="1"/>
  <c r="U96" i="1"/>
  <c r="V89" i="1"/>
  <c r="U89" i="1"/>
  <c r="U88" i="1" s="1"/>
  <c r="U87" i="1" s="1"/>
  <c r="V85" i="1"/>
  <c r="U85" i="1"/>
  <c r="V83" i="1"/>
  <c r="U83" i="1"/>
  <c r="U82" i="1" s="1"/>
  <c r="V80" i="1"/>
  <c r="U80" i="1"/>
  <c r="U79" i="1" s="1"/>
  <c r="V77" i="1"/>
  <c r="W77" i="1" s="1"/>
  <c r="U77" i="1"/>
  <c r="V74" i="1"/>
  <c r="V71" i="1"/>
  <c r="W71" i="1" s="1"/>
  <c r="V69" i="1"/>
  <c r="W69" i="1" s="1"/>
  <c r="U74" i="1"/>
  <c r="U73" i="1" s="1"/>
  <c r="U71" i="1"/>
  <c r="U69" i="1"/>
  <c r="V65" i="1"/>
  <c r="U65" i="1"/>
  <c r="U64" i="1" s="1"/>
  <c r="U63" i="1" s="1"/>
  <c r="V61" i="1"/>
  <c r="U61" i="1"/>
  <c r="V58" i="1"/>
  <c r="W58" i="1" s="1"/>
  <c r="U58" i="1"/>
  <c r="V56" i="1"/>
  <c r="U56" i="1"/>
  <c r="V53" i="1"/>
  <c r="W53" i="1" s="1"/>
  <c r="U53" i="1"/>
  <c r="V50" i="1"/>
  <c r="U50" i="1"/>
  <c r="V48" i="1"/>
  <c r="W48" i="1" s="1"/>
  <c r="U48" i="1"/>
  <c r="V30" i="1"/>
  <c r="U30" i="1"/>
  <c r="V28" i="1"/>
  <c r="W28" i="1" s="1"/>
  <c r="U28" i="1"/>
  <c r="V26" i="1"/>
  <c r="U26" i="1"/>
  <c r="V24" i="1"/>
  <c r="W24" i="1" s="1"/>
  <c r="U24" i="1"/>
  <c r="V17" i="1"/>
  <c r="U17" i="1"/>
  <c r="V14" i="1"/>
  <c r="U14" i="1"/>
  <c r="U13" i="1" s="1"/>
  <c r="V64" i="1" l="1"/>
  <c r="W65" i="1"/>
  <c r="V82" i="1"/>
  <c r="W82" i="1" s="1"/>
  <c r="W83" i="1"/>
  <c r="V88" i="1"/>
  <c r="W89" i="1"/>
  <c r="V110" i="1"/>
  <c r="W110" i="1" s="1"/>
  <c r="W111" i="1"/>
  <c r="W146" i="1"/>
  <c r="V154" i="1"/>
  <c r="W154" i="1" s="1"/>
  <c r="W155" i="1"/>
  <c r="V196" i="1"/>
  <c r="W196" i="1" s="1"/>
  <c r="W198" i="1"/>
  <c r="W134" i="1"/>
  <c r="W215" i="1"/>
  <c r="V204" i="1"/>
  <c r="W267" i="1"/>
  <c r="W131" i="1"/>
  <c r="W135" i="1"/>
  <c r="V158" i="1"/>
  <c r="W158" i="1" s="1"/>
  <c r="W159" i="1"/>
  <c r="W168" i="1"/>
  <c r="W17" i="1"/>
  <c r="W26" i="1"/>
  <c r="W30" i="1"/>
  <c r="W50" i="1"/>
  <c r="W56" i="1"/>
  <c r="W61" i="1"/>
  <c r="V73" i="1"/>
  <c r="W73" i="1" s="1"/>
  <c r="W74" i="1"/>
  <c r="V79" i="1"/>
  <c r="W79" i="1" s="1"/>
  <c r="W80" i="1"/>
  <c r="W85" i="1"/>
  <c r="V105" i="1"/>
  <c r="W105" i="1" s="1"/>
  <c r="W106" i="1"/>
  <c r="W120" i="1"/>
  <c r="W148" i="1"/>
  <c r="V167" i="1"/>
  <c r="W217" i="1"/>
  <c r="W265" i="1"/>
  <c r="W270" i="1"/>
  <c r="V282" i="1"/>
  <c r="W282" i="1" s="1"/>
  <c r="W283" i="1"/>
  <c r="W37" i="1"/>
  <c r="W138" i="1"/>
  <c r="W150" i="1"/>
  <c r="W162" i="1"/>
  <c r="W171" i="1"/>
  <c r="V13" i="1"/>
  <c r="W13" i="1" s="1"/>
  <c r="W14" i="1"/>
  <c r="U171" i="1"/>
  <c r="W172" i="1"/>
  <c r="W205" i="1"/>
  <c r="V274" i="1"/>
  <c r="W274" i="1" s="1"/>
  <c r="W275" i="1"/>
  <c r="W96" i="1"/>
  <c r="W101" i="1"/>
  <c r="W272" i="1"/>
  <c r="V127" i="1"/>
  <c r="W128" i="1"/>
  <c r="W140" i="1"/>
  <c r="W152" i="1"/>
  <c r="W184" i="1"/>
  <c r="V244" i="1"/>
  <c r="U245" i="1"/>
  <c r="W245" i="1" s="1"/>
  <c r="W246" i="1"/>
  <c r="U223" i="1"/>
  <c r="W223" i="1" s="1"/>
  <c r="W224" i="1"/>
  <c r="U200" i="1"/>
  <c r="W200" i="1" s="1"/>
  <c r="W201" i="1"/>
  <c r="U109" i="1"/>
  <c r="U108" i="1" s="1"/>
  <c r="U164" i="1"/>
  <c r="V194" i="1"/>
  <c r="V119" i="1"/>
  <c r="W119" i="1" s="1"/>
  <c r="V109" i="1"/>
  <c r="U127" i="1"/>
  <c r="U126" i="1" s="1"/>
  <c r="U125" i="1" s="1"/>
  <c r="V40" i="1"/>
  <c r="U269" i="1"/>
  <c r="U40" i="1"/>
  <c r="V100" i="1"/>
  <c r="V33" i="1"/>
  <c r="U33" i="1"/>
  <c r="U12" i="1"/>
  <c r="U23" i="1"/>
  <c r="U22" i="1" s="1"/>
  <c r="U55" i="1"/>
  <c r="U52" i="1" s="1"/>
  <c r="V23" i="1"/>
  <c r="V55" i="1"/>
  <c r="U68" i="1"/>
  <c r="U100" i="1"/>
  <c r="U95" i="1" s="1"/>
  <c r="U193" i="1"/>
  <c r="V68" i="1"/>
  <c r="V126" i="1" l="1"/>
  <c r="V12" i="1"/>
  <c r="W12" i="1" s="1"/>
  <c r="W126" i="1"/>
  <c r="V269" i="1"/>
  <c r="W269" i="1" s="1"/>
  <c r="V52" i="1"/>
  <c r="W52" i="1" s="1"/>
  <c r="W55" i="1"/>
  <c r="W33" i="1"/>
  <c r="U204" i="1"/>
  <c r="W204" i="1" s="1"/>
  <c r="V164" i="1"/>
  <c r="W164" i="1" s="1"/>
  <c r="W167" i="1"/>
  <c r="W127" i="1"/>
  <c r="W68" i="1"/>
  <c r="V108" i="1"/>
  <c r="W108" i="1" s="1"/>
  <c r="W109" i="1"/>
  <c r="V193" i="1"/>
  <c r="W194" i="1"/>
  <c r="V22" i="1"/>
  <c r="W22" i="1" s="1"/>
  <c r="W23" i="1"/>
  <c r="V95" i="1"/>
  <c r="W100" i="1"/>
  <c r="V87" i="1"/>
  <c r="W87" i="1" s="1"/>
  <c r="W88" i="1"/>
  <c r="V63" i="1"/>
  <c r="W64" i="1"/>
  <c r="U244" i="1"/>
  <c r="W244" i="1" s="1"/>
  <c r="V32" i="1"/>
  <c r="U32" i="1"/>
  <c r="U94" i="1"/>
  <c r="V192" i="1" l="1"/>
  <c r="W63" i="1"/>
  <c r="W60" i="1"/>
  <c r="W32" i="1"/>
  <c r="W67" i="1"/>
  <c r="V94" i="1"/>
  <c r="W94" i="1" s="1"/>
  <c r="W95" i="1"/>
  <c r="W193" i="1"/>
  <c r="V125" i="1"/>
  <c r="W125" i="1" s="1"/>
  <c r="U192" i="1"/>
  <c r="U11" i="1"/>
  <c r="W191" i="1" l="1"/>
  <c r="W192" i="1"/>
  <c r="V11" i="1"/>
  <c r="U286" i="1"/>
  <c r="W286" i="1" l="1"/>
  <c r="W11" i="1"/>
</calcChain>
</file>

<file path=xl/sharedStrings.xml><?xml version="1.0" encoding="utf-8"?>
<sst xmlns="http://schemas.openxmlformats.org/spreadsheetml/2006/main" count="879" uniqueCount="514">
  <si>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</si>
  <si>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</si>
  <si>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</si>
  <si>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</si>
  <si>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</si>
  <si>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</si>
  <si>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</si>
  <si>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</si>
  <si>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</si>
  <si>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</si>
  <si>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</si>
  <si>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</si>
  <si>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</si>
  <si>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</si>
  <si>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</si>
  <si>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</si>
  <si>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</si>
  <si>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</si>
  <si>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</si>
  <si>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</si>
  <si>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</si>
  <si>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</si>
  <si>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</si>
  <si>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</si>
  <si>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</si>
  <si>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</si>
  <si>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</si>
  <si>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</si>
  <si>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</si>
  <si>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</si>
  <si>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</si>
  <si>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</si>
  <si>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</si>
  <si>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</si>
  <si>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</si>
  <si>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</si>
  <si>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</si>
  <si>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</si>
  <si>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</si>
  <si>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</si>
  <si>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</si>
  <si>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</si>
  <si>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</si>
  <si>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</si>
  <si>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</si>
  <si>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</si>
  <si>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</si>
  <si>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</si>
  <si>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</si>
  <si>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</si>
  <si>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</si>
  <si>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</si>
  <si>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</si>
  <si>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</si>
  <si>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</si>
  <si>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</si>
  <si>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</si>
  <si>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</si>
  <si>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</si>
  <si>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</si>
  <si>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</si>
  <si>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</si>
  <si>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</si>
  <si>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</si>
  <si>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</si>
  <si>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</si>
  <si>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</si>
  <si>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</si>
  <si>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</si>
  <si>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</si>
  <si>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</si>
  <si>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</si>
  <si>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</si>
  <si>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</si>
  <si>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</si>
  <si>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</si>
  <si>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</si>
  <si>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</si>
  <si>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</si>
  <si>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</si>
  <si>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</si>
  <si>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</si>
  <si>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</si>
  <si>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</si>
  <si>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</si>
  <si>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</si>
  <si>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</si>
  <si>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</si>
  <si>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</si>
  <si>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</si>
  <si>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</si>
  <si>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</si>
  <si>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</si>
  <si>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</si>
  <si>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</si>
  <si>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</si>
  <si>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</si>
  <si>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</si>
  <si>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</si>
  <si>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</si>
  <si>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</si>
  <si>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</si>
  <si>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</si>
  <si>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</si>
  <si>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</si>
  <si>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</si>
  <si>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</si>
  <si>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</si>
  <si>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</si>
  <si>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</si>
  <si>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</si>
  <si>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</si>
  <si>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</si>
  <si>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</si>
  <si>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</si>
  <si>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</si>
  <si>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</si>
  <si>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</si>
  <si>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</si>
  <si>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</si>
  <si>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</si>
  <si>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</si>
  <si>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</si>
  <si>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</si>
  <si>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</si>
  <si>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</si>
  <si>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</si>
  <si>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</si>
  <si>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</si>
  <si>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</si>
  <si>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</si>
  <si>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</si>
  <si>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</si>
  <si>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</si>
  <si>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</si>
  <si>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</si>
  <si>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</si>
  <si>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</si>
  <si>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</si>
  <si>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</si>
  <si>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</si>
  <si>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</si>
  <si>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</si>
  <si>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</si>
  <si>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</si>
  <si>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</si>
  <si>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</si>
  <si>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</si>
  <si>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</si>
  <si>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</si>
  <si>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</si>
  <si>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</si>
  <si>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</si>
  <si>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</si>
  <si>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</si>
  <si>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</si>
  <si>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</si>
  <si>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</si>
  <si>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</si>
  <si>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</si>
  <si>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</si>
  <si>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</si>
  <si>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</si>
  <si>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</si>
  <si>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</si>
  <si>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</si>
  <si>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</si>
  <si>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</si>
  <si>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</si>
  <si>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</si>
  <si>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</si>
  <si>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</si>
  <si>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</si>
  <si>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</si>
  <si>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</si>
  <si>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</si>
  <si>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</si>
  <si>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</si>
  <si>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</si>
  <si>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</si>
  <si>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</si>
  <si>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</si>
  <si>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</si>
  <si>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</si>
  <si>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</si>
  <si>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</si>
  <si>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</si>
  <si>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</si>
  <si>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</si>
  <si>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</si>
  <si>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</si>
  <si>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</si>
  <si>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</si>
  <si>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</si>
  <si>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</si>
  <si>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</si>
  <si>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</si>
  <si>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</si>
  <si>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</si>
  <si>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</si>
  <si>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</si>
  <si>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</si>
  <si>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</si>
  <si>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</si>
  <si>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</si>
  <si>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</si>
  <si>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</si>
  <si>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</si>
  <si>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</si>
  <si>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</si>
  <si>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</si>
  <si>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</si>
  <si>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</si>
  <si>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</si>
  <si>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</si>
  <si>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</si>
  <si>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</si>
  <si>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</si>
  <si>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</si>
  <si>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</si>
  <si>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</si>
  <si>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</si>
  <si>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</si>
  <si>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</si>
  <si>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</si>
  <si>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</si>
  <si>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</si>
  <si>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</si>
  <si>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</si>
  <si>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</si>
  <si>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</si>
  <si>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</si>
  <si>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</si>
  <si>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</si>
  <si>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</si>
  <si>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</si>
  <si>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</si>
  <si>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</si>
  <si>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</si>
  <si>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</si>
  <si>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</si>
  <si>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</si>
  <si>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</si>
  <si>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</si>
  <si>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</si>
  <si>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</si>
  <si>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</si>
  <si>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</si>
  <si>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</si>
  <si>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</si>
  <si>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</si>
  <si>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</si>
  <si>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</si>
  <si>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</si>
  <si>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</si>
  <si>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</si>
  <si>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</si>
  <si>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</si>
  <si>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</si>
  <si>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</si>
  <si>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</si>
  <si>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</si>
  <si>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</si>
  <si>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</si>
  <si>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</si>
  <si>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</si>
  <si>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</si>
  <si>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</si>
  <si>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</si>
  <si>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</si>
  <si>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</si>
  <si>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</si>
  <si>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</si>
  <si>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</si>
  <si>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</si>
  <si>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</si>
  <si>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</si>
  <si>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</si>
  <si>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</si>
  <si>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</si>
  <si>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</si>
  <si>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</si>
  <si>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</si>
  <si>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</si>
  <si>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</si>
  <si>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</si>
  <si>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</si>
  <si>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</si>
  <si>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</si>
  <si>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</si>
  <si>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</si>
  <si>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</si>
  <si>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</si>
  <si>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</si>
  <si>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</si>
  <si>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</si>
  <si>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</si>
  <si>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</si>
  <si>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</si>
  <si>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</si>
  <si>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</si>
  <si>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</si>
  <si>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</si>
  <si>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</si>
  <si>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</si>
  <si>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</si>
  <si>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</si>
  <si>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</si>
  <si>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</si>
  <si>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</si>
  <si>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</si>
  <si>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</si>
  <si>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</si>
  <si>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</si>
  <si>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</si>
  <si>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</si>
  <si>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</si>
  <si>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</si>
  <si>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</si>
  <si>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</si>
  <si>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</si>
  <si>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</si>
  <si>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</si>
  <si>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</si>
  <si>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</si>
  <si>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</si>
  <si>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</si>
  <si>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</si>
  <si>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</si>
  <si>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</si>
  <si>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</si>
  <si>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</si>
  <si>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Красноярско-го края в XXI веке»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</si>
  <si>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</si>
  <si>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</si>
  <si>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</si>
  <si>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</si>
  <si>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</si>
  <si>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</si>
  <si>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</si>
  <si>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</si>
  <si>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</si>
  <si>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</si>
  <si>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</si>
  <si>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</si>
  <si>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</si>
  <si>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</si>
  <si>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</si>
  <si>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</si>
  <si>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</si>
  <si>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</si>
  <si>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</si>
  <si>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</si>
  <si>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</si>
  <si>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</si>
  <si>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</si>
  <si>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</si>
  <si>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</si>
  <si>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</si>
  <si>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</si>
  <si>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государствен-ной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</si>
  <si>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</si>
  <si>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</si>
  <si>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</si>
  <si>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</si>
  <si>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</si>
  <si>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</si>
  <si>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</si>
  <si>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</si>
  <si>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</si>
  <si>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</si>
  <si>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</si>
  <si>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</si>
  <si>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</si>
  <si>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</si>
  <si>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</si>
  <si>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</si>
  <si>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</si>
  <si>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</si>
  <si>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</si>
  <si>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</si>
  <si>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</si>
  <si>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</si>
  <si>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</si>
  <si>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</si>
  <si>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</si>
  <si>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</si>
  <si>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</si>
  <si>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</si>
  <si>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</si>
  <si>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</si>
  <si>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</si>
  <si>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</si>
  <si>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</si>
  <si>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</si>
  <si>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</si>
  <si>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</si>
  <si>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</si>
  <si>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</si>
  <si>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</si>
  <si>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</si>
  <si>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</si>
  <si>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</si>
  <si>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</si>
  <si>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</si>
  <si>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</si>
  <si>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</si>
  <si>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</si>
  <si>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</si>
  <si>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</si>
  <si>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</si>
  <si>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</si>
  <si>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</si>
  <si>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</si>
  <si>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</si>
  <si>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</si>
  <si>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</si>
  <si>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Приложение № 1</t>
  </si>
  <si>
    <t>к постановлению Администрации</t>
  </si>
  <si>
    <t xml:space="preserve">Доходы местного бюджета </t>
  </si>
  <si>
    <t>План</t>
  </si>
  <si>
    <t>Исполнено</t>
  </si>
  <si>
    <t>% исполнения</t>
  </si>
  <si>
    <t>(рублей)</t>
  </si>
  <si>
    <t>20229999047575150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</si>
  <si>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</si>
  <si>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</si>
  <si>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</si>
  <si>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</si>
  <si>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</si>
  <si>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</si>
  <si>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</si>
  <si>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</si>
  <si>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</si>
  <si>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</si>
  <si>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</si>
  <si>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</si>
  <si>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</si>
  <si>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</si>
  <si>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</si>
  <si>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</si>
  <si>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</si>
  <si>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</si>
  <si>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</si>
  <si>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</si>
  <si>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</si>
  <si>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</si>
  <si>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</si>
  <si>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</si>
  <si>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</si>
  <si>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</si>
  <si>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</si>
  <si>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</si>
  <si>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</si>
  <si>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</si>
  <si>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</si>
  <si>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</si>
  <si>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</si>
  <si>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</si>
  <si>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</si>
  <si>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</si>
  <si>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</si>
  <si>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</si>
  <si>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</si>
  <si>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</si>
  <si>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</si>
  <si>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</si>
  <si>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</si>
  <si>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</si>
  <si>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Субсидии бюджетам муниципальных образований края на строительство, и (или) реконструкцию, и (или) ремонт объектов электроснабжения, водоснабжения, находящихся в собственности муниципальных образований, для обеспечения подключения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</si>
  <si>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Главный администратор</t>
  </si>
  <si>
    <t>ЗАТО г. Зеленогорск</t>
  </si>
  <si>
    <t xml:space="preserve"> за 1 полугодие 2022 года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</si>
  <si>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</si>
  <si>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</si>
  <si>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</si>
  <si>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</si>
  <si>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</si>
  <si>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</si>
  <si>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</si>
  <si>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</si>
  <si>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</si>
  <si>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</si>
  <si>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</si>
  <si>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</si>
  <si>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</si>
  <si>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</si>
  <si>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</si>
  <si>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</si>
  <si>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</si>
  <si>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</si>
  <si>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</si>
  <si>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</si>
  <si>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</si>
  <si>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</si>
  <si>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</si>
  <si>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</si>
  <si>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</si>
  <si>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</si>
  <si>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</si>
  <si>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Иные межбюджетные трансферты бюджетам муниципальных образований на реализацию мероприятий по профилактике заболеваний путем организации и проведения акарицидных обработок наиболее посещаемых населением мест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</si>
  <si>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</si>
  <si>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</si>
  <si>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</si>
  <si>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</si>
  <si>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</si>
  <si>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</si>
  <si>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</si>
  <si>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</si>
  <si>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</si>
  <si>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</si>
  <si>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</si>
  <si>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</si>
  <si>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от  20.07.2022   № 129-п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</si>
</sst>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7"/>
  <sheetViews>
    <sheetView showGridLines="0" tabSelected="1" view="pageBreakPreview" zoomScale="66" zoomScaleNormal="100" zoomScaleSheetLayoutView="66" workbookViewId="0">
      <selection activeCell="C5" sqref="C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43" t="s">
        <v>417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15.75" customHeight="1" x14ac:dyDescent="0.25">
      <c r="A2" s="8"/>
      <c r="B2" s="8"/>
      <c r="C2" s="43" t="s">
        <v>418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15.75" customHeight="1" x14ac:dyDescent="0.25">
      <c r="A3" s="8"/>
      <c r="B3" s="8"/>
      <c r="C3" s="43" t="s">
        <v>471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5.75" customHeight="1" x14ac:dyDescent="0.25">
      <c r="A4" s="8"/>
      <c r="B4" s="8"/>
      <c r="C4" s="43" t="s">
        <v>513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ht="7.2" customHeight="1" x14ac:dyDescent="0.25">
      <c r="B5" s="9"/>
      <c r="C5" s="2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3" t="s">
        <v>419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4" t="s">
        <v>472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45" t="s">
        <v>423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 ht="17.100000000000001" customHeight="1" x14ac:dyDescent="0.25">
      <c r="A9" s="1"/>
      <c r="B9" s="37" t="s">
        <v>0</v>
      </c>
      <c r="C9" s="38" t="s">
        <v>470</v>
      </c>
      <c r="D9" s="38" t="s">
        <v>1</v>
      </c>
      <c r="E9" s="38" t="s">
        <v>2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13"/>
      <c r="Q9" s="13"/>
      <c r="R9" s="13"/>
      <c r="S9" s="13"/>
      <c r="T9" s="13"/>
      <c r="U9" s="41" t="s">
        <v>420</v>
      </c>
      <c r="V9" s="41" t="s">
        <v>421</v>
      </c>
      <c r="W9" s="41" t="s">
        <v>422</v>
      </c>
    </row>
    <row r="10" spans="1:23" ht="30.6" customHeight="1" x14ac:dyDescent="0.25">
      <c r="A10" s="1"/>
      <c r="B10" s="37"/>
      <c r="C10" s="40"/>
      <c r="D10" s="40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13"/>
      <c r="Q10" s="13"/>
      <c r="R10" s="13"/>
      <c r="S10" s="13"/>
      <c r="T10" s="13"/>
      <c r="U10" s="42"/>
      <c r="V10" s="42"/>
      <c r="W10" s="42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SUM(U12+U22+U32+U52+U60+U67+U94+U108+U119+U125+U186)</f>
        <v>754307200</v>
      </c>
      <c r="V11" s="16">
        <f>SUM(V12+V22+V32+V52+V60+V67+V94+V108+V119+V125+V186)</f>
        <v>347968471.07999992</v>
      </c>
      <c r="W11" s="16">
        <f>ROUND(V11/U11*100,2)</f>
        <v>46.13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U13+U17</f>
        <v>525662300</v>
      </c>
      <c r="V12" s="16">
        <f>V13+V17</f>
        <v>240044586.07999998</v>
      </c>
      <c r="W12" s="16">
        <f t="shared" ref="W12:W76" si="0">ROUND(V12/U12*100,2)</f>
        <v>45.67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</f>
        <v>135188500</v>
      </c>
      <c r="V13" s="16">
        <f>V14</f>
        <v>69985650.670000002</v>
      </c>
      <c r="W13" s="16">
        <f t="shared" si="0"/>
        <v>51.77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135188500</v>
      </c>
      <c r="V14" s="16">
        <f>SUM(V15:V16)</f>
        <v>69985650.670000002</v>
      </c>
      <c r="W14" s="16">
        <f t="shared" si="0"/>
        <v>51.77</v>
      </c>
    </row>
    <row r="15" spans="1:23" ht="34.799999999999997" customHeight="1" x14ac:dyDescent="0.25">
      <c r="A15" s="3"/>
      <c r="B15" s="6"/>
      <c r="C15" s="17" t="s">
        <v>6</v>
      </c>
      <c r="D15" s="17" t="s">
        <v>13</v>
      </c>
      <c r="E15" s="18" t="s">
        <v>14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5757400</v>
      </c>
      <c r="V15" s="19">
        <v>4581595.57</v>
      </c>
      <c r="W15" s="19">
        <f t="shared" si="0"/>
        <v>79.58</v>
      </c>
    </row>
    <row r="16" spans="1:23" ht="33" customHeight="1" x14ac:dyDescent="0.25">
      <c r="A16" s="3"/>
      <c r="B16" s="6"/>
      <c r="C16" s="17" t="s">
        <v>6</v>
      </c>
      <c r="D16" s="17" t="s">
        <v>15</v>
      </c>
      <c r="E16" s="18" t="s">
        <v>16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129431100</v>
      </c>
      <c r="V16" s="19">
        <v>65404055.100000001</v>
      </c>
      <c r="W16" s="19">
        <f t="shared" si="0"/>
        <v>50.53</v>
      </c>
    </row>
    <row r="17" spans="1:23" ht="19.2" customHeight="1" x14ac:dyDescent="0.25">
      <c r="A17" s="2"/>
      <c r="B17" s="5"/>
      <c r="C17" s="14" t="s">
        <v>6</v>
      </c>
      <c r="D17" s="14" t="s">
        <v>17</v>
      </c>
      <c r="E17" s="15" t="s">
        <v>18</v>
      </c>
      <c r="F17" s="14"/>
      <c r="G17" s="14"/>
      <c r="H17" s="14"/>
      <c r="I17" s="14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f>SUM(U18:U21)</f>
        <v>390473800</v>
      </c>
      <c r="V17" s="16">
        <f>SUM(V18:V21)</f>
        <v>170058935.41</v>
      </c>
      <c r="W17" s="16">
        <f t="shared" si="0"/>
        <v>43.55</v>
      </c>
    </row>
    <row r="18" spans="1:23" ht="54.6" customHeight="1" x14ac:dyDescent="0.25">
      <c r="A18" s="3"/>
      <c r="B18" s="6"/>
      <c r="C18" s="17" t="s">
        <v>6</v>
      </c>
      <c r="D18" s="17" t="s">
        <v>19</v>
      </c>
      <c r="E18" s="20" t="s">
        <v>20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383450100</v>
      </c>
      <c r="V18" s="19">
        <v>162782032.63</v>
      </c>
      <c r="W18" s="19">
        <f t="shared" si="0"/>
        <v>42.45</v>
      </c>
    </row>
    <row r="19" spans="1:23" ht="75" customHeight="1" x14ac:dyDescent="0.25">
      <c r="A19" s="3"/>
      <c r="B19" s="6"/>
      <c r="C19" s="17" t="s">
        <v>6</v>
      </c>
      <c r="D19" s="17" t="s">
        <v>21</v>
      </c>
      <c r="E19" s="20" t="s">
        <v>22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945500</v>
      </c>
      <c r="V19" s="19">
        <v>448342.41</v>
      </c>
      <c r="W19" s="19">
        <f t="shared" si="0"/>
        <v>47.42</v>
      </c>
    </row>
    <row r="20" spans="1:23" ht="27.6" x14ac:dyDescent="0.25">
      <c r="A20" s="3"/>
      <c r="B20" s="6"/>
      <c r="C20" s="17" t="s">
        <v>6</v>
      </c>
      <c r="D20" s="17" t="s">
        <v>23</v>
      </c>
      <c r="E20" s="18" t="s">
        <v>24</v>
      </c>
      <c r="F20" s="17"/>
      <c r="G20" s="17"/>
      <c r="H20" s="17"/>
      <c r="I20" s="1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>
        <v>1802700</v>
      </c>
      <c r="V20" s="19">
        <v>1703431.09</v>
      </c>
      <c r="W20" s="19">
        <f t="shared" si="0"/>
        <v>94.49</v>
      </c>
    </row>
    <row r="21" spans="1:23" ht="27.6" x14ac:dyDescent="0.25">
      <c r="A21" s="3"/>
      <c r="B21" s="6"/>
      <c r="C21" s="17" t="s">
        <v>6</v>
      </c>
      <c r="D21" s="17" t="s">
        <v>25</v>
      </c>
      <c r="E21" s="18" t="s">
        <v>26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4275500</v>
      </c>
      <c r="V21" s="19">
        <v>5125129.28</v>
      </c>
      <c r="W21" s="19">
        <f t="shared" si="0"/>
        <v>119.87</v>
      </c>
    </row>
    <row r="22" spans="1:23" ht="27.6" x14ac:dyDescent="0.25">
      <c r="A22" s="2"/>
      <c r="B22" s="5"/>
      <c r="C22" s="14" t="s">
        <v>27</v>
      </c>
      <c r="D22" s="14" t="s">
        <v>28</v>
      </c>
      <c r="E22" s="15" t="s">
        <v>29</v>
      </c>
      <c r="F22" s="14"/>
      <c r="G22" s="14"/>
      <c r="H22" s="14"/>
      <c r="I22" s="1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f>U23</f>
        <v>52627900</v>
      </c>
      <c r="V22" s="16">
        <f>V23</f>
        <v>28501601.190000001</v>
      </c>
      <c r="W22" s="16">
        <f t="shared" si="0"/>
        <v>54.16</v>
      </c>
    </row>
    <row r="23" spans="1:23" ht="27.6" x14ac:dyDescent="0.25">
      <c r="A23" s="2"/>
      <c r="B23" s="5"/>
      <c r="C23" s="14" t="s">
        <v>27</v>
      </c>
      <c r="D23" s="14" t="s">
        <v>30</v>
      </c>
      <c r="E23" s="15" t="s">
        <v>31</v>
      </c>
      <c r="F23" s="14"/>
      <c r="G23" s="14"/>
      <c r="H23" s="14"/>
      <c r="I23" s="14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f>SUM(U24+U26+U28+U30)</f>
        <v>52627900</v>
      </c>
      <c r="V23" s="16">
        <f>SUM(V24+V26+V28+V30)</f>
        <v>28501601.190000001</v>
      </c>
      <c r="W23" s="16">
        <f t="shared" si="0"/>
        <v>54.16</v>
      </c>
    </row>
    <row r="24" spans="1:23" ht="47.4" customHeight="1" x14ac:dyDescent="0.25">
      <c r="A24" s="2"/>
      <c r="B24" s="5"/>
      <c r="C24" s="14" t="s">
        <v>27</v>
      </c>
      <c r="D24" s="14" t="s">
        <v>32</v>
      </c>
      <c r="E24" s="15" t="s">
        <v>33</v>
      </c>
      <c r="F24" s="14"/>
      <c r="G24" s="14"/>
      <c r="H24" s="14"/>
      <c r="I24" s="14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f>SUM(U25)</f>
        <v>23794700</v>
      </c>
      <c r="V24" s="16">
        <f>SUM(V25)</f>
        <v>14029105.09</v>
      </c>
      <c r="W24" s="16">
        <f t="shared" si="0"/>
        <v>58.96</v>
      </c>
    </row>
    <row r="25" spans="1:23" ht="69" x14ac:dyDescent="0.25">
      <c r="A25" s="3"/>
      <c r="B25" s="6"/>
      <c r="C25" s="17" t="s">
        <v>27</v>
      </c>
      <c r="D25" s="17" t="s">
        <v>34</v>
      </c>
      <c r="E25" s="20" t="s">
        <v>35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23794700</v>
      </c>
      <c r="V25" s="19">
        <v>14029105.09</v>
      </c>
      <c r="W25" s="19">
        <f t="shared" si="0"/>
        <v>58.96</v>
      </c>
    </row>
    <row r="26" spans="1:23" ht="55.2" x14ac:dyDescent="0.25">
      <c r="A26" s="2"/>
      <c r="B26" s="5"/>
      <c r="C26" s="14" t="s">
        <v>27</v>
      </c>
      <c r="D26" s="14" t="s">
        <v>36</v>
      </c>
      <c r="E26" s="21" t="s">
        <v>37</v>
      </c>
      <c r="F26" s="14"/>
      <c r="G26" s="14"/>
      <c r="H26" s="14"/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f>U27</f>
        <v>131700</v>
      </c>
      <c r="V26" s="16">
        <f>V27</f>
        <v>82588.210000000006</v>
      </c>
      <c r="W26" s="16">
        <f t="shared" si="0"/>
        <v>62.71</v>
      </c>
    </row>
    <row r="27" spans="1:23" ht="82.8" x14ac:dyDescent="0.25">
      <c r="A27" s="3"/>
      <c r="B27" s="6"/>
      <c r="C27" s="17" t="s">
        <v>27</v>
      </c>
      <c r="D27" s="17" t="s">
        <v>38</v>
      </c>
      <c r="E27" s="20" t="s">
        <v>39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131700</v>
      </c>
      <c r="V27" s="19">
        <v>82588.210000000006</v>
      </c>
      <c r="W27" s="19">
        <f t="shared" si="0"/>
        <v>62.71</v>
      </c>
    </row>
    <row r="28" spans="1:23" ht="57" customHeight="1" x14ac:dyDescent="0.25">
      <c r="A28" s="2"/>
      <c r="B28" s="5"/>
      <c r="C28" s="14" t="s">
        <v>27</v>
      </c>
      <c r="D28" s="14" t="s">
        <v>40</v>
      </c>
      <c r="E28" s="15" t="s">
        <v>41</v>
      </c>
      <c r="F28" s="14"/>
      <c r="G28" s="14"/>
      <c r="H28" s="14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U29</f>
        <v>31685200</v>
      </c>
      <c r="V28" s="16">
        <f>V29</f>
        <v>16160611.300000001</v>
      </c>
      <c r="W28" s="16">
        <f t="shared" si="0"/>
        <v>51</v>
      </c>
    </row>
    <row r="29" spans="1:23" ht="69" x14ac:dyDescent="0.25">
      <c r="A29" s="3"/>
      <c r="B29" s="6"/>
      <c r="C29" s="17" t="s">
        <v>27</v>
      </c>
      <c r="D29" s="17" t="s">
        <v>42</v>
      </c>
      <c r="E29" s="20" t="s">
        <v>43</v>
      </c>
      <c r="F29" s="17"/>
      <c r="G29" s="17"/>
      <c r="H29" s="17"/>
      <c r="I29" s="1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>
        <v>31685200</v>
      </c>
      <c r="V29" s="19">
        <v>16160611.300000001</v>
      </c>
      <c r="W29" s="19">
        <f t="shared" si="0"/>
        <v>51</v>
      </c>
    </row>
    <row r="30" spans="1:23" ht="57" customHeight="1" x14ac:dyDescent="0.25">
      <c r="A30" s="2"/>
      <c r="B30" s="5"/>
      <c r="C30" s="14" t="s">
        <v>27</v>
      </c>
      <c r="D30" s="14" t="s">
        <v>44</v>
      </c>
      <c r="E30" s="15" t="s">
        <v>45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U31</f>
        <v>-2983700</v>
      </c>
      <c r="V30" s="16">
        <f>V31</f>
        <v>-1770703.41</v>
      </c>
      <c r="W30" s="16">
        <f t="shared" si="0"/>
        <v>59.35</v>
      </c>
    </row>
    <row r="31" spans="1:23" ht="69" x14ac:dyDescent="0.25">
      <c r="A31" s="3"/>
      <c r="B31" s="6"/>
      <c r="C31" s="17" t="s">
        <v>27</v>
      </c>
      <c r="D31" s="17" t="s">
        <v>46</v>
      </c>
      <c r="E31" s="20" t="s">
        <v>47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-2983700</v>
      </c>
      <c r="V31" s="19">
        <v>-1770703.41</v>
      </c>
      <c r="W31" s="19">
        <f t="shared" si="0"/>
        <v>59.35</v>
      </c>
    </row>
    <row r="32" spans="1:23" ht="23.4" customHeight="1" x14ac:dyDescent="0.25">
      <c r="A32" s="2"/>
      <c r="B32" s="5"/>
      <c r="C32" s="14" t="s">
        <v>6</v>
      </c>
      <c r="D32" s="14" t="s">
        <v>48</v>
      </c>
      <c r="E32" s="15" t="s">
        <v>49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SUM(U33+U48+U50+U40)</f>
        <v>74993500</v>
      </c>
      <c r="V32" s="16">
        <f>SUM(V33+V48+V50+V40)</f>
        <v>37859720.149999999</v>
      </c>
      <c r="W32" s="16">
        <f t="shared" si="0"/>
        <v>50.48</v>
      </c>
    </row>
    <row r="33" spans="1:23" ht="25.2" customHeight="1" x14ac:dyDescent="0.25">
      <c r="A33" s="2"/>
      <c r="B33" s="5"/>
      <c r="C33" s="14" t="s">
        <v>6</v>
      </c>
      <c r="D33" s="14" t="s">
        <v>50</v>
      </c>
      <c r="E33" s="15" t="s">
        <v>51</v>
      </c>
      <c r="F33" s="14"/>
      <c r="G33" s="14"/>
      <c r="H33" s="14"/>
      <c r="I33" s="14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SUM(U34+U37)</f>
        <v>63964400</v>
      </c>
      <c r="V33" s="16">
        <f>SUM(V34+V37)</f>
        <v>30522048.700000003</v>
      </c>
      <c r="W33" s="16">
        <f t="shared" si="0"/>
        <v>47.72</v>
      </c>
    </row>
    <row r="34" spans="1:23" ht="33" customHeight="1" x14ac:dyDescent="0.25">
      <c r="A34" s="2"/>
      <c r="B34" s="5"/>
      <c r="C34" s="14" t="s">
        <v>6</v>
      </c>
      <c r="D34" s="14" t="s">
        <v>52</v>
      </c>
      <c r="E34" s="15" t="s">
        <v>53</v>
      </c>
      <c r="F34" s="14"/>
      <c r="G34" s="14"/>
      <c r="H34" s="14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f>U35+U36</f>
        <v>41957100</v>
      </c>
      <c r="V34" s="16">
        <f>V35+V36</f>
        <v>20698263.57</v>
      </c>
      <c r="W34" s="16">
        <f t="shared" si="0"/>
        <v>49.33</v>
      </c>
    </row>
    <row r="35" spans="1:23" ht="30" customHeight="1" x14ac:dyDescent="0.25">
      <c r="A35" s="3"/>
      <c r="B35" s="6"/>
      <c r="C35" s="17" t="s">
        <v>6</v>
      </c>
      <c r="D35" s="17" t="s">
        <v>54</v>
      </c>
      <c r="E35" s="18" t="s">
        <v>53</v>
      </c>
      <c r="F35" s="17"/>
      <c r="G35" s="17"/>
      <c r="H35" s="17"/>
      <c r="I35" s="17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41957100</v>
      </c>
      <c r="V35" s="19">
        <v>20698351.309999999</v>
      </c>
      <c r="W35" s="19">
        <f t="shared" si="0"/>
        <v>49.33</v>
      </c>
    </row>
    <row r="36" spans="1:23" ht="35.4" customHeight="1" x14ac:dyDescent="0.25">
      <c r="A36" s="3"/>
      <c r="B36" s="29"/>
      <c r="C36" s="17" t="s">
        <v>6</v>
      </c>
      <c r="D36" s="17" t="s">
        <v>425</v>
      </c>
      <c r="E36" s="18" t="s">
        <v>473</v>
      </c>
      <c r="F36" s="17"/>
      <c r="G36" s="17"/>
      <c r="H36" s="17"/>
      <c r="I36" s="17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>
        <v>0</v>
      </c>
      <c r="V36" s="19">
        <v>-87.74</v>
      </c>
      <c r="W36" s="16" t="s">
        <v>426</v>
      </c>
    </row>
    <row r="37" spans="1:23" ht="30" customHeight="1" x14ac:dyDescent="0.25">
      <c r="A37" s="2"/>
      <c r="B37" s="5"/>
      <c r="C37" s="14" t="s">
        <v>6</v>
      </c>
      <c r="D37" s="14" t="s">
        <v>55</v>
      </c>
      <c r="E37" s="15" t="s">
        <v>56</v>
      </c>
      <c r="F37" s="14"/>
      <c r="G37" s="14"/>
      <c r="H37" s="14"/>
      <c r="I37" s="14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f>U38+U39</f>
        <v>22007300</v>
      </c>
      <c r="V37" s="16">
        <f>V38+V39</f>
        <v>9823785.1300000008</v>
      </c>
      <c r="W37" s="16">
        <f t="shared" si="0"/>
        <v>44.64</v>
      </c>
    </row>
    <row r="38" spans="1:23" ht="48.6" customHeight="1" x14ac:dyDescent="0.25">
      <c r="A38" s="3"/>
      <c r="B38" s="6"/>
      <c r="C38" s="17" t="s">
        <v>6</v>
      </c>
      <c r="D38" s="17" t="s">
        <v>57</v>
      </c>
      <c r="E38" s="18" t="s">
        <v>58</v>
      </c>
      <c r="F38" s="17"/>
      <c r="G38" s="17"/>
      <c r="H38" s="17"/>
      <c r="I38" s="17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>
        <v>22007300</v>
      </c>
      <c r="V38" s="19">
        <v>9823762.6300000008</v>
      </c>
      <c r="W38" s="19">
        <f t="shared" si="0"/>
        <v>44.64</v>
      </c>
    </row>
    <row r="39" spans="1:23" ht="45.6" customHeight="1" x14ac:dyDescent="0.25">
      <c r="A39" s="3"/>
      <c r="B39" s="29"/>
      <c r="C39" s="17" t="s">
        <v>6</v>
      </c>
      <c r="D39" s="17" t="s">
        <v>427</v>
      </c>
      <c r="E39" s="18" t="s">
        <v>428</v>
      </c>
      <c r="F39" s="17"/>
      <c r="G39" s="17"/>
      <c r="H39" s="17"/>
      <c r="I39" s="17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>
        <v>0</v>
      </c>
      <c r="V39" s="19">
        <v>22.5</v>
      </c>
      <c r="W39" s="16" t="s">
        <v>426</v>
      </c>
    </row>
    <row r="40" spans="1:23" ht="20.399999999999999" customHeight="1" x14ac:dyDescent="0.25">
      <c r="A40" s="3"/>
      <c r="B40" s="29"/>
      <c r="C40" s="23" t="s">
        <v>6</v>
      </c>
      <c r="D40" s="23" t="s">
        <v>429</v>
      </c>
      <c r="E40" s="24" t="s">
        <v>430</v>
      </c>
      <c r="F40" s="23"/>
      <c r="G40" s="23"/>
      <c r="H40" s="23"/>
      <c r="I40" s="23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f>SUM(U41+U45)</f>
        <v>0</v>
      </c>
      <c r="V40" s="16">
        <f>SUM(V41+V45)</f>
        <v>65928.430000000022</v>
      </c>
      <c r="W40" s="16" t="s">
        <v>426</v>
      </c>
    </row>
    <row r="41" spans="1:23" ht="22.8" customHeight="1" x14ac:dyDescent="0.25">
      <c r="A41" s="3"/>
      <c r="B41" s="29"/>
      <c r="C41" s="23" t="s">
        <v>6</v>
      </c>
      <c r="D41" s="23" t="s">
        <v>441</v>
      </c>
      <c r="E41" s="24" t="s">
        <v>430</v>
      </c>
      <c r="F41" s="23"/>
      <c r="G41" s="23"/>
      <c r="H41" s="23"/>
      <c r="I41" s="23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f>SUM(U42:U44)</f>
        <v>0</v>
      </c>
      <c r="V41" s="16">
        <f>SUM(V42:V44)</f>
        <v>81588.360000000015</v>
      </c>
      <c r="W41" s="16" t="s">
        <v>426</v>
      </c>
    </row>
    <row r="42" spans="1:23" ht="45.6" customHeight="1" x14ac:dyDescent="0.25">
      <c r="A42" s="3"/>
      <c r="B42" s="29"/>
      <c r="C42" s="17" t="s">
        <v>6</v>
      </c>
      <c r="D42" s="17" t="s">
        <v>431</v>
      </c>
      <c r="E42" s="18" t="s">
        <v>432</v>
      </c>
      <c r="F42" s="17"/>
      <c r="G42" s="17"/>
      <c r="H42" s="17"/>
      <c r="I42" s="1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>
        <v>0</v>
      </c>
      <c r="V42" s="19">
        <v>45027.57</v>
      </c>
      <c r="W42" s="16" t="s">
        <v>426</v>
      </c>
    </row>
    <row r="43" spans="1:23" ht="34.200000000000003" customHeight="1" x14ac:dyDescent="0.25">
      <c r="A43" s="3"/>
      <c r="B43" s="29"/>
      <c r="C43" s="17" t="s">
        <v>6</v>
      </c>
      <c r="D43" s="17" t="s">
        <v>433</v>
      </c>
      <c r="E43" s="18" t="s">
        <v>434</v>
      </c>
      <c r="F43" s="17"/>
      <c r="G43" s="17"/>
      <c r="H43" s="17"/>
      <c r="I43" s="17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>
        <v>0</v>
      </c>
      <c r="V43" s="19">
        <v>24628.25</v>
      </c>
      <c r="W43" s="16" t="s">
        <v>426</v>
      </c>
    </row>
    <row r="44" spans="1:23" ht="45" customHeight="1" x14ac:dyDescent="0.25">
      <c r="A44" s="3"/>
      <c r="B44" s="29"/>
      <c r="C44" s="17" t="s">
        <v>6</v>
      </c>
      <c r="D44" s="17" t="s">
        <v>435</v>
      </c>
      <c r="E44" s="18" t="s">
        <v>438</v>
      </c>
      <c r="F44" s="17"/>
      <c r="G44" s="17"/>
      <c r="H44" s="17"/>
      <c r="I44" s="17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0</v>
      </c>
      <c r="V44" s="19">
        <v>11932.54</v>
      </c>
      <c r="W44" s="16" t="s">
        <v>426</v>
      </c>
    </row>
    <row r="45" spans="1:23" ht="36" customHeight="1" x14ac:dyDescent="0.25">
      <c r="A45" s="3"/>
      <c r="B45" s="29"/>
      <c r="C45" s="23" t="s">
        <v>6</v>
      </c>
      <c r="D45" s="23" t="s">
        <v>436</v>
      </c>
      <c r="E45" s="24" t="s">
        <v>437</v>
      </c>
      <c r="F45" s="23"/>
      <c r="G45" s="23"/>
      <c r="H45" s="23"/>
      <c r="I45" s="23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>
        <f>SUM(U47+U46)</f>
        <v>0</v>
      </c>
      <c r="V45" s="16">
        <f>SUM(V47+V46)</f>
        <v>-15659.93</v>
      </c>
      <c r="W45" s="16" t="s">
        <v>426</v>
      </c>
    </row>
    <row r="46" spans="1:23" ht="48.6" customHeight="1" x14ac:dyDescent="0.25">
      <c r="A46" s="3"/>
      <c r="B46" s="29"/>
      <c r="C46" s="17" t="s">
        <v>6</v>
      </c>
      <c r="D46" s="17" t="s">
        <v>503</v>
      </c>
      <c r="E46" s="18" t="s">
        <v>504</v>
      </c>
      <c r="F46" s="17"/>
      <c r="G46" s="17"/>
      <c r="H46" s="17"/>
      <c r="I46" s="17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v>0</v>
      </c>
      <c r="V46" s="19">
        <v>-15604.62</v>
      </c>
      <c r="W46" s="19" t="s">
        <v>426</v>
      </c>
    </row>
    <row r="47" spans="1:23" ht="51.6" customHeight="1" x14ac:dyDescent="0.25">
      <c r="A47" s="3"/>
      <c r="B47" s="29"/>
      <c r="C47" s="17" t="s">
        <v>6</v>
      </c>
      <c r="D47" s="17" t="s">
        <v>439</v>
      </c>
      <c r="E47" s="18" t="s">
        <v>440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0</v>
      </c>
      <c r="V47" s="19">
        <v>-55.31</v>
      </c>
      <c r="W47" s="16" t="s">
        <v>426</v>
      </c>
    </row>
    <row r="48" spans="1:23" ht="21" customHeight="1" x14ac:dyDescent="0.25">
      <c r="A48" s="2"/>
      <c r="B48" s="5"/>
      <c r="C48" s="14" t="s">
        <v>6</v>
      </c>
      <c r="D48" s="14" t="s">
        <v>59</v>
      </c>
      <c r="E48" s="15" t="s">
        <v>60</v>
      </c>
      <c r="F48" s="14"/>
      <c r="G48" s="14"/>
      <c r="H48" s="14"/>
      <c r="I48" s="14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>
        <f>U49</f>
        <v>1187400</v>
      </c>
      <c r="V48" s="16">
        <f>V49</f>
        <v>559787.27</v>
      </c>
      <c r="W48" s="16">
        <f t="shared" si="0"/>
        <v>47.14</v>
      </c>
    </row>
    <row r="49" spans="1:23" ht="19.2" customHeight="1" x14ac:dyDescent="0.25">
      <c r="A49" s="3"/>
      <c r="B49" s="6"/>
      <c r="C49" s="17" t="s">
        <v>6</v>
      </c>
      <c r="D49" s="17" t="s">
        <v>61</v>
      </c>
      <c r="E49" s="18" t="s">
        <v>60</v>
      </c>
      <c r="F49" s="17"/>
      <c r="G49" s="17"/>
      <c r="H49" s="17"/>
      <c r="I49" s="17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>
        <v>1187400</v>
      </c>
      <c r="V49" s="19">
        <v>559787.27</v>
      </c>
      <c r="W49" s="19">
        <f t="shared" si="0"/>
        <v>47.14</v>
      </c>
    </row>
    <row r="50" spans="1:23" ht="22.2" customHeight="1" x14ac:dyDescent="0.25">
      <c r="A50" s="2"/>
      <c r="B50" s="5"/>
      <c r="C50" s="14" t="s">
        <v>6</v>
      </c>
      <c r="D50" s="14" t="s">
        <v>62</v>
      </c>
      <c r="E50" s="15" t="s">
        <v>63</v>
      </c>
      <c r="F50" s="14"/>
      <c r="G50" s="14"/>
      <c r="H50" s="14"/>
      <c r="I50" s="14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>
        <f>U51</f>
        <v>9841700</v>
      </c>
      <c r="V50" s="16">
        <f>V51</f>
        <v>6711955.75</v>
      </c>
      <c r="W50" s="16">
        <f t="shared" si="0"/>
        <v>68.2</v>
      </c>
    </row>
    <row r="51" spans="1:23" ht="27.6" x14ac:dyDescent="0.25">
      <c r="A51" s="3"/>
      <c r="B51" s="6"/>
      <c r="C51" s="17" t="s">
        <v>6</v>
      </c>
      <c r="D51" s="17" t="s">
        <v>64</v>
      </c>
      <c r="E51" s="18" t="s">
        <v>65</v>
      </c>
      <c r="F51" s="17"/>
      <c r="G51" s="17"/>
      <c r="H51" s="17"/>
      <c r="I51" s="17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>
        <v>9841700</v>
      </c>
      <c r="V51" s="19">
        <v>6711955.75</v>
      </c>
      <c r="W51" s="19">
        <f t="shared" si="0"/>
        <v>68.2</v>
      </c>
    </row>
    <row r="52" spans="1:23" ht="23.4" customHeight="1" x14ac:dyDescent="0.25">
      <c r="A52" s="2"/>
      <c r="B52" s="5"/>
      <c r="C52" s="14" t="s">
        <v>6</v>
      </c>
      <c r="D52" s="14" t="s">
        <v>66</v>
      </c>
      <c r="E52" s="15" t="s">
        <v>67</v>
      </c>
      <c r="F52" s="14"/>
      <c r="G52" s="14"/>
      <c r="H52" s="14"/>
      <c r="I52" s="14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>
        <f>SUM(U53+U55)</f>
        <v>35318800</v>
      </c>
      <c r="V52" s="16">
        <f>SUM(V53+V55)</f>
        <v>9838900.75</v>
      </c>
      <c r="W52" s="16">
        <f t="shared" si="0"/>
        <v>27.86</v>
      </c>
    </row>
    <row r="53" spans="1:23" ht="19.8" customHeight="1" x14ac:dyDescent="0.25">
      <c r="A53" s="2"/>
      <c r="B53" s="5"/>
      <c r="C53" s="14" t="s">
        <v>6</v>
      </c>
      <c r="D53" s="14" t="s">
        <v>68</v>
      </c>
      <c r="E53" s="15" t="s">
        <v>69</v>
      </c>
      <c r="F53" s="14"/>
      <c r="G53" s="14"/>
      <c r="H53" s="14"/>
      <c r="I53" s="14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>
        <f>U54</f>
        <v>12074000</v>
      </c>
      <c r="V53" s="16">
        <f>V54</f>
        <v>1736151.51</v>
      </c>
      <c r="W53" s="16">
        <f t="shared" si="0"/>
        <v>14.38</v>
      </c>
    </row>
    <row r="54" spans="1:23" ht="27.6" x14ac:dyDescent="0.25">
      <c r="A54" s="3"/>
      <c r="B54" s="6"/>
      <c r="C54" s="17" t="s">
        <v>6</v>
      </c>
      <c r="D54" s="17" t="s">
        <v>70</v>
      </c>
      <c r="E54" s="18" t="s">
        <v>71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>
        <v>12074000</v>
      </c>
      <c r="V54" s="19">
        <v>1736151.51</v>
      </c>
      <c r="W54" s="19">
        <f t="shared" si="0"/>
        <v>14.38</v>
      </c>
    </row>
    <row r="55" spans="1:23" ht="19.8" customHeight="1" x14ac:dyDescent="0.25">
      <c r="A55" s="2"/>
      <c r="B55" s="5"/>
      <c r="C55" s="14" t="s">
        <v>6</v>
      </c>
      <c r="D55" s="14" t="s">
        <v>72</v>
      </c>
      <c r="E55" s="15" t="s">
        <v>73</v>
      </c>
      <c r="F55" s="14"/>
      <c r="G55" s="14"/>
      <c r="H55" s="14"/>
      <c r="I55" s="14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>
        <f>SUM(U56+U58)</f>
        <v>23244800</v>
      </c>
      <c r="V55" s="16">
        <f>SUM(V56+V58)</f>
        <v>8102749.2400000002</v>
      </c>
      <c r="W55" s="16">
        <f t="shared" si="0"/>
        <v>34.86</v>
      </c>
    </row>
    <row r="56" spans="1:23" ht="21" customHeight="1" x14ac:dyDescent="0.25">
      <c r="A56" s="2"/>
      <c r="B56" s="5"/>
      <c r="C56" s="14" t="s">
        <v>6</v>
      </c>
      <c r="D56" s="14" t="s">
        <v>74</v>
      </c>
      <c r="E56" s="15" t="s">
        <v>75</v>
      </c>
      <c r="F56" s="14"/>
      <c r="G56" s="14"/>
      <c r="H56" s="14"/>
      <c r="I56" s="14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>
        <f>U57</f>
        <v>21728800</v>
      </c>
      <c r="V56" s="16">
        <f>V57</f>
        <v>7973610.21</v>
      </c>
      <c r="W56" s="16">
        <f t="shared" si="0"/>
        <v>36.700000000000003</v>
      </c>
    </row>
    <row r="57" spans="1:23" ht="27.6" x14ac:dyDescent="0.25">
      <c r="A57" s="3"/>
      <c r="B57" s="6"/>
      <c r="C57" s="17" t="s">
        <v>6</v>
      </c>
      <c r="D57" s="17" t="s">
        <v>76</v>
      </c>
      <c r="E57" s="18" t="s">
        <v>77</v>
      </c>
      <c r="F57" s="17"/>
      <c r="G57" s="17"/>
      <c r="H57" s="17"/>
      <c r="I57" s="17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>
        <v>21728800</v>
      </c>
      <c r="V57" s="19">
        <v>7973610.21</v>
      </c>
      <c r="W57" s="19">
        <f t="shared" si="0"/>
        <v>36.700000000000003</v>
      </c>
    </row>
    <row r="58" spans="1:23" ht="15.6" x14ac:dyDescent="0.25">
      <c r="A58" s="2"/>
      <c r="B58" s="5"/>
      <c r="C58" s="14" t="s">
        <v>6</v>
      </c>
      <c r="D58" s="14" t="s">
        <v>78</v>
      </c>
      <c r="E58" s="15" t="s">
        <v>79</v>
      </c>
      <c r="F58" s="14"/>
      <c r="G58" s="14"/>
      <c r="H58" s="14"/>
      <c r="I58" s="14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>
        <f>U59</f>
        <v>1516000</v>
      </c>
      <c r="V58" s="16">
        <f>V59</f>
        <v>129139.03</v>
      </c>
      <c r="W58" s="16">
        <f t="shared" si="0"/>
        <v>8.52</v>
      </c>
    </row>
    <row r="59" spans="1:23" ht="31.2" customHeight="1" x14ac:dyDescent="0.25">
      <c r="A59" s="3"/>
      <c r="B59" s="6"/>
      <c r="C59" s="17" t="s">
        <v>6</v>
      </c>
      <c r="D59" s="17" t="s">
        <v>80</v>
      </c>
      <c r="E59" s="18" t="s">
        <v>81</v>
      </c>
      <c r="F59" s="17"/>
      <c r="G59" s="17"/>
      <c r="H59" s="17"/>
      <c r="I59" s="17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1516000</v>
      </c>
      <c r="V59" s="19">
        <v>129139.03</v>
      </c>
      <c r="W59" s="19">
        <f t="shared" si="0"/>
        <v>8.52</v>
      </c>
    </row>
    <row r="60" spans="1:23" ht="24.6" customHeight="1" x14ac:dyDescent="0.25">
      <c r="A60" s="2"/>
      <c r="B60" s="5"/>
      <c r="C60" s="14" t="s">
        <v>3</v>
      </c>
      <c r="D60" s="14" t="s">
        <v>82</v>
      </c>
      <c r="E60" s="15" t="s">
        <v>83</v>
      </c>
      <c r="F60" s="14"/>
      <c r="G60" s="14"/>
      <c r="H60" s="14"/>
      <c r="I60" s="1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>
        <f>SUM(U61+U63)</f>
        <v>8652000</v>
      </c>
      <c r="V60" s="16">
        <f>SUM(V61+V63)</f>
        <v>4871215.09</v>
      </c>
      <c r="W60" s="16">
        <f t="shared" si="0"/>
        <v>56.3</v>
      </c>
    </row>
    <row r="61" spans="1:23" ht="37.200000000000003" customHeight="1" x14ac:dyDescent="0.25">
      <c r="A61" s="2"/>
      <c r="B61" s="5"/>
      <c r="C61" s="14" t="s">
        <v>6</v>
      </c>
      <c r="D61" s="14" t="s">
        <v>84</v>
      </c>
      <c r="E61" s="15" t="s">
        <v>85</v>
      </c>
      <c r="F61" s="14"/>
      <c r="G61" s="14"/>
      <c r="H61" s="14"/>
      <c r="I61" s="14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>
        <f>U62</f>
        <v>8434400</v>
      </c>
      <c r="V61" s="16">
        <f>V62</f>
        <v>4783215.09</v>
      </c>
      <c r="W61" s="16">
        <f t="shared" si="0"/>
        <v>56.71</v>
      </c>
    </row>
    <row r="62" spans="1:23" ht="27.6" x14ac:dyDescent="0.25">
      <c r="A62" s="3"/>
      <c r="B62" s="6"/>
      <c r="C62" s="17" t="s">
        <v>6</v>
      </c>
      <c r="D62" s="17" t="s">
        <v>86</v>
      </c>
      <c r="E62" s="18" t="s">
        <v>87</v>
      </c>
      <c r="F62" s="17"/>
      <c r="G62" s="17"/>
      <c r="H62" s="17"/>
      <c r="I62" s="17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>
        <v>8434400</v>
      </c>
      <c r="V62" s="19">
        <v>4783215.09</v>
      </c>
      <c r="W62" s="19">
        <f t="shared" si="0"/>
        <v>56.71</v>
      </c>
    </row>
    <row r="63" spans="1:23" ht="36.6" customHeight="1" x14ac:dyDescent="0.25">
      <c r="A63" s="2"/>
      <c r="B63" s="5"/>
      <c r="C63" s="14" t="s">
        <v>88</v>
      </c>
      <c r="D63" s="14" t="s">
        <v>89</v>
      </c>
      <c r="E63" s="15" t="s">
        <v>90</v>
      </c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>
        <f>U64</f>
        <v>217600</v>
      </c>
      <c r="V63" s="16">
        <f>V64</f>
        <v>88000</v>
      </c>
      <c r="W63" s="16">
        <f t="shared" si="0"/>
        <v>40.44</v>
      </c>
    </row>
    <row r="64" spans="1:23" ht="46.8" customHeight="1" x14ac:dyDescent="0.25">
      <c r="A64" s="2"/>
      <c r="B64" s="5"/>
      <c r="C64" s="14" t="s">
        <v>88</v>
      </c>
      <c r="D64" s="14" t="s">
        <v>91</v>
      </c>
      <c r="E64" s="15" t="s">
        <v>92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U65</f>
        <v>217600</v>
      </c>
      <c r="V64" s="16">
        <f>V65</f>
        <v>88000</v>
      </c>
      <c r="W64" s="16">
        <f t="shared" si="0"/>
        <v>40.44</v>
      </c>
    </row>
    <row r="65" spans="1:23" ht="60.6" customHeight="1" x14ac:dyDescent="0.25">
      <c r="A65" s="2"/>
      <c r="B65" s="5"/>
      <c r="C65" s="14" t="s">
        <v>88</v>
      </c>
      <c r="D65" s="14" t="s">
        <v>93</v>
      </c>
      <c r="E65" s="21" t="s">
        <v>94</v>
      </c>
      <c r="F65" s="14"/>
      <c r="G65" s="14"/>
      <c r="H65" s="14"/>
      <c r="I65" s="14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f>SUM(U66)</f>
        <v>217600</v>
      </c>
      <c r="V65" s="16">
        <f>SUM(V66)</f>
        <v>88000</v>
      </c>
      <c r="W65" s="16">
        <f t="shared" si="0"/>
        <v>40.44</v>
      </c>
    </row>
    <row r="66" spans="1:23" ht="59.4" customHeight="1" x14ac:dyDescent="0.25">
      <c r="A66" s="3"/>
      <c r="B66" s="6"/>
      <c r="C66" s="17" t="s">
        <v>88</v>
      </c>
      <c r="D66" s="17" t="s">
        <v>95</v>
      </c>
      <c r="E66" s="20" t="s">
        <v>94</v>
      </c>
      <c r="F66" s="17"/>
      <c r="G66" s="17"/>
      <c r="H66" s="17"/>
      <c r="I66" s="17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>
        <v>217600</v>
      </c>
      <c r="V66" s="19">
        <v>88000</v>
      </c>
      <c r="W66" s="19">
        <f t="shared" si="0"/>
        <v>40.44</v>
      </c>
    </row>
    <row r="67" spans="1:23" ht="33" customHeight="1" x14ac:dyDescent="0.25">
      <c r="A67" s="2"/>
      <c r="B67" s="5"/>
      <c r="C67" s="14" t="s">
        <v>3</v>
      </c>
      <c r="D67" s="14" t="s">
        <v>96</v>
      </c>
      <c r="E67" s="15" t="s">
        <v>97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SUM(U68+U82+U85+U87+U79+U92)</f>
        <v>27533800</v>
      </c>
      <c r="V67" s="16">
        <f>SUM(V68+V82+V85+V87+V79+V92)</f>
        <v>11069242.800000001</v>
      </c>
      <c r="W67" s="16">
        <f t="shared" si="0"/>
        <v>40.200000000000003</v>
      </c>
    </row>
    <row r="68" spans="1:23" ht="63" customHeight="1" x14ac:dyDescent="0.25">
      <c r="A68" s="2"/>
      <c r="B68" s="5"/>
      <c r="C68" s="14" t="s">
        <v>3</v>
      </c>
      <c r="D68" s="14" t="s">
        <v>98</v>
      </c>
      <c r="E68" s="21" t="s">
        <v>99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SUM(U69+U71+U77+U73)</f>
        <v>22346800</v>
      </c>
      <c r="V68" s="16">
        <f>SUM(V69+V71+V77+V73)</f>
        <v>8137733.2500000009</v>
      </c>
      <c r="W68" s="16">
        <f t="shared" si="0"/>
        <v>36.42</v>
      </c>
    </row>
    <row r="69" spans="1:23" ht="47.4" customHeight="1" x14ac:dyDescent="0.25">
      <c r="A69" s="2"/>
      <c r="B69" s="5"/>
      <c r="C69" s="14" t="s">
        <v>100</v>
      </c>
      <c r="D69" s="14" t="s">
        <v>101</v>
      </c>
      <c r="E69" s="15" t="s">
        <v>102</v>
      </c>
      <c r="F69" s="14"/>
      <c r="G69" s="14"/>
      <c r="H69" s="14"/>
      <c r="I69" s="14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>
        <f>U70</f>
        <v>13828100</v>
      </c>
      <c r="V69" s="16">
        <f>V70</f>
        <v>4721902.53</v>
      </c>
      <c r="W69" s="16">
        <f t="shared" si="0"/>
        <v>34.15</v>
      </c>
    </row>
    <row r="70" spans="1:23" ht="55.2" x14ac:dyDescent="0.25">
      <c r="A70" s="3"/>
      <c r="B70" s="6"/>
      <c r="C70" s="17" t="s">
        <v>100</v>
      </c>
      <c r="D70" s="17" t="s">
        <v>103</v>
      </c>
      <c r="E70" s="20" t="s">
        <v>104</v>
      </c>
      <c r="F70" s="17"/>
      <c r="G70" s="17"/>
      <c r="H70" s="17"/>
      <c r="I70" s="17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>
        <v>13828100</v>
      </c>
      <c r="V70" s="19">
        <v>4721902.53</v>
      </c>
      <c r="W70" s="19">
        <f t="shared" si="0"/>
        <v>34.15</v>
      </c>
    </row>
    <row r="71" spans="1:23" ht="57" customHeight="1" x14ac:dyDescent="0.25">
      <c r="A71" s="2"/>
      <c r="B71" s="5"/>
      <c r="C71" s="14" t="s">
        <v>100</v>
      </c>
      <c r="D71" s="14" t="s">
        <v>105</v>
      </c>
      <c r="E71" s="21" t="s">
        <v>106</v>
      </c>
      <c r="F71" s="14"/>
      <c r="G71" s="14"/>
      <c r="H71" s="14"/>
      <c r="I71" s="14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>
        <f>U72</f>
        <v>2106600</v>
      </c>
      <c r="V71" s="16">
        <f>V72</f>
        <v>423492.65</v>
      </c>
      <c r="W71" s="16">
        <f t="shared" si="0"/>
        <v>20.100000000000001</v>
      </c>
    </row>
    <row r="72" spans="1:23" ht="55.2" x14ac:dyDescent="0.25">
      <c r="A72" s="3"/>
      <c r="B72" s="6"/>
      <c r="C72" s="17" t="s">
        <v>100</v>
      </c>
      <c r="D72" s="17" t="s">
        <v>107</v>
      </c>
      <c r="E72" s="18" t="s">
        <v>108</v>
      </c>
      <c r="F72" s="17"/>
      <c r="G72" s="17"/>
      <c r="H72" s="17"/>
      <c r="I72" s="17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>
        <v>2106600</v>
      </c>
      <c r="V72" s="19">
        <v>423492.65</v>
      </c>
      <c r="W72" s="19">
        <f t="shared" si="0"/>
        <v>20.100000000000001</v>
      </c>
    </row>
    <row r="73" spans="1:23" ht="55.2" x14ac:dyDescent="0.25">
      <c r="A73" s="2"/>
      <c r="B73" s="5"/>
      <c r="C73" s="14" t="s">
        <v>3</v>
      </c>
      <c r="D73" s="14" t="s">
        <v>109</v>
      </c>
      <c r="E73" s="21" t="s">
        <v>110</v>
      </c>
      <c r="F73" s="14"/>
      <c r="G73" s="14"/>
      <c r="H73" s="14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f>U74</f>
        <v>1193100</v>
      </c>
      <c r="V73" s="16">
        <f>V74</f>
        <v>712019.99</v>
      </c>
      <c r="W73" s="16">
        <f t="shared" si="0"/>
        <v>59.68</v>
      </c>
    </row>
    <row r="74" spans="1:23" ht="41.4" x14ac:dyDescent="0.25">
      <c r="A74" s="2"/>
      <c r="B74" s="5"/>
      <c r="C74" s="14" t="s">
        <v>3</v>
      </c>
      <c r="D74" s="14" t="s">
        <v>111</v>
      </c>
      <c r="E74" s="15" t="s">
        <v>112</v>
      </c>
      <c r="F74" s="14"/>
      <c r="G74" s="14"/>
      <c r="H74" s="14"/>
      <c r="I74" s="14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>
        <f>SUM(U75:U76)</f>
        <v>1193100</v>
      </c>
      <c r="V74" s="16">
        <f>SUM(V75:V76)</f>
        <v>712019.99</v>
      </c>
      <c r="W74" s="16">
        <f t="shared" si="0"/>
        <v>59.68</v>
      </c>
    </row>
    <row r="75" spans="1:23" ht="41.4" x14ac:dyDescent="0.25">
      <c r="A75" s="3"/>
      <c r="B75" s="6"/>
      <c r="C75" s="17" t="s">
        <v>88</v>
      </c>
      <c r="D75" s="17" t="s">
        <v>111</v>
      </c>
      <c r="E75" s="18" t="s">
        <v>112</v>
      </c>
      <c r="F75" s="17"/>
      <c r="G75" s="17"/>
      <c r="H75" s="17"/>
      <c r="I75" s="17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>
        <v>1112300</v>
      </c>
      <c r="V75" s="19">
        <v>698559.71</v>
      </c>
      <c r="W75" s="19">
        <f t="shared" si="0"/>
        <v>62.8</v>
      </c>
    </row>
    <row r="76" spans="1:23" ht="41.4" x14ac:dyDescent="0.25">
      <c r="A76" s="3"/>
      <c r="B76" s="6"/>
      <c r="C76" s="17" t="s">
        <v>113</v>
      </c>
      <c r="D76" s="17" t="s">
        <v>111</v>
      </c>
      <c r="E76" s="18" t="s">
        <v>112</v>
      </c>
      <c r="F76" s="17"/>
      <c r="G76" s="17"/>
      <c r="H76" s="17"/>
      <c r="I76" s="17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>
        <v>80800</v>
      </c>
      <c r="V76" s="19">
        <v>13460.28</v>
      </c>
      <c r="W76" s="19">
        <f t="shared" si="0"/>
        <v>16.66</v>
      </c>
    </row>
    <row r="77" spans="1:23" ht="27.6" x14ac:dyDescent="0.25">
      <c r="A77" s="2"/>
      <c r="B77" s="5"/>
      <c r="C77" s="14" t="s">
        <v>100</v>
      </c>
      <c r="D77" s="14" t="s">
        <v>114</v>
      </c>
      <c r="E77" s="15" t="s">
        <v>115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U78</f>
        <v>5219000</v>
      </c>
      <c r="V77" s="16">
        <f>V78</f>
        <v>2280318.08</v>
      </c>
      <c r="W77" s="16">
        <f t="shared" ref="W77:W141" si="1">ROUND(V77/U77*100,2)</f>
        <v>43.69</v>
      </c>
    </row>
    <row r="78" spans="1:23" ht="27.6" x14ac:dyDescent="0.25">
      <c r="A78" s="3"/>
      <c r="B78" s="6"/>
      <c r="C78" s="17" t="s">
        <v>100</v>
      </c>
      <c r="D78" s="17" t="s">
        <v>116</v>
      </c>
      <c r="E78" s="18" t="s">
        <v>117</v>
      </c>
      <c r="F78" s="17"/>
      <c r="G78" s="17"/>
      <c r="H78" s="17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>
        <v>5219000</v>
      </c>
      <c r="V78" s="19">
        <v>2280318.08</v>
      </c>
      <c r="W78" s="19">
        <f t="shared" si="1"/>
        <v>43.69</v>
      </c>
    </row>
    <row r="79" spans="1:23" ht="31.2" customHeight="1" x14ac:dyDescent="0.25">
      <c r="A79" s="2"/>
      <c r="B79" s="5"/>
      <c r="C79" s="14" t="s">
        <v>100</v>
      </c>
      <c r="D79" s="14" t="s">
        <v>118</v>
      </c>
      <c r="E79" s="15" t="s">
        <v>119</v>
      </c>
      <c r="F79" s="14"/>
      <c r="G79" s="14"/>
      <c r="H79" s="14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f>U80</f>
        <v>110400</v>
      </c>
      <c r="V79" s="16">
        <f>V80</f>
        <v>0</v>
      </c>
      <c r="W79" s="16">
        <f t="shared" si="1"/>
        <v>0</v>
      </c>
    </row>
    <row r="80" spans="1:23" ht="27.6" x14ac:dyDescent="0.25">
      <c r="A80" s="2"/>
      <c r="B80" s="5"/>
      <c r="C80" s="14" t="s">
        <v>100</v>
      </c>
      <c r="D80" s="14" t="s">
        <v>120</v>
      </c>
      <c r="E80" s="15" t="s">
        <v>121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U81</f>
        <v>110400</v>
      </c>
      <c r="V80" s="16">
        <f>V81</f>
        <v>0</v>
      </c>
      <c r="W80" s="16">
        <f t="shared" si="1"/>
        <v>0</v>
      </c>
    </row>
    <row r="81" spans="1:23" ht="78" customHeight="1" x14ac:dyDescent="0.25">
      <c r="A81" s="3"/>
      <c r="B81" s="6"/>
      <c r="C81" s="17" t="s">
        <v>100</v>
      </c>
      <c r="D81" s="17" t="s">
        <v>122</v>
      </c>
      <c r="E81" s="20" t="s">
        <v>123</v>
      </c>
      <c r="F81" s="17"/>
      <c r="G81" s="17"/>
      <c r="H81" s="17"/>
      <c r="I81" s="17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>
        <v>110400</v>
      </c>
      <c r="V81" s="19">
        <v>0</v>
      </c>
      <c r="W81" s="19">
        <f t="shared" si="1"/>
        <v>0</v>
      </c>
    </row>
    <row r="82" spans="1:23" ht="21" customHeight="1" x14ac:dyDescent="0.25">
      <c r="A82" s="2"/>
      <c r="B82" s="5"/>
      <c r="C82" s="14" t="s">
        <v>100</v>
      </c>
      <c r="D82" s="14" t="s">
        <v>124</v>
      </c>
      <c r="E82" s="15" t="s">
        <v>125</v>
      </c>
      <c r="F82" s="14"/>
      <c r="G82" s="14"/>
      <c r="H82" s="14"/>
      <c r="I82" s="14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>
        <f>U83</f>
        <v>65000</v>
      </c>
      <c r="V82" s="16">
        <f>V83</f>
        <v>44063.6</v>
      </c>
      <c r="W82" s="16">
        <f t="shared" si="1"/>
        <v>67.790000000000006</v>
      </c>
    </row>
    <row r="83" spans="1:23" ht="41.4" x14ac:dyDescent="0.25">
      <c r="A83" s="2"/>
      <c r="B83" s="5"/>
      <c r="C83" s="14" t="s">
        <v>100</v>
      </c>
      <c r="D83" s="14" t="s">
        <v>126</v>
      </c>
      <c r="E83" s="15" t="s">
        <v>127</v>
      </c>
      <c r="F83" s="14"/>
      <c r="G83" s="14"/>
      <c r="H83" s="14"/>
      <c r="I83" s="14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>
        <f>U84</f>
        <v>65000</v>
      </c>
      <c r="V83" s="16">
        <f>V84</f>
        <v>44063.6</v>
      </c>
      <c r="W83" s="16">
        <f t="shared" si="1"/>
        <v>67.790000000000006</v>
      </c>
    </row>
    <row r="84" spans="1:23" ht="41.4" x14ac:dyDescent="0.25">
      <c r="A84" s="3"/>
      <c r="B84" s="6"/>
      <c r="C84" s="17" t="s">
        <v>100</v>
      </c>
      <c r="D84" s="17" t="s">
        <v>128</v>
      </c>
      <c r="E84" s="18" t="s">
        <v>129</v>
      </c>
      <c r="F84" s="17"/>
      <c r="G84" s="17"/>
      <c r="H84" s="17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65000</v>
      </c>
      <c r="V84" s="19">
        <v>44063.6</v>
      </c>
      <c r="W84" s="19">
        <f t="shared" si="1"/>
        <v>67.790000000000006</v>
      </c>
    </row>
    <row r="85" spans="1:23" ht="66" customHeight="1" x14ac:dyDescent="0.25">
      <c r="A85" s="2"/>
      <c r="B85" s="5"/>
      <c r="C85" s="14" t="s">
        <v>100</v>
      </c>
      <c r="D85" s="14" t="s">
        <v>130</v>
      </c>
      <c r="E85" s="21" t="s">
        <v>131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U86</f>
        <v>1911600</v>
      </c>
      <c r="V85" s="16">
        <f>V86</f>
        <v>395100.13</v>
      </c>
      <c r="W85" s="16">
        <f t="shared" si="1"/>
        <v>20.67</v>
      </c>
    </row>
    <row r="86" spans="1:23" ht="62.4" customHeight="1" x14ac:dyDescent="0.25">
      <c r="A86" s="3"/>
      <c r="B86" s="6"/>
      <c r="C86" s="17" t="s">
        <v>100</v>
      </c>
      <c r="D86" s="17" t="s">
        <v>132</v>
      </c>
      <c r="E86" s="20" t="s">
        <v>133</v>
      </c>
      <c r="F86" s="17"/>
      <c r="G86" s="17"/>
      <c r="H86" s="17"/>
      <c r="I86" s="17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>
        <v>1911600</v>
      </c>
      <c r="V86" s="19">
        <v>395100.13</v>
      </c>
      <c r="W86" s="19">
        <f t="shared" si="1"/>
        <v>20.67</v>
      </c>
    </row>
    <row r="87" spans="1:23" ht="58.8" customHeight="1" x14ac:dyDescent="0.25">
      <c r="A87" s="2"/>
      <c r="B87" s="5"/>
      <c r="C87" s="14" t="s">
        <v>3</v>
      </c>
      <c r="D87" s="14" t="s">
        <v>134</v>
      </c>
      <c r="E87" s="21" t="s">
        <v>135</v>
      </c>
      <c r="F87" s="14"/>
      <c r="G87" s="14"/>
      <c r="H87" s="14"/>
      <c r="I87" s="14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>
        <f>U88</f>
        <v>3100000</v>
      </c>
      <c r="V87" s="16">
        <f>V88</f>
        <v>2397390.31</v>
      </c>
      <c r="W87" s="16">
        <f t="shared" si="1"/>
        <v>77.34</v>
      </c>
    </row>
    <row r="88" spans="1:23" ht="59.4" customHeight="1" x14ac:dyDescent="0.25">
      <c r="A88" s="2"/>
      <c r="B88" s="5"/>
      <c r="C88" s="14" t="s">
        <v>3</v>
      </c>
      <c r="D88" s="14" t="s">
        <v>136</v>
      </c>
      <c r="E88" s="21" t="s">
        <v>137</v>
      </c>
      <c r="F88" s="14"/>
      <c r="G88" s="14"/>
      <c r="H88" s="14"/>
      <c r="I88" s="14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>
        <f>U89</f>
        <v>3100000</v>
      </c>
      <c r="V88" s="16">
        <f>V89</f>
        <v>2397390.31</v>
      </c>
      <c r="W88" s="16">
        <f t="shared" si="1"/>
        <v>77.34</v>
      </c>
    </row>
    <row r="89" spans="1:23" ht="60.6" customHeight="1" x14ac:dyDescent="0.25">
      <c r="A89" s="2"/>
      <c r="B89" s="5"/>
      <c r="C89" s="14" t="s">
        <v>3</v>
      </c>
      <c r="D89" s="14" t="s">
        <v>138</v>
      </c>
      <c r="E89" s="15" t="s">
        <v>139</v>
      </c>
      <c r="F89" s="14"/>
      <c r="G89" s="14"/>
      <c r="H89" s="14"/>
      <c r="I89" s="14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>
        <f>SUM(U90:U91)</f>
        <v>3100000</v>
      </c>
      <c r="V89" s="16">
        <f>SUM(V90:V91)</f>
        <v>2397390.31</v>
      </c>
      <c r="W89" s="16">
        <f t="shared" si="1"/>
        <v>77.34</v>
      </c>
    </row>
    <row r="90" spans="1:23" ht="48" customHeight="1" x14ac:dyDescent="0.25">
      <c r="A90" s="3"/>
      <c r="B90" s="6"/>
      <c r="C90" s="17" t="s">
        <v>113</v>
      </c>
      <c r="D90" s="17" t="s">
        <v>138</v>
      </c>
      <c r="E90" s="18" t="s">
        <v>139</v>
      </c>
      <c r="F90" s="17"/>
      <c r="G90" s="17"/>
      <c r="H90" s="17"/>
      <c r="I90" s="17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>
        <v>500000</v>
      </c>
      <c r="V90" s="19">
        <v>784649.95</v>
      </c>
      <c r="W90" s="19">
        <f t="shared" si="1"/>
        <v>156.93</v>
      </c>
    </row>
    <row r="91" spans="1:23" ht="45.6" customHeight="1" x14ac:dyDescent="0.25">
      <c r="A91" s="3"/>
      <c r="B91" s="6"/>
      <c r="C91" s="17" t="s">
        <v>100</v>
      </c>
      <c r="D91" s="17" t="s">
        <v>138</v>
      </c>
      <c r="E91" s="18" t="s">
        <v>139</v>
      </c>
      <c r="F91" s="17"/>
      <c r="G91" s="17"/>
      <c r="H91" s="17"/>
      <c r="I91" s="17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>
        <v>2600000</v>
      </c>
      <c r="V91" s="19">
        <v>1612740.36</v>
      </c>
      <c r="W91" s="19">
        <f t="shared" si="1"/>
        <v>62.03</v>
      </c>
    </row>
    <row r="92" spans="1:23" ht="76.8" customHeight="1" x14ac:dyDescent="0.25">
      <c r="A92" s="3"/>
      <c r="B92" s="29"/>
      <c r="C92" s="36" t="s">
        <v>113</v>
      </c>
      <c r="D92" s="36" t="s">
        <v>505</v>
      </c>
      <c r="E92" s="35" t="s">
        <v>507</v>
      </c>
      <c r="F92" s="36"/>
      <c r="G92" s="36"/>
      <c r="H92" s="36"/>
      <c r="I92" s="3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SUM(U93)</f>
        <v>0</v>
      </c>
      <c r="V92" s="16">
        <f>SUM(V93)</f>
        <v>94955.51</v>
      </c>
      <c r="W92" s="16" t="s">
        <v>426</v>
      </c>
    </row>
    <row r="93" spans="1:23" ht="72.599999999999994" customHeight="1" x14ac:dyDescent="0.25">
      <c r="A93" s="3"/>
      <c r="B93" s="29"/>
      <c r="C93" s="17" t="s">
        <v>113</v>
      </c>
      <c r="D93" s="17" t="s">
        <v>506</v>
      </c>
      <c r="E93" s="18" t="s">
        <v>508</v>
      </c>
      <c r="F93" s="17"/>
      <c r="G93" s="17"/>
      <c r="H93" s="17"/>
      <c r="I93" s="17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>
        <v>0</v>
      </c>
      <c r="V93" s="19">
        <v>94955.51</v>
      </c>
      <c r="W93" s="19" t="s">
        <v>426</v>
      </c>
    </row>
    <row r="94" spans="1:23" ht="21" customHeight="1" x14ac:dyDescent="0.25">
      <c r="A94" s="2"/>
      <c r="B94" s="5"/>
      <c r="C94" s="14" t="s">
        <v>3</v>
      </c>
      <c r="D94" s="14" t="s">
        <v>140</v>
      </c>
      <c r="E94" s="15" t="s">
        <v>141</v>
      </c>
      <c r="F94" s="14"/>
      <c r="G94" s="14"/>
      <c r="H94" s="14"/>
      <c r="I94" s="14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>
        <f>SUM(U95+U105)</f>
        <v>10467100</v>
      </c>
      <c r="V94" s="16">
        <f>SUM(V95+V105)</f>
        <v>3543915.42</v>
      </c>
      <c r="W94" s="16">
        <f t="shared" si="1"/>
        <v>33.86</v>
      </c>
    </row>
    <row r="95" spans="1:23" ht="26.4" customHeight="1" x14ac:dyDescent="0.25">
      <c r="A95" s="2"/>
      <c r="B95" s="5"/>
      <c r="C95" s="14" t="s">
        <v>142</v>
      </c>
      <c r="D95" s="14" t="s">
        <v>143</v>
      </c>
      <c r="E95" s="15" t="s">
        <v>144</v>
      </c>
      <c r="F95" s="14"/>
      <c r="G95" s="14"/>
      <c r="H95" s="14"/>
      <c r="I95" s="1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SUM(U96+U98+U100)</f>
        <v>10319100</v>
      </c>
      <c r="V95" s="16">
        <f>SUM(V96+V98+V100)</f>
        <v>3460981.4699999997</v>
      </c>
      <c r="W95" s="16">
        <f t="shared" si="1"/>
        <v>33.54</v>
      </c>
    </row>
    <row r="96" spans="1:23" ht="27.6" x14ac:dyDescent="0.25">
      <c r="A96" s="2"/>
      <c r="B96" s="5"/>
      <c r="C96" s="14" t="s">
        <v>142</v>
      </c>
      <c r="D96" s="14" t="s">
        <v>145</v>
      </c>
      <c r="E96" s="15" t="s">
        <v>146</v>
      </c>
      <c r="F96" s="14"/>
      <c r="G96" s="14"/>
      <c r="H96" s="14"/>
      <c r="I96" s="14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f>U97</f>
        <v>2120600</v>
      </c>
      <c r="V96" s="16">
        <f>V97</f>
        <v>528829.31999999995</v>
      </c>
      <c r="W96" s="16">
        <f t="shared" si="1"/>
        <v>24.94</v>
      </c>
    </row>
    <row r="97" spans="1:23" ht="45.6" customHeight="1" x14ac:dyDescent="0.25">
      <c r="A97" s="3"/>
      <c r="B97" s="6"/>
      <c r="C97" s="17" t="s">
        <v>142</v>
      </c>
      <c r="D97" s="17" t="s">
        <v>147</v>
      </c>
      <c r="E97" s="18" t="s">
        <v>148</v>
      </c>
      <c r="F97" s="17"/>
      <c r="G97" s="17"/>
      <c r="H97" s="17"/>
      <c r="I97" s="17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v>2120600</v>
      </c>
      <c r="V97" s="19">
        <v>528829.31999999995</v>
      </c>
      <c r="W97" s="19">
        <f t="shared" si="1"/>
        <v>24.94</v>
      </c>
    </row>
    <row r="98" spans="1:23" ht="21" customHeight="1" x14ac:dyDescent="0.25">
      <c r="A98" s="2"/>
      <c r="B98" s="5"/>
      <c r="C98" s="14" t="s">
        <v>142</v>
      </c>
      <c r="D98" s="14" t="s">
        <v>149</v>
      </c>
      <c r="E98" s="15" t="s">
        <v>150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U99</f>
        <v>2877600</v>
      </c>
      <c r="V98" s="16">
        <f>V99</f>
        <v>1140328.3700000001</v>
      </c>
      <c r="W98" s="16">
        <f t="shared" si="1"/>
        <v>39.630000000000003</v>
      </c>
    </row>
    <row r="99" spans="1:23" ht="49.2" customHeight="1" x14ac:dyDescent="0.25">
      <c r="A99" s="3"/>
      <c r="B99" s="6"/>
      <c r="C99" s="17" t="s">
        <v>142</v>
      </c>
      <c r="D99" s="17" t="s">
        <v>151</v>
      </c>
      <c r="E99" s="18" t="s">
        <v>152</v>
      </c>
      <c r="F99" s="17"/>
      <c r="G99" s="17"/>
      <c r="H99" s="17"/>
      <c r="I99" s="17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>
        <v>2877600</v>
      </c>
      <c r="V99" s="19">
        <v>1140328.3700000001</v>
      </c>
      <c r="W99" s="19">
        <f t="shared" si="1"/>
        <v>39.630000000000003</v>
      </c>
    </row>
    <row r="100" spans="1:23" ht="18" customHeight="1" x14ac:dyDescent="0.25">
      <c r="A100" s="2"/>
      <c r="B100" s="5"/>
      <c r="C100" s="14" t="s">
        <v>142</v>
      </c>
      <c r="D100" s="14" t="s">
        <v>153</v>
      </c>
      <c r="E100" s="15" t="s">
        <v>154</v>
      </c>
      <c r="F100" s="14"/>
      <c r="G100" s="14"/>
      <c r="H100" s="14"/>
      <c r="I100" s="14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f>SUM(U101+U103)</f>
        <v>5320900</v>
      </c>
      <c r="V100" s="16">
        <f>SUM(V101+V103)</f>
        <v>1791823.7799999998</v>
      </c>
      <c r="W100" s="16">
        <f t="shared" si="1"/>
        <v>33.68</v>
      </c>
    </row>
    <row r="101" spans="1:23" ht="21" customHeight="1" x14ac:dyDescent="0.25">
      <c r="A101" s="2"/>
      <c r="B101" s="5"/>
      <c r="C101" s="14" t="s">
        <v>142</v>
      </c>
      <c r="D101" s="14" t="s">
        <v>155</v>
      </c>
      <c r="E101" s="15" t="s">
        <v>156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</f>
        <v>5260900</v>
      </c>
      <c r="V101" s="16">
        <f>V102</f>
        <v>1734078.38</v>
      </c>
      <c r="W101" s="16">
        <f t="shared" si="1"/>
        <v>32.96</v>
      </c>
    </row>
    <row r="102" spans="1:23" ht="41.4" x14ac:dyDescent="0.25">
      <c r="A102" s="3"/>
      <c r="B102" s="6"/>
      <c r="C102" s="17" t="s">
        <v>142</v>
      </c>
      <c r="D102" s="17" t="s">
        <v>157</v>
      </c>
      <c r="E102" s="18" t="s">
        <v>158</v>
      </c>
      <c r="F102" s="17"/>
      <c r="G102" s="17"/>
      <c r="H102" s="17"/>
      <c r="I102" s="17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>
        <v>5260900</v>
      </c>
      <c r="V102" s="19">
        <v>1734078.38</v>
      </c>
      <c r="W102" s="19">
        <f t="shared" si="1"/>
        <v>32.96</v>
      </c>
    </row>
    <row r="103" spans="1:23" ht="21.6" customHeight="1" x14ac:dyDescent="0.25">
      <c r="A103" s="2"/>
      <c r="B103" s="5"/>
      <c r="C103" s="14" t="s">
        <v>142</v>
      </c>
      <c r="D103" s="14" t="s">
        <v>159</v>
      </c>
      <c r="E103" s="15" t="s">
        <v>160</v>
      </c>
      <c r="F103" s="14"/>
      <c r="G103" s="14"/>
      <c r="H103" s="14"/>
      <c r="I103" s="14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>
        <f>U104</f>
        <v>60000</v>
      </c>
      <c r="V103" s="16">
        <f>V104</f>
        <v>57745.4</v>
      </c>
      <c r="W103" s="16">
        <f t="shared" si="1"/>
        <v>96.24</v>
      </c>
    </row>
    <row r="104" spans="1:23" ht="41.4" x14ac:dyDescent="0.25">
      <c r="A104" s="3"/>
      <c r="B104" s="6"/>
      <c r="C104" s="17" t="s">
        <v>142</v>
      </c>
      <c r="D104" s="17" t="s">
        <v>161</v>
      </c>
      <c r="E104" s="18" t="s">
        <v>162</v>
      </c>
      <c r="F104" s="17"/>
      <c r="G104" s="17"/>
      <c r="H104" s="17"/>
      <c r="I104" s="17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>
        <v>60000</v>
      </c>
      <c r="V104" s="19">
        <v>57745.4</v>
      </c>
      <c r="W104" s="19">
        <f t="shared" si="1"/>
        <v>96.24</v>
      </c>
    </row>
    <row r="105" spans="1:23" ht="19.8" customHeight="1" x14ac:dyDescent="0.25">
      <c r="A105" s="2"/>
      <c r="B105" s="5"/>
      <c r="C105" s="14" t="s">
        <v>88</v>
      </c>
      <c r="D105" s="14" t="s">
        <v>163</v>
      </c>
      <c r="E105" s="15" t="s">
        <v>164</v>
      </c>
      <c r="F105" s="14"/>
      <c r="G105" s="14"/>
      <c r="H105" s="14"/>
      <c r="I105" s="14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>
        <f>U106</f>
        <v>148000</v>
      </c>
      <c r="V105" s="16">
        <f>V106</f>
        <v>82933.95</v>
      </c>
      <c r="W105" s="16">
        <f t="shared" si="1"/>
        <v>56.04</v>
      </c>
    </row>
    <row r="106" spans="1:23" ht="27.6" x14ac:dyDescent="0.25">
      <c r="A106" s="2"/>
      <c r="B106" s="5"/>
      <c r="C106" s="14" t="s">
        <v>88</v>
      </c>
      <c r="D106" s="14" t="s">
        <v>165</v>
      </c>
      <c r="E106" s="15" t="s">
        <v>166</v>
      </c>
      <c r="F106" s="14"/>
      <c r="G106" s="14"/>
      <c r="H106" s="14"/>
      <c r="I106" s="1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U107</f>
        <v>148000</v>
      </c>
      <c r="V106" s="16">
        <f>V107</f>
        <v>82933.95</v>
      </c>
      <c r="W106" s="16">
        <f t="shared" si="1"/>
        <v>56.04</v>
      </c>
    </row>
    <row r="107" spans="1:23" ht="41.4" x14ac:dyDescent="0.25">
      <c r="A107" s="3"/>
      <c r="B107" s="6"/>
      <c r="C107" s="17" t="s">
        <v>88</v>
      </c>
      <c r="D107" s="17" t="s">
        <v>167</v>
      </c>
      <c r="E107" s="18" t="s">
        <v>168</v>
      </c>
      <c r="F107" s="17"/>
      <c r="G107" s="17"/>
      <c r="H107" s="17"/>
      <c r="I107" s="17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148000</v>
      </c>
      <c r="V107" s="19">
        <v>82933.95</v>
      </c>
      <c r="W107" s="19">
        <f t="shared" si="1"/>
        <v>56.04</v>
      </c>
    </row>
    <row r="108" spans="1:23" ht="27.6" x14ac:dyDescent="0.25">
      <c r="A108" s="2"/>
      <c r="B108" s="5"/>
      <c r="C108" s="14" t="s">
        <v>3</v>
      </c>
      <c r="D108" s="14" t="s">
        <v>169</v>
      </c>
      <c r="E108" s="15" t="s">
        <v>170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SUM(U109)</f>
        <v>807300</v>
      </c>
      <c r="V108" s="16">
        <f>SUM(V109)</f>
        <v>1564546</v>
      </c>
      <c r="W108" s="16">
        <f t="shared" si="1"/>
        <v>193.8</v>
      </c>
    </row>
    <row r="109" spans="1:23" ht="21" customHeight="1" x14ac:dyDescent="0.25">
      <c r="A109" s="2"/>
      <c r="B109" s="5"/>
      <c r="C109" s="14" t="s">
        <v>3</v>
      </c>
      <c r="D109" s="14" t="s">
        <v>171</v>
      </c>
      <c r="E109" s="15" t="s">
        <v>172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SUM(U110+U115)</f>
        <v>807300</v>
      </c>
      <c r="V109" s="16">
        <f>SUM(V110+V115)</f>
        <v>1564546</v>
      </c>
      <c r="W109" s="16">
        <f t="shared" si="1"/>
        <v>193.8</v>
      </c>
    </row>
    <row r="110" spans="1:23" ht="27.6" x14ac:dyDescent="0.25">
      <c r="A110" s="2"/>
      <c r="B110" s="5"/>
      <c r="C110" s="14" t="s">
        <v>3</v>
      </c>
      <c r="D110" s="14" t="s">
        <v>173</v>
      </c>
      <c r="E110" s="15" t="s">
        <v>174</v>
      </c>
      <c r="F110" s="14"/>
      <c r="G110" s="14"/>
      <c r="H110" s="14"/>
      <c r="I110" s="14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>
        <f>U111</f>
        <v>807300</v>
      </c>
      <c r="V110" s="16">
        <f>V111</f>
        <v>404685.2</v>
      </c>
      <c r="W110" s="16">
        <f t="shared" si="1"/>
        <v>50.13</v>
      </c>
    </row>
    <row r="111" spans="1:23" ht="27.6" x14ac:dyDescent="0.25">
      <c r="A111" s="2"/>
      <c r="B111" s="5"/>
      <c r="C111" s="14" t="s">
        <v>3</v>
      </c>
      <c r="D111" s="14" t="s">
        <v>175</v>
      </c>
      <c r="E111" s="15" t="s">
        <v>176</v>
      </c>
      <c r="F111" s="14"/>
      <c r="G111" s="14"/>
      <c r="H111" s="14"/>
      <c r="I111" s="14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>
        <f>SUM(U112:U114)</f>
        <v>807300</v>
      </c>
      <c r="V111" s="16">
        <f>SUM(V112:V114)</f>
        <v>404685.2</v>
      </c>
      <c r="W111" s="16">
        <f t="shared" si="1"/>
        <v>50.13</v>
      </c>
    </row>
    <row r="112" spans="1:23" ht="27.6" x14ac:dyDescent="0.25">
      <c r="A112" s="3"/>
      <c r="B112" s="6"/>
      <c r="C112" s="17" t="s">
        <v>88</v>
      </c>
      <c r="D112" s="17" t="s">
        <v>175</v>
      </c>
      <c r="E112" s="18" t="s">
        <v>176</v>
      </c>
      <c r="F112" s="17"/>
      <c r="G112" s="17"/>
      <c r="H112" s="17"/>
      <c r="I112" s="17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>
        <v>294300</v>
      </c>
      <c r="V112" s="19">
        <v>129981.08</v>
      </c>
      <c r="W112" s="19">
        <f t="shared" si="1"/>
        <v>44.17</v>
      </c>
    </row>
    <row r="113" spans="1:23" ht="27.6" x14ac:dyDescent="0.25">
      <c r="A113" s="3"/>
      <c r="B113" s="6"/>
      <c r="C113" s="17" t="s">
        <v>113</v>
      </c>
      <c r="D113" s="17" t="s">
        <v>175</v>
      </c>
      <c r="E113" s="18" t="s">
        <v>176</v>
      </c>
      <c r="F113" s="17"/>
      <c r="G113" s="17"/>
      <c r="H113" s="17"/>
      <c r="I113" s="17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>
        <v>70000</v>
      </c>
      <c r="V113" s="19">
        <v>31670.36</v>
      </c>
      <c r="W113" s="19">
        <f t="shared" si="1"/>
        <v>45.24</v>
      </c>
    </row>
    <row r="114" spans="1:23" ht="27.6" x14ac:dyDescent="0.25">
      <c r="A114" s="3"/>
      <c r="B114" s="6"/>
      <c r="C114" s="17" t="s">
        <v>100</v>
      </c>
      <c r="D114" s="17" t="s">
        <v>175</v>
      </c>
      <c r="E114" s="18" t="s">
        <v>176</v>
      </c>
      <c r="F114" s="17"/>
      <c r="G114" s="17"/>
      <c r="H114" s="17"/>
      <c r="I114" s="17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>
        <v>443000</v>
      </c>
      <c r="V114" s="19">
        <v>243033.76</v>
      </c>
      <c r="W114" s="19">
        <f t="shared" si="1"/>
        <v>54.86</v>
      </c>
    </row>
    <row r="115" spans="1:23" ht="18.600000000000001" customHeight="1" x14ac:dyDescent="0.25">
      <c r="A115" s="3"/>
      <c r="B115" s="29"/>
      <c r="C115" s="23" t="s">
        <v>3</v>
      </c>
      <c r="D115" s="23" t="s">
        <v>442</v>
      </c>
      <c r="E115" s="24" t="s">
        <v>443</v>
      </c>
      <c r="F115" s="23"/>
      <c r="G115" s="23"/>
      <c r="H115" s="23"/>
      <c r="I115" s="23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>
        <f>SUM(U116:U118)</f>
        <v>0</v>
      </c>
      <c r="V115" s="16">
        <f>SUM(V116:V118)</f>
        <v>1159860.8</v>
      </c>
      <c r="W115" s="16" t="s">
        <v>426</v>
      </c>
    </row>
    <row r="116" spans="1:23" ht="15.6" x14ac:dyDescent="0.25">
      <c r="A116" s="3"/>
      <c r="B116" s="29"/>
      <c r="C116" s="17" t="s">
        <v>88</v>
      </c>
      <c r="D116" s="17" t="s">
        <v>442</v>
      </c>
      <c r="E116" s="18" t="s">
        <v>443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0</v>
      </c>
      <c r="V116" s="19">
        <v>885092.39</v>
      </c>
      <c r="W116" s="16" t="s">
        <v>426</v>
      </c>
    </row>
    <row r="117" spans="1:23" ht="15.6" x14ac:dyDescent="0.25">
      <c r="A117" s="3"/>
      <c r="B117" s="29"/>
      <c r="C117" s="17" t="s">
        <v>113</v>
      </c>
      <c r="D117" s="17" t="s">
        <v>442</v>
      </c>
      <c r="E117" s="18" t="s">
        <v>443</v>
      </c>
      <c r="F117" s="17"/>
      <c r="G117" s="17"/>
      <c r="H117" s="17"/>
      <c r="I117" s="17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>
        <v>0</v>
      </c>
      <c r="V117" s="19">
        <v>270393.21000000002</v>
      </c>
      <c r="W117" s="16" t="s">
        <v>426</v>
      </c>
    </row>
    <row r="118" spans="1:23" ht="15.6" x14ac:dyDescent="0.25">
      <c r="A118" s="3"/>
      <c r="B118" s="29"/>
      <c r="C118" s="17" t="s">
        <v>100</v>
      </c>
      <c r="D118" s="17" t="s">
        <v>442</v>
      </c>
      <c r="E118" s="18" t="s">
        <v>443</v>
      </c>
      <c r="F118" s="17"/>
      <c r="G118" s="17"/>
      <c r="H118" s="17"/>
      <c r="I118" s="17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>
        <v>0</v>
      </c>
      <c r="V118" s="19">
        <v>4375.2</v>
      </c>
      <c r="W118" s="16" t="s">
        <v>426</v>
      </c>
    </row>
    <row r="119" spans="1:23" ht="22.2" customHeight="1" x14ac:dyDescent="0.25">
      <c r="A119" s="2"/>
      <c r="B119" s="5"/>
      <c r="C119" s="14" t="s">
        <v>88</v>
      </c>
      <c r="D119" s="14" t="s">
        <v>177</v>
      </c>
      <c r="E119" s="15" t="s">
        <v>178</v>
      </c>
      <c r="F119" s="14"/>
      <c r="G119" s="14"/>
      <c r="H119" s="14"/>
      <c r="I119" s="14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>
        <f>SUM(U120+U122)</f>
        <v>12096100</v>
      </c>
      <c r="V119" s="16">
        <f>SUM(V120+V122)</f>
        <v>8983110.1899999995</v>
      </c>
      <c r="W119" s="16">
        <f t="shared" si="1"/>
        <v>74.260000000000005</v>
      </c>
    </row>
    <row r="120" spans="1:23" ht="19.8" customHeight="1" x14ac:dyDescent="0.25">
      <c r="A120" s="2"/>
      <c r="B120" s="5"/>
      <c r="C120" s="14" t="s">
        <v>88</v>
      </c>
      <c r="D120" s="14" t="s">
        <v>179</v>
      </c>
      <c r="E120" s="15" t="s">
        <v>180</v>
      </c>
      <c r="F120" s="14"/>
      <c r="G120" s="14"/>
      <c r="H120" s="14"/>
      <c r="I120" s="14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>
        <f>U121</f>
        <v>12096100</v>
      </c>
      <c r="V120" s="16">
        <f>SUM(V121)</f>
        <v>5298964.7699999996</v>
      </c>
      <c r="W120" s="16">
        <f t="shared" si="1"/>
        <v>43.81</v>
      </c>
    </row>
    <row r="121" spans="1:23" ht="22.2" customHeight="1" x14ac:dyDescent="0.25">
      <c r="A121" s="3"/>
      <c r="B121" s="6"/>
      <c r="C121" s="17" t="s">
        <v>88</v>
      </c>
      <c r="D121" s="17" t="s">
        <v>181</v>
      </c>
      <c r="E121" s="18" t="s">
        <v>182</v>
      </c>
      <c r="F121" s="17"/>
      <c r="G121" s="17"/>
      <c r="H121" s="17"/>
      <c r="I121" s="17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>
        <v>12096100</v>
      </c>
      <c r="V121" s="19">
        <v>5298964.7699999996</v>
      </c>
      <c r="W121" s="19">
        <f t="shared" si="1"/>
        <v>43.81</v>
      </c>
    </row>
    <row r="122" spans="1:23" ht="55.2" x14ac:dyDescent="0.25">
      <c r="A122" s="3"/>
      <c r="B122" s="29"/>
      <c r="C122" s="23" t="s">
        <v>3</v>
      </c>
      <c r="D122" s="23" t="s">
        <v>444</v>
      </c>
      <c r="E122" s="24" t="s">
        <v>445</v>
      </c>
      <c r="F122" s="23"/>
      <c r="G122" s="23"/>
      <c r="H122" s="23"/>
      <c r="I122" s="23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>
        <f>SUM(U124+U123)</f>
        <v>0</v>
      </c>
      <c r="V122" s="16">
        <f>SUM(V124+V123)</f>
        <v>3684145.42</v>
      </c>
      <c r="W122" s="16" t="s">
        <v>426</v>
      </c>
    </row>
    <row r="123" spans="1:23" ht="55.2" x14ac:dyDescent="0.25">
      <c r="A123" s="3"/>
      <c r="B123" s="29"/>
      <c r="C123" s="17" t="s">
        <v>88</v>
      </c>
      <c r="D123" s="17" t="s">
        <v>509</v>
      </c>
      <c r="E123" s="18" t="s">
        <v>510</v>
      </c>
      <c r="F123" s="17"/>
      <c r="G123" s="17"/>
      <c r="H123" s="17"/>
      <c r="I123" s="17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>
        <v>0</v>
      </c>
      <c r="V123" s="19">
        <v>3370.73</v>
      </c>
      <c r="W123" s="19" t="s">
        <v>426</v>
      </c>
    </row>
    <row r="124" spans="1:23" ht="65.400000000000006" customHeight="1" x14ac:dyDescent="0.25">
      <c r="A124" s="3"/>
      <c r="B124" s="29"/>
      <c r="C124" s="17" t="s">
        <v>100</v>
      </c>
      <c r="D124" s="17" t="s">
        <v>512</v>
      </c>
      <c r="E124" s="18" t="s">
        <v>511</v>
      </c>
      <c r="F124" s="17"/>
      <c r="G124" s="17"/>
      <c r="H124" s="17"/>
      <c r="I124" s="17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>
        <v>0</v>
      </c>
      <c r="V124" s="19">
        <v>3680774.69</v>
      </c>
      <c r="W124" s="16" t="s">
        <v>426</v>
      </c>
    </row>
    <row r="125" spans="1:23" ht="19.2" customHeight="1" x14ac:dyDescent="0.25">
      <c r="A125" s="2"/>
      <c r="B125" s="5"/>
      <c r="C125" s="14" t="s">
        <v>3</v>
      </c>
      <c r="D125" s="14" t="s">
        <v>183</v>
      </c>
      <c r="E125" s="15" t="s">
        <v>184</v>
      </c>
      <c r="F125" s="14"/>
      <c r="G125" s="14"/>
      <c r="H125" s="14"/>
      <c r="I125" s="14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SUM(U126+U162+U164+U171+U183)</f>
        <v>6148400</v>
      </c>
      <c r="V125" s="16">
        <f>SUM(V126+V162+V164+V171+V183)</f>
        <v>1676537.7</v>
      </c>
      <c r="W125" s="16">
        <f t="shared" si="1"/>
        <v>27.27</v>
      </c>
    </row>
    <row r="126" spans="1:23" ht="33.6" customHeight="1" x14ac:dyDescent="0.25">
      <c r="A126" s="2"/>
      <c r="B126" s="5"/>
      <c r="C126" s="14" t="s">
        <v>3</v>
      </c>
      <c r="D126" s="14" t="s">
        <v>185</v>
      </c>
      <c r="E126" s="15" t="s">
        <v>186</v>
      </c>
      <c r="F126" s="14"/>
      <c r="G126" s="14"/>
      <c r="H126" s="14"/>
      <c r="I126" s="14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>
        <f>SUM(U127+U131+U134+U138+U140+U146+U148+U150+U152+U154+U158+U142+U144)</f>
        <v>4783400</v>
      </c>
      <c r="V126" s="16">
        <f>SUM(V127+V131+V134+V138+V140+V146+V148+V150+V152+V154+V158+V142+V144)</f>
        <v>992791.41999999993</v>
      </c>
      <c r="W126" s="16">
        <f t="shared" si="1"/>
        <v>20.75</v>
      </c>
    </row>
    <row r="127" spans="1:23" ht="51" customHeight="1" x14ac:dyDescent="0.25">
      <c r="A127" s="2"/>
      <c r="B127" s="5"/>
      <c r="C127" s="14" t="s">
        <v>3</v>
      </c>
      <c r="D127" s="14" t="s">
        <v>187</v>
      </c>
      <c r="E127" s="15" t="s">
        <v>188</v>
      </c>
      <c r="F127" s="14"/>
      <c r="G127" s="14"/>
      <c r="H127" s="14"/>
      <c r="I127" s="14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>
        <f>U128</f>
        <v>143000</v>
      </c>
      <c r="V127" s="16">
        <f>V128</f>
        <v>4640.3999999999996</v>
      </c>
      <c r="W127" s="16">
        <f t="shared" si="1"/>
        <v>3.25</v>
      </c>
    </row>
    <row r="128" spans="1:23" ht="62.4" customHeight="1" x14ac:dyDescent="0.25">
      <c r="A128" s="2"/>
      <c r="B128" s="5"/>
      <c r="C128" s="14" t="s">
        <v>3</v>
      </c>
      <c r="D128" s="14" t="s">
        <v>189</v>
      </c>
      <c r="E128" s="21" t="s">
        <v>190</v>
      </c>
      <c r="F128" s="14"/>
      <c r="G128" s="14"/>
      <c r="H128" s="14"/>
      <c r="I128" s="14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>
        <f>SUM(U129:U130)</f>
        <v>143000</v>
      </c>
      <c r="V128" s="16">
        <f>SUM(V129:V130)</f>
        <v>4640.3999999999996</v>
      </c>
      <c r="W128" s="16">
        <f t="shared" si="1"/>
        <v>3.25</v>
      </c>
    </row>
    <row r="129" spans="1:23" ht="58.8" customHeight="1" x14ac:dyDescent="0.25">
      <c r="A129" s="3"/>
      <c r="B129" s="6"/>
      <c r="C129" s="17" t="s">
        <v>191</v>
      </c>
      <c r="D129" s="17" t="s">
        <v>189</v>
      </c>
      <c r="E129" s="20" t="s">
        <v>190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3000</v>
      </c>
      <c r="V129" s="19">
        <v>2874.78</v>
      </c>
      <c r="W129" s="19">
        <f t="shared" si="1"/>
        <v>95.83</v>
      </c>
    </row>
    <row r="130" spans="1:23" ht="62.4" customHeight="1" x14ac:dyDescent="0.25">
      <c r="A130" s="3"/>
      <c r="B130" s="6"/>
      <c r="C130" s="17" t="s">
        <v>192</v>
      </c>
      <c r="D130" s="17" t="s">
        <v>189</v>
      </c>
      <c r="E130" s="20" t="s">
        <v>190</v>
      </c>
      <c r="F130" s="17"/>
      <c r="G130" s="17"/>
      <c r="H130" s="17"/>
      <c r="I130" s="17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>
        <v>140000</v>
      </c>
      <c r="V130" s="19">
        <v>1765.62</v>
      </c>
      <c r="W130" s="19">
        <f t="shared" si="1"/>
        <v>1.26</v>
      </c>
    </row>
    <row r="131" spans="1:23" ht="61.2" customHeight="1" x14ac:dyDescent="0.25">
      <c r="A131" s="2"/>
      <c r="B131" s="5"/>
      <c r="C131" s="14" t="s">
        <v>192</v>
      </c>
      <c r="D131" s="14" t="s">
        <v>193</v>
      </c>
      <c r="E131" s="15" t="s">
        <v>194</v>
      </c>
      <c r="F131" s="14"/>
      <c r="G131" s="14"/>
      <c r="H131" s="14"/>
      <c r="I131" s="14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U133+U132</f>
        <v>1320000</v>
      </c>
      <c r="V131" s="16">
        <f>V133+V132</f>
        <v>257985.61</v>
      </c>
      <c r="W131" s="16">
        <f t="shared" si="1"/>
        <v>19.54</v>
      </c>
    </row>
    <row r="132" spans="1:23" ht="72" customHeight="1" x14ac:dyDescent="0.25">
      <c r="A132" s="2"/>
      <c r="B132" s="30"/>
      <c r="C132" s="17" t="s">
        <v>191</v>
      </c>
      <c r="D132" s="17" t="s">
        <v>195</v>
      </c>
      <c r="E132" s="18" t="s">
        <v>196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0</v>
      </c>
      <c r="V132" s="19">
        <v>6944.46</v>
      </c>
      <c r="W132" s="16" t="s">
        <v>426</v>
      </c>
    </row>
    <row r="133" spans="1:23" ht="74.400000000000006" customHeight="1" x14ac:dyDescent="0.25">
      <c r="A133" s="3"/>
      <c r="B133" s="6"/>
      <c r="C133" s="17" t="s">
        <v>192</v>
      </c>
      <c r="D133" s="17" t="s">
        <v>195</v>
      </c>
      <c r="E133" s="20" t="s">
        <v>196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1320000</v>
      </c>
      <c r="V133" s="19">
        <v>251041.15</v>
      </c>
      <c r="W133" s="19">
        <f t="shared" si="1"/>
        <v>19.02</v>
      </c>
    </row>
    <row r="134" spans="1:23" ht="46.8" customHeight="1" x14ac:dyDescent="0.25">
      <c r="A134" s="2"/>
      <c r="B134" s="5"/>
      <c r="C134" s="14" t="s">
        <v>3</v>
      </c>
      <c r="D134" s="14" t="s">
        <v>197</v>
      </c>
      <c r="E134" s="15" t="s">
        <v>198</v>
      </c>
      <c r="F134" s="14"/>
      <c r="G134" s="14"/>
      <c r="H134" s="14"/>
      <c r="I134" s="14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>
        <f>U135</f>
        <v>162500</v>
      </c>
      <c r="V134" s="16">
        <f>V135</f>
        <v>192429.53</v>
      </c>
      <c r="W134" s="16">
        <f t="shared" si="1"/>
        <v>118.42</v>
      </c>
    </row>
    <row r="135" spans="1:23" ht="64.2" customHeight="1" x14ac:dyDescent="0.25">
      <c r="A135" s="2"/>
      <c r="B135" s="5"/>
      <c r="C135" s="14" t="s">
        <v>3</v>
      </c>
      <c r="D135" s="14" t="s">
        <v>199</v>
      </c>
      <c r="E135" s="21" t="s">
        <v>200</v>
      </c>
      <c r="F135" s="14"/>
      <c r="G135" s="14"/>
      <c r="H135" s="14"/>
      <c r="I135" s="14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>
        <f>SUM(U136:U137)</f>
        <v>162500</v>
      </c>
      <c r="V135" s="16">
        <f>SUM(V136:V137)</f>
        <v>192429.53</v>
      </c>
      <c r="W135" s="16">
        <f t="shared" si="1"/>
        <v>118.42</v>
      </c>
    </row>
    <row r="136" spans="1:23" ht="61.2" customHeight="1" x14ac:dyDescent="0.25">
      <c r="A136" s="3"/>
      <c r="B136" s="6"/>
      <c r="C136" s="17" t="s">
        <v>191</v>
      </c>
      <c r="D136" s="17" t="s">
        <v>199</v>
      </c>
      <c r="E136" s="20" t="s">
        <v>200</v>
      </c>
      <c r="F136" s="17"/>
      <c r="G136" s="17"/>
      <c r="H136" s="17"/>
      <c r="I136" s="17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>
        <v>2000</v>
      </c>
      <c r="V136" s="19">
        <v>500</v>
      </c>
      <c r="W136" s="19">
        <f t="shared" si="1"/>
        <v>25</v>
      </c>
    </row>
    <row r="137" spans="1:23" ht="59.4" customHeight="1" x14ac:dyDescent="0.25">
      <c r="A137" s="3"/>
      <c r="B137" s="6"/>
      <c r="C137" s="17" t="s">
        <v>192</v>
      </c>
      <c r="D137" s="17" t="s">
        <v>199</v>
      </c>
      <c r="E137" s="20" t="s">
        <v>200</v>
      </c>
      <c r="F137" s="17"/>
      <c r="G137" s="17"/>
      <c r="H137" s="17"/>
      <c r="I137" s="17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>
        <v>160500</v>
      </c>
      <c r="V137" s="19">
        <v>191929.53</v>
      </c>
      <c r="W137" s="19">
        <f t="shared" si="1"/>
        <v>119.58</v>
      </c>
    </row>
    <row r="138" spans="1:23" ht="47.4" customHeight="1" x14ac:dyDescent="0.25">
      <c r="A138" s="2"/>
      <c r="B138" s="5"/>
      <c r="C138" s="14" t="s">
        <v>192</v>
      </c>
      <c r="D138" s="14" t="s">
        <v>201</v>
      </c>
      <c r="E138" s="15" t="s">
        <v>202</v>
      </c>
      <c r="F138" s="14"/>
      <c r="G138" s="14"/>
      <c r="H138" s="14"/>
      <c r="I138" s="14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U139</f>
        <v>720000</v>
      </c>
      <c r="V138" s="16">
        <f>V139</f>
        <v>2000.17</v>
      </c>
      <c r="W138" s="16">
        <f t="shared" si="1"/>
        <v>0.28000000000000003</v>
      </c>
    </row>
    <row r="139" spans="1:23" ht="61.2" customHeight="1" x14ac:dyDescent="0.25">
      <c r="A139" s="3"/>
      <c r="B139" s="6"/>
      <c r="C139" s="17" t="s">
        <v>192</v>
      </c>
      <c r="D139" s="17" t="s">
        <v>203</v>
      </c>
      <c r="E139" s="20" t="s">
        <v>204</v>
      </c>
      <c r="F139" s="17"/>
      <c r="G139" s="17"/>
      <c r="H139" s="17"/>
      <c r="I139" s="17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>
        <v>720000</v>
      </c>
      <c r="V139" s="19">
        <v>2000.17</v>
      </c>
      <c r="W139" s="19">
        <f t="shared" si="1"/>
        <v>0.28000000000000003</v>
      </c>
    </row>
    <row r="140" spans="1:23" ht="45.6" customHeight="1" x14ac:dyDescent="0.25">
      <c r="A140" s="2"/>
      <c r="B140" s="5"/>
      <c r="C140" s="14" t="s">
        <v>192</v>
      </c>
      <c r="D140" s="14" t="s">
        <v>205</v>
      </c>
      <c r="E140" s="15" t="s">
        <v>206</v>
      </c>
      <c r="F140" s="14"/>
      <c r="G140" s="14"/>
      <c r="H140" s="14"/>
      <c r="I140" s="14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>
        <f>U141</f>
        <v>20000</v>
      </c>
      <c r="V140" s="16">
        <f>V141</f>
        <v>0</v>
      </c>
      <c r="W140" s="16">
        <f t="shared" si="1"/>
        <v>0</v>
      </c>
    </row>
    <row r="141" spans="1:23" ht="63" customHeight="1" x14ac:dyDescent="0.25">
      <c r="A141" s="3"/>
      <c r="B141" s="6"/>
      <c r="C141" s="17" t="s">
        <v>192</v>
      </c>
      <c r="D141" s="17" t="s">
        <v>207</v>
      </c>
      <c r="E141" s="20" t="s">
        <v>208</v>
      </c>
      <c r="F141" s="17"/>
      <c r="G141" s="17"/>
      <c r="H141" s="17"/>
      <c r="I141" s="17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v>20000</v>
      </c>
      <c r="V141" s="19">
        <v>0</v>
      </c>
      <c r="W141" s="19">
        <f t="shared" si="1"/>
        <v>0</v>
      </c>
    </row>
    <row r="142" spans="1:23" ht="47.4" customHeight="1" x14ac:dyDescent="0.25">
      <c r="A142" s="3"/>
      <c r="B142" s="29"/>
      <c r="C142" s="23" t="s">
        <v>3</v>
      </c>
      <c r="D142" s="23" t="s">
        <v>446</v>
      </c>
      <c r="E142" s="21" t="s">
        <v>449</v>
      </c>
      <c r="F142" s="23"/>
      <c r="G142" s="23"/>
      <c r="H142" s="23"/>
      <c r="I142" s="23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>
        <f>SUM(U143)</f>
        <v>0</v>
      </c>
      <c r="V142" s="16">
        <f>SUM(V143)</f>
        <v>1500</v>
      </c>
      <c r="W142" s="16" t="s">
        <v>426</v>
      </c>
    </row>
    <row r="143" spans="1:23" ht="63" customHeight="1" x14ac:dyDescent="0.25">
      <c r="A143" s="3"/>
      <c r="B143" s="29"/>
      <c r="C143" s="17" t="s">
        <v>192</v>
      </c>
      <c r="D143" s="17" t="s">
        <v>447</v>
      </c>
      <c r="E143" s="20" t="s">
        <v>448</v>
      </c>
      <c r="F143" s="17"/>
      <c r="G143" s="17"/>
      <c r="H143" s="17"/>
      <c r="I143" s="17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>
        <v>0</v>
      </c>
      <c r="V143" s="19">
        <v>1500</v>
      </c>
      <c r="W143" s="16" t="s">
        <v>426</v>
      </c>
    </row>
    <row r="144" spans="1:23" ht="43.8" customHeight="1" x14ac:dyDescent="0.25">
      <c r="A144" s="3"/>
      <c r="B144" s="29"/>
      <c r="C144" s="23" t="s">
        <v>3</v>
      </c>
      <c r="D144" s="23" t="s">
        <v>450</v>
      </c>
      <c r="E144" s="21" t="s">
        <v>453</v>
      </c>
      <c r="F144" s="23"/>
      <c r="G144" s="23"/>
      <c r="H144" s="23"/>
      <c r="I144" s="23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>
        <f>SUM(U145)</f>
        <v>0</v>
      </c>
      <c r="V144" s="16">
        <f>SUM(V145)</f>
        <v>249.82</v>
      </c>
      <c r="W144" s="16" t="s">
        <v>426</v>
      </c>
    </row>
    <row r="145" spans="1:23" ht="46.8" customHeight="1" x14ac:dyDescent="0.25">
      <c r="A145" s="3"/>
      <c r="B145" s="29"/>
      <c r="C145" s="17" t="s">
        <v>191</v>
      </c>
      <c r="D145" s="17" t="s">
        <v>451</v>
      </c>
      <c r="E145" s="20" t="s">
        <v>452</v>
      </c>
      <c r="F145" s="17"/>
      <c r="G145" s="17"/>
      <c r="H145" s="17"/>
      <c r="I145" s="17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>
        <v>0</v>
      </c>
      <c r="V145" s="19">
        <v>249.82</v>
      </c>
      <c r="W145" s="16" t="s">
        <v>426</v>
      </c>
    </row>
    <row r="146" spans="1:23" ht="45.6" customHeight="1" x14ac:dyDescent="0.25">
      <c r="A146" s="2"/>
      <c r="B146" s="5"/>
      <c r="C146" s="14" t="s">
        <v>192</v>
      </c>
      <c r="D146" s="14" t="s">
        <v>209</v>
      </c>
      <c r="E146" s="15" t="s">
        <v>210</v>
      </c>
      <c r="F146" s="14"/>
      <c r="G146" s="14"/>
      <c r="H146" s="14"/>
      <c r="I146" s="14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>
        <f>U147</f>
        <v>12000</v>
      </c>
      <c r="V146" s="16">
        <f>V147</f>
        <v>0</v>
      </c>
      <c r="W146" s="16">
        <f t="shared" ref="W146:W208" si="2">ROUND(V146/U146*100,2)</f>
        <v>0</v>
      </c>
    </row>
    <row r="147" spans="1:23" ht="60" customHeight="1" x14ac:dyDescent="0.25">
      <c r="A147" s="3"/>
      <c r="B147" s="6"/>
      <c r="C147" s="17" t="s">
        <v>192</v>
      </c>
      <c r="D147" s="17" t="s">
        <v>211</v>
      </c>
      <c r="E147" s="20" t="s">
        <v>212</v>
      </c>
      <c r="F147" s="17"/>
      <c r="G147" s="17"/>
      <c r="H147" s="17"/>
      <c r="I147" s="17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v>12000</v>
      </c>
      <c r="V147" s="19">
        <v>0</v>
      </c>
      <c r="W147" s="19">
        <f t="shared" si="2"/>
        <v>0</v>
      </c>
    </row>
    <row r="148" spans="1:23" ht="61.2" customHeight="1" x14ac:dyDescent="0.25">
      <c r="A148" s="2"/>
      <c r="B148" s="5"/>
      <c r="C148" s="14" t="s">
        <v>192</v>
      </c>
      <c r="D148" s="14" t="s">
        <v>213</v>
      </c>
      <c r="E148" s="15" t="s">
        <v>214</v>
      </c>
      <c r="F148" s="14"/>
      <c r="G148" s="14"/>
      <c r="H148" s="14"/>
      <c r="I148" s="14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>
        <f>U149</f>
        <v>120000</v>
      </c>
      <c r="V148" s="16">
        <f>V149</f>
        <v>96945.16</v>
      </c>
      <c r="W148" s="16">
        <f t="shared" si="2"/>
        <v>80.790000000000006</v>
      </c>
    </row>
    <row r="149" spans="1:23" ht="62.4" customHeight="1" x14ac:dyDescent="0.25">
      <c r="A149" s="3"/>
      <c r="B149" s="6"/>
      <c r="C149" s="17" t="s">
        <v>192</v>
      </c>
      <c r="D149" s="17" t="s">
        <v>215</v>
      </c>
      <c r="E149" s="20" t="s">
        <v>216</v>
      </c>
      <c r="F149" s="17"/>
      <c r="G149" s="17"/>
      <c r="H149" s="17"/>
      <c r="I149" s="17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>
        <v>120000</v>
      </c>
      <c r="V149" s="19">
        <v>96945.16</v>
      </c>
      <c r="W149" s="19">
        <f t="shared" si="2"/>
        <v>80.790000000000006</v>
      </c>
    </row>
    <row r="150" spans="1:23" s="31" customFormat="1" ht="62.4" customHeight="1" x14ac:dyDescent="0.25">
      <c r="A150" s="2"/>
      <c r="B150" s="5"/>
      <c r="C150" s="23" t="s">
        <v>192</v>
      </c>
      <c r="D150" s="23" t="s">
        <v>217</v>
      </c>
      <c r="E150" s="24" t="s">
        <v>218</v>
      </c>
      <c r="F150" s="23"/>
      <c r="G150" s="23"/>
      <c r="H150" s="23"/>
      <c r="I150" s="23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>
        <f>U151</f>
        <v>25000</v>
      </c>
      <c r="V150" s="16">
        <f>V151</f>
        <v>19520.36</v>
      </c>
      <c r="W150" s="16">
        <f t="shared" si="2"/>
        <v>78.08</v>
      </c>
    </row>
    <row r="151" spans="1:23" ht="75.599999999999994" customHeight="1" x14ac:dyDescent="0.25">
      <c r="A151" s="3"/>
      <c r="B151" s="6"/>
      <c r="C151" s="17" t="s">
        <v>192</v>
      </c>
      <c r="D151" s="17" t="s">
        <v>219</v>
      </c>
      <c r="E151" s="20" t="s">
        <v>220</v>
      </c>
      <c r="F151" s="17"/>
      <c r="G151" s="17"/>
      <c r="H151" s="17"/>
      <c r="I151" s="17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v>25000</v>
      </c>
      <c r="V151" s="19">
        <v>19520.36</v>
      </c>
      <c r="W151" s="19">
        <f t="shared" si="2"/>
        <v>78.08</v>
      </c>
    </row>
    <row r="152" spans="1:23" ht="46.8" customHeight="1" x14ac:dyDescent="0.25">
      <c r="A152" s="2"/>
      <c r="B152" s="5"/>
      <c r="C152" s="14" t="s">
        <v>192</v>
      </c>
      <c r="D152" s="14" t="s">
        <v>221</v>
      </c>
      <c r="E152" s="15" t="s">
        <v>222</v>
      </c>
      <c r="F152" s="14"/>
      <c r="G152" s="14"/>
      <c r="H152" s="14"/>
      <c r="I152" s="14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>
        <f>U153</f>
        <v>400</v>
      </c>
      <c r="V152" s="16">
        <f>V153</f>
        <v>1500</v>
      </c>
      <c r="W152" s="16">
        <f t="shared" si="2"/>
        <v>375</v>
      </c>
    </row>
    <row r="153" spans="1:23" ht="61.2" customHeight="1" x14ac:dyDescent="0.25">
      <c r="A153" s="3"/>
      <c r="B153" s="6"/>
      <c r="C153" s="17" t="s">
        <v>192</v>
      </c>
      <c r="D153" s="17" t="s">
        <v>223</v>
      </c>
      <c r="E153" s="20" t="s">
        <v>224</v>
      </c>
      <c r="F153" s="17"/>
      <c r="G153" s="17"/>
      <c r="H153" s="17"/>
      <c r="I153" s="17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>
        <v>400</v>
      </c>
      <c r="V153" s="19">
        <v>1500</v>
      </c>
      <c r="W153" s="19">
        <f t="shared" si="2"/>
        <v>375</v>
      </c>
    </row>
    <row r="154" spans="1:23" ht="46.8" customHeight="1" x14ac:dyDescent="0.25">
      <c r="A154" s="2"/>
      <c r="B154" s="5"/>
      <c r="C154" s="14" t="s">
        <v>3</v>
      </c>
      <c r="D154" s="14" t="s">
        <v>225</v>
      </c>
      <c r="E154" s="15" t="s">
        <v>226</v>
      </c>
      <c r="F154" s="14"/>
      <c r="G154" s="14"/>
      <c r="H154" s="14"/>
      <c r="I154" s="14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>
        <f>U155</f>
        <v>750500</v>
      </c>
      <c r="V154" s="16">
        <f>V155</f>
        <v>38229.5</v>
      </c>
      <c r="W154" s="16">
        <f t="shared" si="2"/>
        <v>5.09</v>
      </c>
    </row>
    <row r="155" spans="1:23" ht="66" customHeight="1" x14ac:dyDescent="0.25">
      <c r="A155" s="2"/>
      <c r="B155" s="5"/>
      <c r="C155" s="14" t="s">
        <v>3</v>
      </c>
      <c r="D155" s="14" t="s">
        <v>227</v>
      </c>
      <c r="E155" s="21" t="s">
        <v>228</v>
      </c>
      <c r="F155" s="14"/>
      <c r="G155" s="14"/>
      <c r="H155" s="14"/>
      <c r="I155" s="14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>
        <f>SUM(U156:U157)</f>
        <v>750500</v>
      </c>
      <c r="V155" s="16">
        <f>SUM(V156:V157)</f>
        <v>38229.5</v>
      </c>
      <c r="W155" s="16">
        <f t="shared" si="2"/>
        <v>5.09</v>
      </c>
    </row>
    <row r="156" spans="1:23" ht="62.4" customHeight="1" x14ac:dyDescent="0.25">
      <c r="A156" s="3"/>
      <c r="B156" s="6"/>
      <c r="C156" s="17" t="s">
        <v>191</v>
      </c>
      <c r="D156" s="17" t="s">
        <v>227</v>
      </c>
      <c r="E156" s="20" t="s">
        <v>228</v>
      </c>
      <c r="F156" s="17"/>
      <c r="G156" s="17"/>
      <c r="H156" s="17"/>
      <c r="I156" s="17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>
        <v>500</v>
      </c>
      <c r="V156" s="19">
        <v>500</v>
      </c>
      <c r="W156" s="19">
        <f t="shared" si="2"/>
        <v>100</v>
      </c>
    </row>
    <row r="157" spans="1:23" ht="60.6" customHeight="1" x14ac:dyDescent="0.25">
      <c r="A157" s="3"/>
      <c r="B157" s="6"/>
      <c r="C157" s="17" t="s">
        <v>192</v>
      </c>
      <c r="D157" s="17" t="s">
        <v>227</v>
      </c>
      <c r="E157" s="20" t="s">
        <v>228</v>
      </c>
      <c r="F157" s="17"/>
      <c r="G157" s="17"/>
      <c r="H157" s="17"/>
      <c r="I157" s="17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>
        <v>750000</v>
      </c>
      <c r="V157" s="19">
        <v>37729.5</v>
      </c>
      <c r="W157" s="19">
        <f t="shared" si="2"/>
        <v>5.03</v>
      </c>
    </row>
    <row r="158" spans="1:23" ht="55.2" x14ac:dyDescent="0.25">
      <c r="A158" s="2"/>
      <c r="B158" s="5"/>
      <c r="C158" s="14" t="s">
        <v>3</v>
      </c>
      <c r="D158" s="14" t="s">
        <v>229</v>
      </c>
      <c r="E158" s="15" t="s">
        <v>230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U159</f>
        <v>1510000</v>
      </c>
      <c r="V158" s="16">
        <f>V159</f>
        <v>377790.87</v>
      </c>
      <c r="W158" s="16">
        <f t="shared" si="2"/>
        <v>25.02</v>
      </c>
    </row>
    <row r="159" spans="1:23" ht="69" x14ac:dyDescent="0.25">
      <c r="A159" s="2"/>
      <c r="B159" s="5"/>
      <c r="C159" s="14" t="s">
        <v>3</v>
      </c>
      <c r="D159" s="14" t="s">
        <v>231</v>
      </c>
      <c r="E159" s="21" t="s">
        <v>232</v>
      </c>
      <c r="F159" s="14"/>
      <c r="G159" s="14"/>
      <c r="H159" s="14"/>
      <c r="I159" s="14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>
        <f>SUM(U160:U161)</f>
        <v>1510000</v>
      </c>
      <c r="V159" s="16">
        <f>SUM(V160:V161)</f>
        <v>377790.87</v>
      </c>
      <c r="W159" s="16">
        <f t="shared" si="2"/>
        <v>25.02</v>
      </c>
    </row>
    <row r="160" spans="1:23" ht="55.2" x14ac:dyDescent="0.25">
      <c r="A160" s="3"/>
      <c r="B160" s="6"/>
      <c r="C160" s="17" t="s">
        <v>191</v>
      </c>
      <c r="D160" s="17" t="s">
        <v>231</v>
      </c>
      <c r="E160" s="20" t="s">
        <v>232</v>
      </c>
      <c r="F160" s="17"/>
      <c r="G160" s="17"/>
      <c r="H160" s="17"/>
      <c r="I160" s="17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>
        <v>60000</v>
      </c>
      <c r="V160" s="19">
        <v>22877.919999999998</v>
      </c>
      <c r="W160" s="19">
        <f t="shared" si="2"/>
        <v>38.130000000000003</v>
      </c>
    </row>
    <row r="161" spans="1:23" ht="60.6" customHeight="1" x14ac:dyDescent="0.25">
      <c r="A161" s="3"/>
      <c r="B161" s="6"/>
      <c r="C161" s="17" t="s">
        <v>192</v>
      </c>
      <c r="D161" s="17" t="s">
        <v>231</v>
      </c>
      <c r="E161" s="20" t="s">
        <v>232</v>
      </c>
      <c r="F161" s="17"/>
      <c r="G161" s="17"/>
      <c r="H161" s="17"/>
      <c r="I161" s="17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v>1450000</v>
      </c>
      <c r="V161" s="19">
        <v>354912.95</v>
      </c>
      <c r="W161" s="19">
        <f t="shared" si="2"/>
        <v>24.48</v>
      </c>
    </row>
    <row r="162" spans="1:23" ht="31.2" customHeight="1" x14ac:dyDescent="0.25">
      <c r="A162" s="2"/>
      <c r="B162" s="5"/>
      <c r="C162" s="14" t="s">
        <v>113</v>
      </c>
      <c r="D162" s="14" t="s">
        <v>233</v>
      </c>
      <c r="E162" s="15" t="s">
        <v>234</v>
      </c>
      <c r="F162" s="14"/>
      <c r="G162" s="14"/>
      <c r="H162" s="14"/>
      <c r="I162" s="14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U163:V163</f>
        <v>100000</v>
      </c>
      <c r="V162" s="16">
        <f>V163:W163</f>
        <v>12478.91</v>
      </c>
      <c r="W162" s="16">
        <f t="shared" si="2"/>
        <v>12.48</v>
      </c>
    </row>
    <row r="163" spans="1:23" ht="33.6" customHeight="1" x14ac:dyDescent="0.25">
      <c r="A163" s="3"/>
      <c r="B163" s="6"/>
      <c r="C163" s="17" t="s">
        <v>113</v>
      </c>
      <c r="D163" s="17" t="s">
        <v>235</v>
      </c>
      <c r="E163" s="18" t="s">
        <v>236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100000</v>
      </c>
      <c r="V163" s="19">
        <v>12478.91</v>
      </c>
      <c r="W163" s="19">
        <f t="shared" si="2"/>
        <v>12.48</v>
      </c>
    </row>
    <row r="164" spans="1:23" ht="71.400000000000006" customHeight="1" x14ac:dyDescent="0.25">
      <c r="A164" s="2"/>
      <c r="B164" s="5"/>
      <c r="C164" s="14" t="s">
        <v>3</v>
      </c>
      <c r="D164" s="14" t="s">
        <v>237</v>
      </c>
      <c r="E164" s="21" t="s">
        <v>238</v>
      </c>
      <c r="F164" s="14"/>
      <c r="G164" s="14"/>
      <c r="H164" s="14"/>
      <c r="I164" s="14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>
        <f>SUM(U165+U167)</f>
        <v>1035200</v>
      </c>
      <c r="V164" s="16">
        <f>SUM(V165+V167)</f>
        <v>469470.21</v>
      </c>
      <c r="W164" s="16">
        <f t="shared" si="2"/>
        <v>45.35</v>
      </c>
    </row>
    <row r="165" spans="1:23" ht="71.400000000000006" customHeight="1" x14ac:dyDescent="0.25">
      <c r="A165" s="2"/>
      <c r="B165" s="5"/>
      <c r="C165" s="23" t="s">
        <v>3</v>
      </c>
      <c r="D165" s="23" t="s">
        <v>454</v>
      </c>
      <c r="E165" s="21" t="s">
        <v>238</v>
      </c>
      <c r="F165" s="23"/>
      <c r="G165" s="23"/>
      <c r="H165" s="23"/>
      <c r="I165" s="23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>
        <f>U166</f>
        <v>0</v>
      </c>
      <c r="V165" s="16">
        <f>V166</f>
        <v>10329.01</v>
      </c>
      <c r="W165" s="16" t="s">
        <v>426</v>
      </c>
    </row>
    <row r="166" spans="1:23" ht="45.6" customHeight="1" x14ac:dyDescent="0.25">
      <c r="A166" s="2"/>
      <c r="B166" s="5"/>
      <c r="C166" s="17" t="s">
        <v>113</v>
      </c>
      <c r="D166" s="17" t="s">
        <v>454</v>
      </c>
      <c r="E166" s="20" t="s">
        <v>455</v>
      </c>
      <c r="F166" s="17"/>
      <c r="G166" s="17"/>
      <c r="H166" s="17"/>
      <c r="I166" s="1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0</v>
      </c>
      <c r="V166" s="19">
        <v>10329.01</v>
      </c>
      <c r="W166" s="16" t="s">
        <v>426</v>
      </c>
    </row>
    <row r="167" spans="1:23" ht="62.4" customHeight="1" x14ac:dyDescent="0.25">
      <c r="A167" s="2"/>
      <c r="B167" s="5"/>
      <c r="C167" s="14" t="s">
        <v>3</v>
      </c>
      <c r="D167" s="14" t="s">
        <v>239</v>
      </c>
      <c r="E167" s="21" t="s">
        <v>240</v>
      </c>
      <c r="F167" s="14"/>
      <c r="G167" s="14"/>
      <c r="H167" s="14"/>
      <c r="I167" s="14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>
        <f>U168</f>
        <v>1035200</v>
      </c>
      <c r="V167" s="16">
        <f>V168</f>
        <v>459141.2</v>
      </c>
      <c r="W167" s="16">
        <f t="shared" si="2"/>
        <v>44.35</v>
      </c>
    </row>
    <row r="168" spans="1:23" ht="55.2" x14ac:dyDescent="0.25">
      <c r="A168" s="2"/>
      <c r="B168" s="5"/>
      <c r="C168" s="14" t="s">
        <v>3</v>
      </c>
      <c r="D168" s="14" t="s">
        <v>241</v>
      </c>
      <c r="E168" s="15" t="s">
        <v>242</v>
      </c>
      <c r="F168" s="14"/>
      <c r="G168" s="14"/>
      <c r="H168" s="14"/>
      <c r="I168" s="14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SUM(U169:U170)</f>
        <v>1035200</v>
      </c>
      <c r="V168" s="16">
        <f>SUM(V169:V170)</f>
        <v>459141.2</v>
      </c>
      <c r="W168" s="16">
        <f t="shared" si="2"/>
        <v>44.35</v>
      </c>
    </row>
    <row r="169" spans="1:23" ht="48.6" customHeight="1" x14ac:dyDescent="0.25">
      <c r="A169" s="3"/>
      <c r="B169" s="6"/>
      <c r="C169" s="17" t="s">
        <v>88</v>
      </c>
      <c r="D169" s="17" t="s">
        <v>241</v>
      </c>
      <c r="E169" s="18" t="s">
        <v>242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655200</v>
      </c>
      <c r="V169" s="19">
        <v>486725.45</v>
      </c>
      <c r="W169" s="19">
        <f t="shared" si="2"/>
        <v>74.290000000000006</v>
      </c>
    </row>
    <row r="170" spans="1:23" ht="47.4" customHeight="1" x14ac:dyDescent="0.25">
      <c r="A170" s="3"/>
      <c r="B170" s="6"/>
      <c r="C170" s="17" t="s">
        <v>100</v>
      </c>
      <c r="D170" s="17" t="s">
        <v>241</v>
      </c>
      <c r="E170" s="18" t="s">
        <v>242</v>
      </c>
      <c r="F170" s="17"/>
      <c r="G170" s="17"/>
      <c r="H170" s="17"/>
      <c r="I170" s="17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>
        <v>380000</v>
      </c>
      <c r="V170" s="19">
        <v>-27584.25</v>
      </c>
      <c r="W170" s="19">
        <f t="shared" si="2"/>
        <v>-7.26</v>
      </c>
    </row>
    <row r="171" spans="1:23" ht="25.2" customHeight="1" x14ac:dyDescent="0.25">
      <c r="A171" s="2"/>
      <c r="B171" s="5"/>
      <c r="C171" s="14" t="s">
        <v>3</v>
      </c>
      <c r="D171" s="14" t="s">
        <v>243</v>
      </c>
      <c r="E171" s="15" t="s">
        <v>244</v>
      </c>
      <c r="F171" s="14"/>
      <c r="G171" s="14"/>
      <c r="H171" s="14"/>
      <c r="I171" s="14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>
        <f>SUM(U172+U176+U174)</f>
        <v>162000</v>
      </c>
      <c r="V171" s="16">
        <f>SUM(V172+V176+V174)</f>
        <v>181978.9</v>
      </c>
      <c r="W171" s="16">
        <f t="shared" si="2"/>
        <v>112.33</v>
      </c>
    </row>
    <row r="172" spans="1:23" ht="69" x14ac:dyDescent="0.25">
      <c r="A172" s="2"/>
      <c r="B172" s="5"/>
      <c r="C172" s="14" t="s">
        <v>88</v>
      </c>
      <c r="D172" s="14" t="s">
        <v>245</v>
      </c>
      <c r="E172" s="21" t="s">
        <v>246</v>
      </c>
      <c r="F172" s="14"/>
      <c r="G172" s="14"/>
      <c r="H172" s="14"/>
      <c r="I172" s="14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>
        <f>U173</f>
        <v>12000</v>
      </c>
      <c r="V172" s="16">
        <f>V173</f>
        <v>113636.28</v>
      </c>
      <c r="W172" s="16">
        <f t="shared" si="2"/>
        <v>946.97</v>
      </c>
    </row>
    <row r="173" spans="1:23" ht="47.4" customHeight="1" x14ac:dyDescent="0.25">
      <c r="A173" s="3"/>
      <c r="B173" s="6"/>
      <c r="C173" s="17" t="s">
        <v>88</v>
      </c>
      <c r="D173" s="17" t="s">
        <v>247</v>
      </c>
      <c r="E173" s="18" t="s">
        <v>248</v>
      </c>
      <c r="F173" s="17"/>
      <c r="G173" s="17"/>
      <c r="H173" s="17"/>
      <c r="I173" s="17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>
        <v>12000</v>
      </c>
      <c r="V173" s="19">
        <v>113636.28</v>
      </c>
      <c r="W173" s="19">
        <f t="shared" si="2"/>
        <v>946.97</v>
      </c>
    </row>
    <row r="174" spans="1:23" ht="32.4" customHeight="1" x14ac:dyDescent="0.25">
      <c r="A174" s="3"/>
      <c r="B174" s="29"/>
      <c r="C174" s="23" t="s">
        <v>3</v>
      </c>
      <c r="D174" s="23" t="s">
        <v>465</v>
      </c>
      <c r="E174" s="24" t="s">
        <v>467</v>
      </c>
      <c r="F174" s="23"/>
      <c r="G174" s="23"/>
      <c r="H174" s="23"/>
      <c r="I174" s="23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>
        <f>U175</f>
        <v>0</v>
      </c>
      <c r="V174" s="16">
        <f>V175</f>
        <v>83435.86</v>
      </c>
      <c r="W174" s="16" t="s">
        <v>426</v>
      </c>
    </row>
    <row r="175" spans="1:23" ht="47.4" customHeight="1" x14ac:dyDescent="0.25">
      <c r="A175" s="3"/>
      <c r="B175" s="29"/>
      <c r="C175" s="17" t="s">
        <v>260</v>
      </c>
      <c r="D175" s="17" t="s">
        <v>466</v>
      </c>
      <c r="E175" s="18" t="s">
        <v>468</v>
      </c>
      <c r="F175" s="17"/>
      <c r="G175" s="17"/>
      <c r="H175" s="17"/>
      <c r="I175" s="17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>
        <v>0</v>
      </c>
      <c r="V175" s="19">
        <v>83435.86</v>
      </c>
      <c r="W175" s="16" t="s">
        <v>426</v>
      </c>
    </row>
    <row r="176" spans="1:23" ht="55.2" x14ac:dyDescent="0.25">
      <c r="A176" s="2"/>
      <c r="B176" s="5"/>
      <c r="C176" s="14" t="s">
        <v>3</v>
      </c>
      <c r="D176" s="14" t="s">
        <v>249</v>
      </c>
      <c r="E176" s="15" t="s">
        <v>250</v>
      </c>
      <c r="F176" s="14"/>
      <c r="G176" s="14"/>
      <c r="H176" s="14"/>
      <c r="I176" s="14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>
        <f>U177+U181</f>
        <v>150000</v>
      </c>
      <c r="V176" s="16">
        <f>V177+V181</f>
        <v>-15093.24</v>
      </c>
      <c r="W176" s="16">
        <f t="shared" si="2"/>
        <v>-10.06</v>
      </c>
    </row>
    <row r="177" spans="1:23" ht="41.4" x14ac:dyDescent="0.25">
      <c r="A177" s="2"/>
      <c r="B177" s="5"/>
      <c r="C177" s="14" t="s">
        <v>3</v>
      </c>
      <c r="D177" s="14" t="s">
        <v>251</v>
      </c>
      <c r="E177" s="15" t="s">
        <v>252</v>
      </c>
      <c r="F177" s="14"/>
      <c r="G177" s="14"/>
      <c r="H177" s="14"/>
      <c r="I177" s="14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>
        <f>SUM(U178:U180)</f>
        <v>150000</v>
      </c>
      <c r="V177" s="16">
        <f>SUM(V178:V180)</f>
        <v>-15326.74</v>
      </c>
      <c r="W177" s="16">
        <f t="shared" si="2"/>
        <v>-10.220000000000001</v>
      </c>
    </row>
    <row r="178" spans="1:23" ht="41.4" x14ac:dyDescent="0.25">
      <c r="A178" s="3"/>
      <c r="B178" s="6"/>
      <c r="C178" s="17" t="s">
        <v>113</v>
      </c>
      <c r="D178" s="17" t="s">
        <v>251</v>
      </c>
      <c r="E178" s="18" t="s">
        <v>252</v>
      </c>
      <c r="F178" s="17"/>
      <c r="G178" s="17"/>
      <c r="H178" s="17"/>
      <c r="I178" s="17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>
        <v>20000</v>
      </c>
      <c r="V178" s="19">
        <v>0</v>
      </c>
      <c r="W178" s="19">
        <f t="shared" si="2"/>
        <v>0</v>
      </c>
    </row>
    <row r="179" spans="1:23" ht="41.4" x14ac:dyDescent="0.25">
      <c r="A179" s="3"/>
      <c r="B179" s="6"/>
      <c r="C179" s="17" t="s">
        <v>253</v>
      </c>
      <c r="D179" s="17" t="s">
        <v>251</v>
      </c>
      <c r="E179" s="18" t="s">
        <v>252</v>
      </c>
      <c r="F179" s="17"/>
      <c r="G179" s="17"/>
      <c r="H179" s="17"/>
      <c r="I179" s="17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v>130000</v>
      </c>
      <c r="V179" s="19">
        <v>-14934.74</v>
      </c>
      <c r="W179" s="19">
        <f t="shared" si="2"/>
        <v>-11.49</v>
      </c>
    </row>
    <row r="180" spans="1:23" ht="41.4" x14ac:dyDescent="0.25">
      <c r="A180" s="3"/>
      <c r="B180" s="29"/>
      <c r="C180" s="17" t="s">
        <v>456</v>
      </c>
      <c r="D180" s="17" t="s">
        <v>251</v>
      </c>
      <c r="E180" s="18" t="s">
        <v>252</v>
      </c>
      <c r="F180" s="17"/>
      <c r="G180" s="17"/>
      <c r="H180" s="17"/>
      <c r="I180" s="17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>
        <v>0</v>
      </c>
      <c r="V180" s="19">
        <v>-392</v>
      </c>
      <c r="W180" s="19" t="s">
        <v>426</v>
      </c>
    </row>
    <row r="181" spans="1:23" ht="55.2" x14ac:dyDescent="0.25">
      <c r="A181" s="3"/>
      <c r="B181" s="29"/>
      <c r="C181" s="23" t="s">
        <v>3</v>
      </c>
      <c r="D181" s="23" t="s">
        <v>457</v>
      </c>
      <c r="E181" s="24" t="s">
        <v>458</v>
      </c>
      <c r="F181" s="23"/>
      <c r="G181" s="23"/>
      <c r="H181" s="23"/>
      <c r="I181" s="23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>
        <f>SUM(U182)</f>
        <v>0</v>
      </c>
      <c r="V181" s="16">
        <f>SUM(V182)</f>
        <v>233.5</v>
      </c>
      <c r="W181" s="16" t="s">
        <v>426</v>
      </c>
    </row>
    <row r="182" spans="1:23" ht="49.8" customHeight="1" x14ac:dyDescent="0.25">
      <c r="A182" s="3"/>
      <c r="B182" s="29"/>
      <c r="C182" s="17" t="s">
        <v>6</v>
      </c>
      <c r="D182" s="17" t="s">
        <v>457</v>
      </c>
      <c r="E182" s="18" t="s">
        <v>458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0</v>
      </c>
      <c r="V182" s="19">
        <v>233.5</v>
      </c>
      <c r="W182" s="19" t="s">
        <v>426</v>
      </c>
    </row>
    <row r="183" spans="1:23" ht="21.6" customHeight="1" x14ac:dyDescent="0.25">
      <c r="A183" s="2"/>
      <c r="B183" s="5"/>
      <c r="C183" s="14" t="s">
        <v>88</v>
      </c>
      <c r="D183" s="14" t="s">
        <v>254</v>
      </c>
      <c r="E183" s="15" t="s">
        <v>255</v>
      </c>
      <c r="F183" s="14"/>
      <c r="G183" s="14"/>
      <c r="H183" s="14"/>
      <c r="I183" s="14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>
        <f>U184</f>
        <v>67800</v>
      </c>
      <c r="V183" s="16">
        <f t="shared" ref="V183" si="3">V184</f>
        <v>19818.259999999998</v>
      </c>
      <c r="W183" s="16">
        <f t="shared" si="2"/>
        <v>29.23</v>
      </c>
    </row>
    <row r="184" spans="1:23" ht="27.6" x14ac:dyDescent="0.25">
      <c r="A184" s="2"/>
      <c r="B184" s="5"/>
      <c r="C184" s="14" t="s">
        <v>88</v>
      </c>
      <c r="D184" s="14" t="s">
        <v>256</v>
      </c>
      <c r="E184" s="15" t="s">
        <v>257</v>
      </c>
      <c r="F184" s="14"/>
      <c r="G184" s="14"/>
      <c r="H184" s="14"/>
      <c r="I184" s="14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>
        <f>U185</f>
        <v>67800</v>
      </c>
      <c r="V184" s="16">
        <f>V185</f>
        <v>19818.259999999998</v>
      </c>
      <c r="W184" s="16">
        <f t="shared" si="2"/>
        <v>29.23</v>
      </c>
    </row>
    <row r="185" spans="1:23" ht="41.4" x14ac:dyDescent="0.25">
      <c r="A185" s="3"/>
      <c r="B185" s="6"/>
      <c r="C185" s="17" t="s">
        <v>88</v>
      </c>
      <c r="D185" s="17" t="s">
        <v>258</v>
      </c>
      <c r="E185" s="18" t="s">
        <v>259</v>
      </c>
      <c r="F185" s="17"/>
      <c r="G185" s="17"/>
      <c r="H185" s="17"/>
      <c r="I185" s="17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>
        <v>67800</v>
      </c>
      <c r="V185" s="19">
        <v>19818.259999999998</v>
      </c>
      <c r="W185" s="19">
        <f t="shared" si="2"/>
        <v>29.23</v>
      </c>
    </row>
    <row r="186" spans="1:23" ht="33" customHeight="1" x14ac:dyDescent="0.25">
      <c r="A186" s="3"/>
      <c r="B186" s="29"/>
      <c r="C186" s="23" t="s">
        <v>3</v>
      </c>
      <c r="D186" s="23" t="s">
        <v>459</v>
      </c>
      <c r="E186" s="24" t="s">
        <v>462</v>
      </c>
      <c r="F186" s="23"/>
      <c r="G186" s="23"/>
      <c r="H186" s="23"/>
      <c r="I186" s="23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>
        <f>U187</f>
        <v>0</v>
      </c>
      <c r="V186" s="16">
        <f>V187</f>
        <v>15095.71</v>
      </c>
      <c r="W186" s="16" t="s">
        <v>426</v>
      </c>
    </row>
    <row r="187" spans="1:23" ht="24" customHeight="1" x14ac:dyDescent="0.25">
      <c r="A187" s="3"/>
      <c r="B187" s="29"/>
      <c r="C187" s="23" t="s">
        <v>3</v>
      </c>
      <c r="D187" s="23" t="s">
        <v>460</v>
      </c>
      <c r="E187" s="24" t="s">
        <v>461</v>
      </c>
      <c r="F187" s="23"/>
      <c r="G187" s="23"/>
      <c r="H187" s="23"/>
      <c r="I187" s="23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U188</f>
        <v>0</v>
      </c>
      <c r="V187" s="16">
        <f>V188</f>
        <v>15095.71</v>
      </c>
      <c r="W187" s="16" t="s">
        <v>426</v>
      </c>
    </row>
    <row r="188" spans="1:23" ht="22.2" customHeight="1" x14ac:dyDescent="0.25">
      <c r="A188" s="3"/>
      <c r="B188" s="29"/>
      <c r="C188" s="23" t="s">
        <v>3</v>
      </c>
      <c r="D188" s="23" t="s">
        <v>463</v>
      </c>
      <c r="E188" s="24" t="s">
        <v>464</v>
      </c>
      <c r="F188" s="23"/>
      <c r="G188" s="23"/>
      <c r="H188" s="23"/>
      <c r="I188" s="23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>
        <f>SUM(U190+U189)</f>
        <v>0</v>
      </c>
      <c r="V188" s="16">
        <f>SUM(V190+V189)</f>
        <v>15095.71</v>
      </c>
      <c r="W188" s="16" t="s">
        <v>426</v>
      </c>
    </row>
    <row r="189" spans="1:23" ht="21" customHeight="1" x14ac:dyDescent="0.25">
      <c r="A189" s="3"/>
      <c r="B189" s="29"/>
      <c r="C189" s="17" t="s">
        <v>88</v>
      </c>
      <c r="D189" s="17" t="s">
        <v>463</v>
      </c>
      <c r="E189" s="18" t="s">
        <v>464</v>
      </c>
      <c r="F189" s="17"/>
      <c r="G189" s="17"/>
      <c r="H189" s="17"/>
      <c r="I189" s="17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>
        <v>0</v>
      </c>
      <c r="V189" s="19">
        <v>7196</v>
      </c>
      <c r="W189" s="19" t="s">
        <v>426</v>
      </c>
    </row>
    <row r="190" spans="1:23" ht="29.4" customHeight="1" x14ac:dyDescent="0.25">
      <c r="A190" s="3"/>
      <c r="B190" s="29"/>
      <c r="C190" s="17" t="s">
        <v>100</v>
      </c>
      <c r="D190" s="17" t="s">
        <v>463</v>
      </c>
      <c r="E190" s="18" t="s">
        <v>464</v>
      </c>
      <c r="F190" s="17"/>
      <c r="G190" s="17"/>
      <c r="H190" s="17"/>
      <c r="I190" s="17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v>0</v>
      </c>
      <c r="V190" s="19">
        <v>7899.71</v>
      </c>
      <c r="W190" s="16" t="s">
        <v>426</v>
      </c>
    </row>
    <row r="191" spans="1:23" ht="22.8" customHeight="1" x14ac:dyDescent="0.25">
      <c r="A191" s="2"/>
      <c r="B191" s="5"/>
      <c r="C191" s="14" t="s">
        <v>260</v>
      </c>
      <c r="D191" s="14" t="s">
        <v>261</v>
      </c>
      <c r="E191" s="15" t="s">
        <v>262</v>
      </c>
      <c r="F191" s="14"/>
      <c r="G191" s="14"/>
      <c r="H191" s="14"/>
      <c r="I191" s="14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>
        <f>SUM(U192+U282+U279)</f>
        <v>2261958830.3200002</v>
      </c>
      <c r="V191" s="16">
        <f>SUM(V192+V282+V279)</f>
        <v>902365676.46000004</v>
      </c>
      <c r="W191" s="16">
        <f t="shared" si="2"/>
        <v>39.89</v>
      </c>
    </row>
    <row r="192" spans="1:23" ht="31.8" customHeight="1" x14ac:dyDescent="0.25">
      <c r="A192" s="2"/>
      <c r="B192" s="5"/>
      <c r="C192" s="14" t="s">
        <v>260</v>
      </c>
      <c r="D192" s="14" t="s">
        <v>263</v>
      </c>
      <c r="E192" s="15" t="s">
        <v>264</v>
      </c>
      <c r="F192" s="14"/>
      <c r="G192" s="14"/>
      <c r="H192" s="14"/>
      <c r="I192" s="14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>
        <f>SUM(U193+U204+U244+U269)</f>
        <v>2264989834</v>
      </c>
      <c r="V192" s="16">
        <f>SUM(V193+V204+V244+V269)</f>
        <v>905493680.21000004</v>
      </c>
      <c r="W192" s="16">
        <f t="shared" si="2"/>
        <v>39.979999999999997</v>
      </c>
    </row>
    <row r="193" spans="1:23" ht="19.8" customHeight="1" x14ac:dyDescent="0.25">
      <c r="A193" s="2"/>
      <c r="B193" s="5"/>
      <c r="C193" s="14" t="s">
        <v>260</v>
      </c>
      <c r="D193" s="14" t="s">
        <v>265</v>
      </c>
      <c r="E193" s="15" t="s">
        <v>266</v>
      </c>
      <c r="F193" s="14"/>
      <c r="G193" s="14"/>
      <c r="H193" s="14"/>
      <c r="I193" s="14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>
        <f>SUM(U194+U196+U198+U200)</f>
        <v>996029000</v>
      </c>
      <c r="V193" s="16">
        <f>SUM(V194+V196+V198+V200)</f>
        <v>402592600</v>
      </c>
      <c r="W193" s="16">
        <f t="shared" si="2"/>
        <v>40.42</v>
      </c>
    </row>
    <row r="194" spans="1:23" ht="19.2" customHeight="1" x14ac:dyDescent="0.25">
      <c r="A194" s="2"/>
      <c r="B194" s="5"/>
      <c r="C194" s="14" t="s">
        <v>260</v>
      </c>
      <c r="D194" s="14" t="s">
        <v>267</v>
      </c>
      <c r="E194" s="15" t="s">
        <v>268</v>
      </c>
      <c r="F194" s="14"/>
      <c r="G194" s="14"/>
      <c r="H194" s="14"/>
      <c r="I194" s="14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>
        <f>U195</f>
        <v>26283300</v>
      </c>
      <c r="V194" s="16">
        <f t="shared" ref="V194" si="4">V195</f>
        <v>0</v>
      </c>
      <c r="W194" s="16">
        <f t="shared" si="2"/>
        <v>0</v>
      </c>
    </row>
    <row r="195" spans="1:23" ht="37.200000000000003" customHeight="1" x14ac:dyDescent="0.25">
      <c r="A195" s="3"/>
      <c r="B195" s="6"/>
      <c r="C195" s="17" t="s">
        <v>260</v>
      </c>
      <c r="D195" s="17" t="s">
        <v>269</v>
      </c>
      <c r="E195" s="18" t="s">
        <v>270</v>
      </c>
      <c r="F195" s="17"/>
      <c r="G195" s="17"/>
      <c r="H195" s="17"/>
      <c r="I195" s="17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>
        <v>26283300</v>
      </c>
      <c r="V195" s="19">
        <v>0</v>
      </c>
      <c r="W195" s="19">
        <f t="shared" si="2"/>
        <v>0</v>
      </c>
    </row>
    <row r="196" spans="1:23" ht="22.2" customHeight="1" x14ac:dyDescent="0.25">
      <c r="A196" s="2"/>
      <c r="B196" s="5"/>
      <c r="C196" s="14" t="s">
        <v>260</v>
      </c>
      <c r="D196" s="14" t="s">
        <v>271</v>
      </c>
      <c r="E196" s="15" t="s">
        <v>272</v>
      </c>
      <c r="F196" s="14"/>
      <c r="G196" s="14"/>
      <c r="H196" s="14"/>
      <c r="I196" s="14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U197</f>
        <v>207336600</v>
      </c>
      <c r="V196" s="16">
        <f>V197</f>
        <v>85097000</v>
      </c>
      <c r="W196" s="16">
        <f t="shared" si="2"/>
        <v>41.04</v>
      </c>
    </row>
    <row r="197" spans="1:23" ht="27.6" x14ac:dyDescent="0.25">
      <c r="A197" s="3"/>
      <c r="B197" s="6"/>
      <c r="C197" s="17" t="s">
        <v>260</v>
      </c>
      <c r="D197" s="17" t="s">
        <v>273</v>
      </c>
      <c r="E197" s="18" t="s">
        <v>274</v>
      </c>
      <c r="F197" s="17"/>
      <c r="G197" s="17"/>
      <c r="H197" s="17"/>
      <c r="I197" s="1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v>207336600</v>
      </c>
      <c r="V197" s="19">
        <v>85097000</v>
      </c>
      <c r="W197" s="19">
        <f t="shared" si="2"/>
        <v>41.04</v>
      </c>
    </row>
    <row r="198" spans="1:23" ht="31.8" customHeight="1" x14ac:dyDescent="0.25">
      <c r="A198" s="2"/>
      <c r="B198" s="5"/>
      <c r="C198" s="14" t="s">
        <v>260</v>
      </c>
      <c r="D198" s="14" t="s">
        <v>275</v>
      </c>
      <c r="E198" s="15" t="s">
        <v>276</v>
      </c>
      <c r="F198" s="14"/>
      <c r="G198" s="14"/>
      <c r="H198" s="14"/>
      <c r="I198" s="14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>
        <f>U199</f>
        <v>584352000</v>
      </c>
      <c r="V198" s="16">
        <f>V199</f>
        <v>292176000</v>
      </c>
      <c r="W198" s="16">
        <f t="shared" si="2"/>
        <v>50</v>
      </c>
    </row>
    <row r="199" spans="1:23" ht="34.799999999999997" customHeight="1" x14ac:dyDescent="0.25">
      <c r="A199" s="3"/>
      <c r="B199" s="6"/>
      <c r="C199" s="17" t="s">
        <v>260</v>
      </c>
      <c r="D199" s="17" t="s">
        <v>277</v>
      </c>
      <c r="E199" s="18" t="s">
        <v>278</v>
      </c>
      <c r="F199" s="17"/>
      <c r="G199" s="17"/>
      <c r="H199" s="17"/>
      <c r="I199" s="17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v>584352000</v>
      </c>
      <c r="V199" s="19">
        <v>292176000</v>
      </c>
      <c r="W199" s="19">
        <f t="shared" si="2"/>
        <v>50</v>
      </c>
    </row>
    <row r="200" spans="1:23" ht="21.6" customHeight="1" x14ac:dyDescent="0.25">
      <c r="A200" s="2"/>
      <c r="B200" s="5"/>
      <c r="C200" s="14" t="s">
        <v>260</v>
      </c>
      <c r="D200" s="14" t="s">
        <v>279</v>
      </c>
      <c r="E200" s="15" t="s">
        <v>280</v>
      </c>
      <c r="F200" s="14"/>
      <c r="G200" s="14"/>
      <c r="H200" s="14"/>
      <c r="I200" s="14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>
        <f>U201</f>
        <v>178057100</v>
      </c>
      <c r="V200" s="16">
        <f>V201</f>
        <v>25319600</v>
      </c>
      <c r="W200" s="16">
        <f t="shared" si="2"/>
        <v>14.22</v>
      </c>
    </row>
    <row r="201" spans="1:23" ht="22.8" customHeight="1" x14ac:dyDescent="0.25">
      <c r="A201" s="2"/>
      <c r="B201" s="5"/>
      <c r="C201" s="14" t="s">
        <v>260</v>
      </c>
      <c r="D201" s="14" t="s">
        <v>281</v>
      </c>
      <c r="E201" s="15" t="s">
        <v>282</v>
      </c>
      <c r="F201" s="14"/>
      <c r="G201" s="14"/>
      <c r="H201" s="14"/>
      <c r="I201" s="14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>
        <f>SUM(U202:U203)</f>
        <v>178057100</v>
      </c>
      <c r="V201" s="16">
        <f>SUM(V202:V203)</f>
        <v>25319600</v>
      </c>
      <c r="W201" s="16">
        <f t="shared" si="2"/>
        <v>14.22</v>
      </c>
    </row>
    <row r="202" spans="1:23" ht="76.2" customHeight="1" x14ac:dyDescent="0.25">
      <c r="A202" s="3"/>
      <c r="B202" s="6"/>
      <c r="C202" s="17" t="s">
        <v>260</v>
      </c>
      <c r="D202" s="17" t="s">
        <v>283</v>
      </c>
      <c r="E202" s="20" t="s">
        <v>284</v>
      </c>
      <c r="F202" s="17"/>
      <c r="G202" s="17"/>
      <c r="H202" s="17"/>
      <c r="I202" s="17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>
        <v>110880100</v>
      </c>
      <c r="V202" s="19">
        <v>0</v>
      </c>
      <c r="W202" s="19">
        <f t="shared" si="2"/>
        <v>0</v>
      </c>
    </row>
    <row r="203" spans="1:23" ht="60.6" customHeight="1" x14ac:dyDescent="0.25">
      <c r="A203" s="3"/>
      <c r="B203" s="6"/>
      <c r="C203" s="17" t="s">
        <v>260</v>
      </c>
      <c r="D203" s="17" t="s">
        <v>285</v>
      </c>
      <c r="E203" s="20" t="s">
        <v>286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v>67177000</v>
      </c>
      <c r="V203" s="19">
        <v>25319600</v>
      </c>
      <c r="W203" s="19">
        <f t="shared" si="2"/>
        <v>37.69</v>
      </c>
    </row>
    <row r="204" spans="1:23" ht="35.4" customHeight="1" x14ac:dyDescent="0.25">
      <c r="A204" s="2"/>
      <c r="B204" s="5"/>
      <c r="C204" s="14" t="s">
        <v>260</v>
      </c>
      <c r="D204" s="14" t="s">
        <v>287</v>
      </c>
      <c r="E204" s="15" t="s">
        <v>288</v>
      </c>
      <c r="F204" s="14"/>
      <c r="G204" s="14"/>
      <c r="H204" s="14"/>
      <c r="I204" s="14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>
        <f>SUM(U205+U209+U211+U213+U215+U219+U223+U207+U217+U221)</f>
        <v>273629946</v>
      </c>
      <c r="V204" s="16">
        <f>SUM(V205+V209+V211+V213+V215+V219+V223+V207+V217)</f>
        <v>25978982.799999997</v>
      </c>
      <c r="W204" s="16">
        <f t="shared" si="2"/>
        <v>9.49</v>
      </c>
    </row>
    <row r="205" spans="1:23" ht="93.6" customHeight="1" x14ac:dyDescent="0.25">
      <c r="A205" s="2"/>
      <c r="B205" s="5"/>
      <c r="C205" s="14" t="s">
        <v>260</v>
      </c>
      <c r="D205" s="14" t="s">
        <v>289</v>
      </c>
      <c r="E205" s="21" t="s">
        <v>290</v>
      </c>
      <c r="F205" s="14"/>
      <c r="G205" s="14"/>
      <c r="H205" s="14"/>
      <c r="I205" s="14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>
        <f>U206</f>
        <v>27296500</v>
      </c>
      <c r="V205" s="16">
        <f>V206</f>
        <v>0</v>
      </c>
      <c r="W205" s="16">
        <f t="shared" si="2"/>
        <v>0</v>
      </c>
    </row>
    <row r="206" spans="1:23" ht="82.8" customHeight="1" x14ac:dyDescent="0.25">
      <c r="A206" s="3"/>
      <c r="B206" s="6"/>
      <c r="C206" s="17" t="s">
        <v>260</v>
      </c>
      <c r="D206" s="17" t="s">
        <v>291</v>
      </c>
      <c r="E206" s="20" t="s">
        <v>292</v>
      </c>
      <c r="F206" s="17"/>
      <c r="G206" s="17"/>
      <c r="H206" s="17"/>
      <c r="I206" s="17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>
        <v>27296500</v>
      </c>
      <c r="V206" s="19">
        <v>0</v>
      </c>
      <c r="W206" s="19">
        <f t="shared" si="2"/>
        <v>0</v>
      </c>
    </row>
    <row r="207" spans="1:23" ht="62.4" customHeight="1" x14ac:dyDescent="0.25">
      <c r="A207" s="2"/>
      <c r="B207" s="5"/>
      <c r="C207" s="14" t="s">
        <v>260</v>
      </c>
      <c r="D207" s="14" t="s">
        <v>293</v>
      </c>
      <c r="E207" s="21" t="s">
        <v>294</v>
      </c>
      <c r="F207" s="14"/>
      <c r="G207" s="14"/>
      <c r="H207" s="14"/>
      <c r="I207" s="14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>
        <f>U208</f>
        <v>9683138.6999999993</v>
      </c>
      <c r="V207" s="16">
        <f>V208</f>
        <v>0</v>
      </c>
      <c r="W207" s="16">
        <f t="shared" si="2"/>
        <v>0</v>
      </c>
    </row>
    <row r="208" spans="1:23" ht="59.4" customHeight="1" x14ac:dyDescent="0.25">
      <c r="A208" s="3"/>
      <c r="B208" s="6"/>
      <c r="C208" s="17" t="s">
        <v>260</v>
      </c>
      <c r="D208" s="17" t="s">
        <v>295</v>
      </c>
      <c r="E208" s="20" t="s">
        <v>296</v>
      </c>
      <c r="F208" s="17"/>
      <c r="G208" s="17"/>
      <c r="H208" s="17"/>
      <c r="I208" s="17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>
        <v>9683138.6999999993</v>
      </c>
      <c r="V208" s="19">
        <v>0</v>
      </c>
      <c r="W208" s="19">
        <f t="shared" si="2"/>
        <v>0</v>
      </c>
    </row>
    <row r="209" spans="1:23" ht="0.6" hidden="1" customHeight="1" x14ac:dyDescent="0.25">
      <c r="A209" s="2"/>
      <c r="B209" s="5"/>
      <c r="C209" s="14" t="s">
        <v>260</v>
      </c>
      <c r="D209" s="14" t="s">
        <v>297</v>
      </c>
      <c r="E209" s="21" t="s">
        <v>298</v>
      </c>
      <c r="F209" s="14"/>
      <c r="G209" s="14"/>
      <c r="H209" s="14"/>
      <c r="I209" s="14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>
        <v>0</v>
      </c>
      <c r="V209" s="16">
        <v>0</v>
      </c>
      <c r="W209" s="16" t="e">
        <f t="shared" ref="W209:W286" si="5">ROUND(V209/U209*100,2)</f>
        <v>#DIV/0!</v>
      </c>
    </row>
    <row r="210" spans="1:23" ht="80.400000000000006" hidden="1" customHeight="1" x14ac:dyDescent="0.25">
      <c r="A210" s="3"/>
      <c r="B210" s="6"/>
      <c r="C210" s="17" t="s">
        <v>260</v>
      </c>
      <c r="D210" s="17" t="s">
        <v>299</v>
      </c>
      <c r="E210" s="20" t="s">
        <v>300</v>
      </c>
      <c r="F210" s="17"/>
      <c r="G210" s="17"/>
      <c r="H210" s="17"/>
      <c r="I210" s="17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>
        <v>0</v>
      </c>
      <c r="V210" s="19"/>
      <c r="W210" s="16" t="e">
        <f t="shared" si="5"/>
        <v>#DIV/0!</v>
      </c>
    </row>
    <row r="211" spans="1:23" ht="19.8" customHeight="1" x14ac:dyDescent="0.25">
      <c r="A211" s="2"/>
      <c r="B211" s="5"/>
      <c r="C211" s="14" t="s">
        <v>260</v>
      </c>
      <c r="D211" s="14" t="s">
        <v>301</v>
      </c>
      <c r="E211" s="15" t="s">
        <v>302</v>
      </c>
      <c r="F211" s="14"/>
      <c r="G211" s="14"/>
      <c r="H211" s="14"/>
      <c r="I211" s="14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>
        <f>U212</f>
        <v>21444300</v>
      </c>
      <c r="V211" s="16">
        <f>V212</f>
        <v>3051117.73</v>
      </c>
      <c r="W211" s="16">
        <f t="shared" si="5"/>
        <v>14.23</v>
      </c>
    </row>
    <row r="212" spans="1:23" ht="23.4" customHeight="1" x14ac:dyDescent="0.25">
      <c r="A212" s="3"/>
      <c r="B212" s="6"/>
      <c r="C212" s="17" t="s">
        <v>260</v>
      </c>
      <c r="D212" s="17" t="s">
        <v>303</v>
      </c>
      <c r="E212" s="18" t="s">
        <v>304</v>
      </c>
      <c r="F212" s="17"/>
      <c r="G212" s="17"/>
      <c r="H212" s="17"/>
      <c r="I212" s="17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>
        <v>21444300</v>
      </c>
      <c r="V212" s="19">
        <v>3051117.73</v>
      </c>
      <c r="W212" s="19">
        <f t="shared" si="5"/>
        <v>14.23</v>
      </c>
    </row>
    <row r="213" spans="1:23" ht="49.2" customHeight="1" x14ac:dyDescent="0.25">
      <c r="A213" s="2"/>
      <c r="B213" s="5"/>
      <c r="C213" s="14" t="s">
        <v>260</v>
      </c>
      <c r="D213" s="14" t="s">
        <v>305</v>
      </c>
      <c r="E213" s="15" t="s">
        <v>306</v>
      </c>
      <c r="F213" s="14"/>
      <c r="G213" s="14"/>
      <c r="H213" s="14"/>
      <c r="I213" s="14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>
        <f>U214</f>
        <v>27417900</v>
      </c>
      <c r="V213" s="16">
        <f>V214</f>
        <v>11737305.970000001</v>
      </c>
      <c r="W213" s="16">
        <f t="shared" si="5"/>
        <v>42.81</v>
      </c>
    </row>
    <row r="214" spans="1:23" ht="41.4" x14ac:dyDescent="0.25">
      <c r="A214" s="3"/>
      <c r="B214" s="6"/>
      <c r="C214" s="17" t="s">
        <v>260</v>
      </c>
      <c r="D214" s="17" t="s">
        <v>307</v>
      </c>
      <c r="E214" s="18" t="s">
        <v>308</v>
      </c>
      <c r="F214" s="17"/>
      <c r="G214" s="17"/>
      <c r="H214" s="17"/>
      <c r="I214" s="17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>
        <v>27417900</v>
      </c>
      <c r="V214" s="19">
        <v>11737305.970000001</v>
      </c>
      <c r="W214" s="19">
        <f t="shared" si="5"/>
        <v>42.81</v>
      </c>
    </row>
    <row r="215" spans="1:23" ht="27.6" x14ac:dyDescent="0.25">
      <c r="A215" s="2"/>
      <c r="B215" s="5"/>
      <c r="C215" s="14" t="s">
        <v>260</v>
      </c>
      <c r="D215" s="14" t="s">
        <v>309</v>
      </c>
      <c r="E215" s="15" t="s">
        <v>310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U216</f>
        <v>2953648.8</v>
      </c>
      <c r="V215" s="16">
        <f>V216</f>
        <v>2953648.8</v>
      </c>
      <c r="W215" s="16">
        <f t="shared" si="5"/>
        <v>100</v>
      </c>
    </row>
    <row r="216" spans="1:23" ht="27.6" x14ac:dyDescent="0.25">
      <c r="A216" s="3"/>
      <c r="B216" s="6"/>
      <c r="C216" s="17" t="s">
        <v>260</v>
      </c>
      <c r="D216" s="17" t="s">
        <v>311</v>
      </c>
      <c r="E216" s="18" t="s">
        <v>312</v>
      </c>
      <c r="F216" s="17"/>
      <c r="G216" s="17"/>
      <c r="H216" s="17"/>
      <c r="I216" s="17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>
        <v>2953648.8</v>
      </c>
      <c r="V216" s="19">
        <v>2953648.8</v>
      </c>
      <c r="W216" s="16">
        <f t="shared" si="5"/>
        <v>100</v>
      </c>
    </row>
    <row r="217" spans="1:23" ht="26.4" customHeight="1" x14ac:dyDescent="0.25">
      <c r="A217" s="2"/>
      <c r="B217" s="5"/>
      <c r="C217" s="14" t="s">
        <v>260</v>
      </c>
      <c r="D217" s="14" t="s">
        <v>313</v>
      </c>
      <c r="E217" s="15" t="s">
        <v>314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U218</f>
        <v>67800</v>
      </c>
      <c r="V217" s="16">
        <f>V218</f>
        <v>0</v>
      </c>
      <c r="W217" s="16">
        <f t="shared" si="5"/>
        <v>0</v>
      </c>
    </row>
    <row r="218" spans="1:23" ht="21" customHeight="1" x14ac:dyDescent="0.25">
      <c r="A218" s="3"/>
      <c r="B218" s="6"/>
      <c r="C218" s="17" t="s">
        <v>260</v>
      </c>
      <c r="D218" s="17" t="s">
        <v>315</v>
      </c>
      <c r="E218" s="18" t="s">
        <v>316</v>
      </c>
      <c r="F218" s="17"/>
      <c r="G218" s="17"/>
      <c r="H218" s="17"/>
      <c r="I218" s="17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>
        <v>67800</v>
      </c>
      <c r="V218" s="19">
        <v>0</v>
      </c>
      <c r="W218" s="19">
        <f t="shared" si="5"/>
        <v>0</v>
      </c>
    </row>
    <row r="219" spans="1:23" ht="27.6" x14ac:dyDescent="0.25">
      <c r="A219" s="2"/>
      <c r="B219" s="5"/>
      <c r="C219" s="14" t="s">
        <v>260</v>
      </c>
      <c r="D219" s="14" t="s">
        <v>317</v>
      </c>
      <c r="E219" s="15" t="s">
        <v>318</v>
      </c>
      <c r="F219" s="14"/>
      <c r="G219" s="14"/>
      <c r="H219" s="14"/>
      <c r="I219" s="14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>
        <f>U220</f>
        <v>29031413.5</v>
      </c>
      <c r="V219" s="16">
        <f>V220</f>
        <v>5023761.72</v>
      </c>
      <c r="W219" s="16">
        <f t="shared" si="5"/>
        <v>17.3</v>
      </c>
    </row>
    <row r="220" spans="1:23" ht="31.8" customHeight="1" x14ac:dyDescent="0.25">
      <c r="A220" s="3"/>
      <c r="B220" s="6"/>
      <c r="C220" s="17" t="s">
        <v>260</v>
      </c>
      <c r="D220" s="17" t="s">
        <v>319</v>
      </c>
      <c r="E220" s="18" t="s">
        <v>320</v>
      </c>
      <c r="F220" s="17"/>
      <c r="G220" s="17"/>
      <c r="H220" s="17"/>
      <c r="I220" s="17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>
        <v>29031413.5</v>
      </c>
      <c r="V220" s="19">
        <v>5023761.72</v>
      </c>
      <c r="W220" s="19">
        <f t="shared" si="5"/>
        <v>17.3</v>
      </c>
    </row>
    <row r="221" spans="1:23" ht="31.8" customHeight="1" x14ac:dyDescent="0.25">
      <c r="A221" s="3"/>
      <c r="B221" s="29"/>
      <c r="C221" s="36" t="s">
        <v>260</v>
      </c>
      <c r="D221" s="36" t="s">
        <v>498</v>
      </c>
      <c r="E221" s="35" t="s">
        <v>497</v>
      </c>
      <c r="F221" s="36"/>
      <c r="G221" s="36"/>
      <c r="H221" s="36"/>
      <c r="I221" s="3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>
        <f>SUM(U222)</f>
        <v>14063242.42</v>
      </c>
      <c r="V221" s="16">
        <f>SUM(V222)</f>
        <v>0</v>
      </c>
      <c r="W221" s="19">
        <f t="shared" si="5"/>
        <v>0</v>
      </c>
    </row>
    <row r="222" spans="1:23" ht="31.8" customHeight="1" x14ac:dyDescent="0.25">
      <c r="A222" s="3"/>
      <c r="B222" s="29"/>
      <c r="C222" s="17" t="s">
        <v>260</v>
      </c>
      <c r="D222" s="17" t="s">
        <v>496</v>
      </c>
      <c r="E222" s="18" t="s">
        <v>497</v>
      </c>
      <c r="F222" s="17"/>
      <c r="G222" s="17"/>
      <c r="H222" s="17"/>
      <c r="I222" s="17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>
        <v>14063242.42</v>
      </c>
      <c r="V222" s="19">
        <v>0</v>
      </c>
      <c r="W222" s="19">
        <f t="shared" si="5"/>
        <v>0</v>
      </c>
    </row>
    <row r="223" spans="1:23" ht="22.8" customHeight="1" x14ac:dyDescent="0.25">
      <c r="A223" s="2"/>
      <c r="B223" s="5"/>
      <c r="C223" s="14" t="s">
        <v>260</v>
      </c>
      <c r="D223" s="14" t="s">
        <v>321</v>
      </c>
      <c r="E223" s="15" t="s">
        <v>322</v>
      </c>
      <c r="F223" s="14"/>
      <c r="G223" s="14"/>
      <c r="H223" s="14"/>
      <c r="I223" s="14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>
        <f>U224</f>
        <v>141672002.58000001</v>
      </c>
      <c r="V223" s="16">
        <f>V224</f>
        <v>3213148.58</v>
      </c>
      <c r="W223" s="16">
        <f t="shared" si="5"/>
        <v>2.27</v>
      </c>
    </row>
    <row r="224" spans="1:23" ht="18" customHeight="1" x14ac:dyDescent="0.25">
      <c r="A224" s="2"/>
      <c r="B224" s="5"/>
      <c r="C224" s="14" t="s">
        <v>260</v>
      </c>
      <c r="D224" s="14" t="s">
        <v>323</v>
      </c>
      <c r="E224" s="15" t="s">
        <v>324</v>
      </c>
      <c r="F224" s="14"/>
      <c r="G224" s="14"/>
      <c r="H224" s="14"/>
      <c r="I224" s="14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>
        <f>SUM(U225:U243)</f>
        <v>141672002.58000001</v>
      </c>
      <c r="V224" s="16">
        <f>SUM(V227:V243)</f>
        <v>3213148.58</v>
      </c>
      <c r="W224" s="16">
        <f t="shared" si="5"/>
        <v>2.27</v>
      </c>
    </row>
    <row r="225" spans="1:23" ht="54.6" customHeight="1" x14ac:dyDescent="0.25">
      <c r="A225" s="2"/>
      <c r="B225" s="30"/>
      <c r="C225" s="17" t="s">
        <v>260</v>
      </c>
      <c r="D225" s="17" t="s">
        <v>474</v>
      </c>
      <c r="E225" s="18" t="s">
        <v>476</v>
      </c>
      <c r="F225" s="17"/>
      <c r="G225" s="17"/>
      <c r="H225" s="17"/>
      <c r="I225" s="17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>
        <v>4387500</v>
      </c>
      <c r="V225" s="19">
        <v>0</v>
      </c>
      <c r="W225" s="19">
        <f t="shared" si="5"/>
        <v>0</v>
      </c>
    </row>
    <row r="226" spans="1:23" ht="51.6" customHeight="1" x14ac:dyDescent="0.25">
      <c r="A226" s="2"/>
      <c r="B226" s="30"/>
      <c r="C226" s="17" t="s">
        <v>260</v>
      </c>
      <c r="D226" s="17" t="s">
        <v>475</v>
      </c>
      <c r="E226" s="18" t="s">
        <v>477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v>3096800</v>
      </c>
      <c r="V226" s="19">
        <v>0</v>
      </c>
      <c r="W226" s="19">
        <f t="shared" si="5"/>
        <v>0</v>
      </c>
    </row>
    <row r="227" spans="1:23" ht="128.4" customHeight="1" x14ac:dyDescent="0.25">
      <c r="A227" s="3"/>
      <c r="B227" s="6"/>
      <c r="C227" s="17" t="s">
        <v>260</v>
      </c>
      <c r="D227" s="17" t="s">
        <v>325</v>
      </c>
      <c r="E227" s="20" t="s">
        <v>326</v>
      </c>
      <c r="F227" s="17"/>
      <c r="G227" s="17"/>
      <c r="H227" s="17"/>
      <c r="I227" s="1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>
        <v>97300</v>
      </c>
      <c r="V227" s="19">
        <v>9586</v>
      </c>
      <c r="W227" s="19">
        <f t="shared" si="5"/>
        <v>9.85</v>
      </c>
    </row>
    <row r="228" spans="1:23" ht="86.4" customHeight="1" x14ac:dyDescent="0.25">
      <c r="A228" s="3"/>
      <c r="B228" s="6"/>
      <c r="C228" s="17" t="s">
        <v>260</v>
      </c>
      <c r="D228" s="17" t="s">
        <v>327</v>
      </c>
      <c r="E228" s="20" t="s">
        <v>328</v>
      </c>
      <c r="F228" s="17"/>
      <c r="G228" s="17"/>
      <c r="H228" s="17"/>
      <c r="I228" s="17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>
        <v>20000</v>
      </c>
      <c r="V228" s="19">
        <v>20000</v>
      </c>
      <c r="W228" s="19">
        <f t="shared" si="5"/>
        <v>100</v>
      </c>
    </row>
    <row r="229" spans="1:23" ht="86.4" customHeight="1" x14ac:dyDescent="0.25">
      <c r="A229" s="3"/>
      <c r="B229" s="6"/>
      <c r="C229" s="17" t="s">
        <v>260</v>
      </c>
      <c r="D229" s="17" t="s">
        <v>481</v>
      </c>
      <c r="E229" s="20" t="s">
        <v>478</v>
      </c>
      <c r="F229" s="17"/>
      <c r="G229" s="17"/>
      <c r="H229" s="17"/>
      <c r="I229" s="17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>
        <v>780600</v>
      </c>
      <c r="V229" s="19">
        <v>0</v>
      </c>
      <c r="W229" s="19">
        <f t="shared" si="5"/>
        <v>0</v>
      </c>
    </row>
    <row r="230" spans="1:23" ht="86.4" customHeight="1" x14ac:dyDescent="0.25">
      <c r="A230" s="3"/>
      <c r="B230" s="6"/>
      <c r="C230" s="17" t="s">
        <v>260</v>
      </c>
      <c r="D230" s="17" t="s">
        <v>480</v>
      </c>
      <c r="E230" s="20" t="s">
        <v>479</v>
      </c>
      <c r="F230" s="17"/>
      <c r="G230" s="17"/>
      <c r="H230" s="17"/>
      <c r="I230" s="1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>
        <v>9883700</v>
      </c>
      <c r="V230" s="19">
        <v>0</v>
      </c>
      <c r="W230" s="19">
        <f t="shared" si="5"/>
        <v>0</v>
      </c>
    </row>
    <row r="231" spans="1:23" ht="78" customHeight="1" x14ac:dyDescent="0.25">
      <c r="A231" s="3"/>
      <c r="B231" s="6"/>
      <c r="C231" s="17" t="s">
        <v>260</v>
      </c>
      <c r="D231" s="17" t="s">
        <v>329</v>
      </c>
      <c r="E231" s="20" t="s">
        <v>330</v>
      </c>
      <c r="F231" s="17"/>
      <c r="G231" s="17"/>
      <c r="H231" s="17"/>
      <c r="I231" s="17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>
        <v>50000000</v>
      </c>
      <c r="V231" s="19">
        <v>0</v>
      </c>
      <c r="W231" s="19">
        <f t="shared" si="5"/>
        <v>0</v>
      </c>
    </row>
    <row r="232" spans="1:23" ht="57.6" customHeight="1" x14ac:dyDescent="0.25">
      <c r="A232" s="3"/>
      <c r="B232" s="6"/>
      <c r="C232" s="17" t="s">
        <v>260</v>
      </c>
      <c r="D232" s="17" t="s">
        <v>331</v>
      </c>
      <c r="E232" s="18" t="s">
        <v>332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>
        <v>1389700</v>
      </c>
      <c r="V232" s="19">
        <v>1389700</v>
      </c>
      <c r="W232" s="19">
        <f t="shared" si="5"/>
        <v>100</v>
      </c>
    </row>
    <row r="233" spans="1:23" ht="106.2" customHeight="1" x14ac:dyDescent="0.25">
      <c r="A233" s="3"/>
      <c r="B233" s="6"/>
      <c r="C233" s="17" t="s">
        <v>260</v>
      </c>
      <c r="D233" s="17" t="s">
        <v>482</v>
      </c>
      <c r="E233" s="18" t="s">
        <v>483</v>
      </c>
      <c r="F233" s="17"/>
      <c r="G233" s="17"/>
      <c r="H233" s="17"/>
      <c r="I233" s="17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>
        <v>370000</v>
      </c>
      <c r="V233" s="19">
        <v>0</v>
      </c>
      <c r="W233" s="19">
        <f t="shared" si="5"/>
        <v>0</v>
      </c>
    </row>
    <row r="234" spans="1:23" ht="81.599999999999994" customHeight="1" x14ac:dyDescent="0.25">
      <c r="A234" s="3"/>
      <c r="B234" s="6"/>
      <c r="C234" s="17" t="s">
        <v>260</v>
      </c>
      <c r="D234" s="17" t="s">
        <v>484</v>
      </c>
      <c r="E234" s="18" t="s">
        <v>485</v>
      </c>
      <c r="F234" s="17"/>
      <c r="G234" s="17"/>
      <c r="H234" s="17"/>
      <c r="I234" s="1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150000</v>
      </c>
      <c r="V234" s="19">
        <v>0</v>
      </c>
      <c r="W234" s="19">
        <f t="shared" si="5"/>
        <v>0</v>
      </c>
    </row>
    <row r="235" spans="1:23" ht="60.6" customHeight="1" x14ac:dyDescent="0.25">
      <c r="A235" s="3"/>
      <c r="B235" s="6"/>
      <c r="C235" s="17" t="s">
        <v>260</v>
      </c>
      <c r="D235" s="17" t="s">
        <v>333</v>
      </c>
      <c r="E235" s="20" t="s">
        <v>334</v>
      </c>
      <c r="F235" s="17"/>
      <c r="G235" s="17"/>
      <c r="H235" s="17"/>
      <c r="I235" s="17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>
        <v>70200</v>
      </c>
      <c r="V235" s="19">
        <v>0</v>
      </c>
      <c r="W235" s="19">
        <f t="shared" si="5"/>
        <v>0</v>
      </c>
    </row>
    <row r="236" spans="1:23" ht="60.6" customHeight="1" x14ac:dyDescent="0.25">
      <c r="A236" s="3"/>
      <c r="B236" s="6"/>
      <c r="C236" s="17" t="s">
        <v>260</v>
      </c>
      <c r="D236" s="17" t="s">
        <v>486</v>
      </c>
      <c r="E236" s="20" t="s">
        <v>487</v>
      </c>
      <c r="F236" s="17"/>
      <c r="G236" s="17"/>
      <c r="H236" s="17"/>
      <c r="I236" s="1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>
        <v>38517600</v>
      </c>
      <c r="V236" s="19">
        <v>0</v>
      </c>
      <c r="W236" s="19">
        <f t="shared" si="5"/>
        <v>0</v>
      </c>
    </row>
    <row r="237" spans="1:23" ht="71.400000000000006" customHeight="1" x14ac:dyDescent="0.25">
      <c r="A237" s="3"/>
      <c r="B237" s="6"/>
      <c r="C237" s="17" t="s">
        <v>260</v>
      </c>
      <c r="D237" s="17" t="s">
        <v>488</v>
      </c>
      <c r="E237" s="20" t="s">
        <v>489</v>
      </c>
      <c r="F237" s="17"/>
      <c r="G237" s="17"/>
      <c r="H237" s="17"/>
      <c r="I237" s="1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>
        <v>1034840</v>
      </c>
      <c r="V237" s="19">
        <v>0</v>
      </c>
      <c r="W237" s="19">
        <f t="shared" si="5"/>
        <v>0</v>
      </c>
    </row>
    <row r="238" spans="1:23" ht="55.2" x14ac:dyDescent="0.25">
      <c r="A238" s="3"/>
      <c r="B238" s="6"/>
      <c r="C238" s="17" t="s">
        <v>260</v>
      </c>
      <c r="D238" s="17" t="s">
        <v>335</v>
      </c>
      <c r="E238" s="20" t="s">
        <v>336</v>
      </c>
      <c r="F238" s="17"/>
      <c r="G238" s="17"/>
      <c r="H238" s="17"/>
      <c r="I238" s="17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>
        <v>3325000</v>
      </c>
      <c r="V238" s="19">
        <v>0</v>
      </c>
      <c r="W238" s="19">
        <f t="shared" si="5"/>
        <v>0</v>
      </c>
    </row>
    <row r="239" spans="1:23" ht="151.80000000000001" x14ac:dyDescent="0.25">
      <c r="A239" s="3"/>
      <c r="B239" s="6"/>
      <c r="C239" s="17" t="s">
        <v>260</v>
      </c>
      <c r="D239" s="17" t="s">
        <v>490</v>
      </c>
      <c r="E239" s="20" t="s">
        <v>491</v>
      </c>
      <c r="F239" s="17"/>
      <c r="G239" s="17"/>
      <c r="H239" s="17"/>
      <c r="I239" s="1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>
        <v>9366900</v>
      </c>
      <c r="V239" s="19">
        <v>0</v>
      </c>
      <c r="W239" s="19">
        <f t="shared" si="5"/>
        <v>0</v>
      </c>
    </row>
    <row r="240" spans="1:23" ht="82.8" x14ac:dyDescent="0.25">
      <c r="A240" s="3"/>
      <c r="B240" s="6"/>
      <c r="C240" s="17" t="s">
        <v>260</v>
      </c>
      <c r="D240" s="17" t="s">
        <v>492</v>
      </c>
      <c r="E240" s="20" t="s">
        <v>493</v>
      </c>
      <c r="F240" s="17"/>
      <c r="G240" s="17"/>
      <c r="H240" s="17"/>
      <c r="I240" s="1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>
        <v>11468000</v>
      </c>
      <c r="V240" s="19">
        <v>0</v>
      </c>
      <c r="W240" s="19">
        <f t="shared" si="5"/>
        <v>0</v>
      </c>
    </row>
    <row r="241" spans="1:23" ht="102.6" customHeight="1" x14ac:dyDescent="0.25">
      <c r="A241" s="3"/>
      <c r="B241" s="6"/>
      <c r="C241" s="17" t="s">
        <v>260</v>
      </c>
      <c r="D241" s="17" t="s">
        <v>424</v>
      </c>
      <c r="E241" s="20" t="s">
        <v>469</v>
      </c>
      <c r="F241" s="17"/>
      <c r="G241" s="17"/>
      <c r="H241" s="17"/>
      <c r="I241" s="1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>
        <v>5920000</v>
      </c>
      <c r="V241" s="19">
        <v>0</v>
      </c>
      <c r="W241" s="19">
        <f t="shared" si="5"/>
        <v>0</v>
      </c>
    </row>
    <row r="242" spans="1:23" ht="87" customHeight="1" x14ac:dyDescent="0.25">
      <c r="A242" s="3"/>
      <c r="B242" s="6"/>
      <c r="C242" s="17" t="s">
        <v>260</v>
      </c>
      <c r="D242" s="17" t="s">
        <v>494</v>
      </c>
      <c r="E242" s="20" t="s">
        <v>495</v>
      </c>
      <c r="F242" s="17"/>
      <c r="G242" s="17"/>
      <c r="H242" s="17"/>
      <c r="I242" s="1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>
        <v>603962.57999999996</v>
      </c>
      <c r="V242" s="19">
        <v>603962.57999999996</v>
      </c>
      <c r="W242" s="19">
        <f t="shared" si="5"/>
        <v>100</v>
      </c>
    </row>
    <row r="243" spans="1:23" ht="75" customHeight="1" x14ac:dyDescent="0.25">
      <c r="A243" s="3"/>
      <c r="B243" s="6"/>
      <c r="C243" s="17" t="s">
        <v>260</v>
      </c>
      <c r="D243" s="17" t="s">
        <v>337</v>
      </c>
      <c r="E243" s="20" t="s">
        <v>338</v>
      </c>
      <c r="F243" s="17"/>
      <c r="G243" s="17"/>
      <c r="H243" s="17"/>
      <c r="I243" s="1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>
        <v>1189900</v>
      </c>
      <c r="V243" s="19">
        <v>1189900</v>
      </c>
      <c r="W243" s="19">
        <f t="shared" si="5"/>
        <v>100</v>
      </c>
    </row>
    <row r="244" spans="1:23" ht="24" customHeight="1" x14ac:dyDescent="0.25">
      <c r="A244" s="2"/>
      <c r="B244" s="5"/>
      <c r="C244" s="14" t="s">
        <v>260</v>
      </c>
      <c r="D244" s="14" t="s">
        <v>339</v>
      </c>
      <c r="E244" s="15" t="s">
        <v>340</v>
      </c>
      <c r="F244" s="14"/>
      <c r="G244" s="14"/>
      <c r="H244" s="14"/>
      <c r="I244" s="14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>
        <f>SUM(U245+U265+U267)</f>
        <v>955751348</v>
      </c>
      <c r="V244" s="16">
        <f>SUM(V245+V265+V267)</f>
        <v>452730689.41000003</v>
      </c>
      <c r="W244" s="16">
        <f t="shared" si="5"/>
        <v>47.37</v>
      </c>
    </row>
    <row r="245" spans="1:23" ht="30" customHeight="1" x14ac:dyDescent="0.25">
      <c r="A245" s="2"/>
      <c r="B245" s="5"/>
      <c r="C245" s="14" t="s">
        <v>260</v>
      </c>
      <c r="D245" s="14" t="s">
        <v>341</v>
      </c>
      <c r="E245" s="15" t="s">
        <v>342</v>
      </c>
      <c r="F245" s="14"/>
      <c r="G245" s="14"/>
      <c r="H245" s="14"/>
      <c r="I245" s="14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>
        <f>U246</f>
        <v>951163248</v>
      </c>
      <c r="V245" s="16">
        <f>V246</f>
        <v>450286489.41000003</v>
      </c>
      <c r="W245" s="16">
        <f t="shared" si="5"/>
        <v>47.34</v>
      </c>
    </row>
    <row r="246" spans="1:23" ht="28.2" customHeight="1" x14ac:dyDescent="0.25">
      <c r="A246" s="2"/>
      <c r="B246" s="5"/>
      <c r="C246" s="14" t="s">
        <v>260</v>
      </c>
      <c r="D246" s="14" t="s">
        <v>343</v>
      </c>
      <c r="E246" s="15" t="s">
        <v>344</v>
      </c>
      <c r="F246" s="14"/>
      <c r="G246" s="14"/>
      <c r="H246" s="14"/>
      <c r="I246" s="14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>
        <f>SUM(U247:U264)</f>
        <v>951163248</v>
      </c>
      <c r="V246" s="16">
        <f>SUM(V247:V264)</f>
        <v>450286489.41000003</v>
      </c>
      <c r="W246" s="16">
        <f t="shared" si="5"/>
        <v>47.34</v>
      </c>
    </row>
    <row r="247" spans="1:23" ht="76.8" customHeight="1" x14ac:dyDescent="0.25">
      <c r="A247" s="3"/>
      <c r="B247" s="6"/>
      <c r="C247" s="17" t="s">
        <v>260</v>
      </c>
      <c r="D247" s="17" t="s">
        <v>345</v>
      </c>
      <c r="E247" s="20" t="s">
        <v>346</v>
      </c>
      <c r="F247" s="17"/>
      <c r="G247" s="17"/>
      <c r="H247" s="17"/>
      <c r="I247" s="17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>
        <v>1151900</v>
      </c>
      <c r="V247" s="19">
        <v>556300</v>
      </c>
      <c r="W247" s="19">
        <f t="shared" si="5"/>
        <v>48.29</v>
      </c>
    </row>
    <row r="248" spans="1:23" ht="159.6" customHeight="1" x14ac:dyDescent="0.25">
      <c r="A248" s="3"/>
      <c r="B248" s="6"/>
      <c r="C248" s="17" t="s">
        <v>260</v>
      </c>
      <c r="D248" s="17" t="s">
        <v>347</v>
      </c>
      <c r="E248" s="20" t="s">
        <v>348</v>
      </c>
      <c r="F248" s="17"/>
      <c r="G248" s="17"/>
      <c r="H248" s="17"/>
      <c r="I248" s="17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>
        <v>165226190</v>
      </c>
      <c r="V248" s="19">
        <v>68597090</v>
      </c>
      <c r="W248" s="19">
        <f t="shared" si="5"/>
        <v>41.52</v>
      </c>
    </row>
    <row r="249" spans="1:23" ht="158.4" customHeight="1" x14ac:dyDescent="0.25">
      <c r="A249" s="3"/>
      <c r="B249" s="6"/>
      <c r="C249" s="17" t="s">
        <v>260</v>
      </c>
      <c r="D249" s="17" t="s">
        <v>349</v>
      </c>
      <c r="E249" s="20" t="s">
        <v>350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88959159</v>
      </c>
      <c r="V249" s="19">
        <v>45158300</v>
      </c>
      <c r="W249" s="19">
        <f t="shared" si="5"/>
        <v>50.76</v>
      </c>
    </row>
    <row r="250" spans="1:23" ht="97.8" customHeight="1" x14ac:dyDescent="0.25">
      <c r="A250" s="3"/>
      <c r="B250" s="6"/>
      <c r="C250" s="17" t="s">
        <v>260</v>
      </c>
      <c r="D250" s="17" t="s">
        <v>351</v>
      </c>
      <c r="E250" s="20" t="s">
        <v>352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223700</v>
      </c>
      <c r="V250" s="19">
        <v>91200</v>
      </c>
      <c r="W250" s="19">
        <f t="shared" si="5"/>
        <v>40.770000000000003</v>
      </c>
    </row>
    <row r="251" spans="1:23" ht="66.599999999999994" customHeight="1" x14ac:dyDescent="0.25">
      <c r="A251" s="3"/>
      <c r="B251" s="6"/>
      <c r="C251" s="17" t="s">
        <v>260</v>
      </c>
      <c r="D251" s="17" t="s">
        <v>353</v>
      </c>
      <c r="E251" s="20" t="s">
        <v>354</v>
      </c>
      <c r="F251" s="17"/>
      <c r="G251" s="17"/>
      <c r="H251" s="17"/>
      <c r="I251" s="1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>
        <v>1171400</v>
      </c>
      <c r="V251" s="19">
        <v>600700</v>
      </c>
      <c r="W251" s="19">
        <f t="shared" si="5"/>
        <v>51.28</v>
      </c>
    </row>
    <row r="252" spans="1:23" ht="96" customHeight="1" x14ac:dyDescent="0.25">
      <c r="A252" s="3"/>
      <c r="B252" s="6"/>
      <c r="C252" s="17" t="s">
        <v>260</v>
      </c>
      <c r="D252" s="17" t="s">
        <v>355</v>
      </c>
      <c r="E252" s="20" t="s">
        <v>356</v>
      </c>
      <c r="F252" s="17"/>
      <c r="G252" s="17"/>
      <c r="H252" s="17"/>
      <c r="I252" s="1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>
        <v>3166650</v>
      </c>
      <c r="V252" s="19">
        <v>224261.43</v>
      </c>
      <c r="W252" s="19">
        <f t="shared" si="5"/>
        <v>7.08</v>
      </c>
    </row>
    <row r="253" spans="1:23" ht="78" customHeight="1" x14ac:dyDescent="0.25">
      <c r="A253" s="3"/>
      <c r="B253" s="6"/>
      <c r="C253" s="17" t="s">
        <v>260</v>
      </c>
      <c r="D253" s="17" t="s">
        <v>357</v>
      </c>
      <c r="E253" s="20" t="s">
        <v>358</v>
      </c>
      <c r="F253" s="17"/>
      <c r="G253" s="17"/>
      <c r="H253" s="17"/>
      <c r="I253" s="17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>
        <v>12135</v>
      </c>
      <c r="V253" s="19">
        <v>11705</v>
      </c>
      <c r="W253" s="19">
        <f t="shared" si="5"/>
        <v>96.46</v>
      </c>
    </row>
    <row r="254" spans="1:23" ht="92.4" customHeight="1" x14ac:dyDescent="0.25">
      <c r="A254" s="3"/>
      <c r="B254" s="6"/>
      <c r="C254" s="17" t="s">
        <v>260</v>
      </c>
      <c r="D254" s="17" t="s">
        <v>359</v>
      </c>
      <c r="E254" s="20" t="s">
        <v>360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>
        <v>7232770</v>
      </c>
      <c r="V254" s="19">
        <v>3390000</v>
      </c>
      <c r="W254" s="19">
        <f t="shared" si="5"/>
        <v>46.87</v>
      </c>
    </row>
    <row r="255" spans="1:23" ht="114" customHeight="1" x14ac:dyDescent="0.25">
      <c r="A255" s="3"/>
      <c r="B255" s="6"/>
      <c r="C255" s="17" t="s">
        <v>260</v>
      </c>
      <c r="D255" s="17" t="s">
        <v>361</v>
      </c>
      <c r="E255" s="20" t="s">
        <v>362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>
        <v>1430300</v>
      </c>
      <c r="V255" s="19">
        <v>549500</v>
      </c>
      <c r="W255" s="19">
        <f t="shared" si="5"/>
        <v>38.42</v>
      </c>
    </row>
    <row r="256" spans="1:23" ht="157.19999999999999" customHeight="1" x14ac:dyDescent="0.25">
      <c r="A256" s="3"/>
      <c r="B256" s="6"/>
      <c r="C256" s="17" t="s">
        <v>260</v>
      </c>
      <c r="D256" s="17" t="s">
        <v>363</v>
      </c>
      <c r="E256" s="20" t="s">
        <v>364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>
        <v>326118000</v>
      </c>
      <c r="V256" s="19">
        <v>178851400</v>
      </c>
      <c r="W256" s="19">
        <f t="shared" si="5"/>
        <v>54.84</v>
      </c>
    </row>
    <row r="257" spans="1:23" ht="93.6" customHeight="1" x14ac:dyDescent="0.25">
      <c r="A257" s="3"/>
      <c r="B257" s="6"/>
      <c r="C257" s="17" t="s">
        <v>260</v>
      </c>
      <c r="D257" s="17" t="s">
        <v>365</v>
      </c>
      <c r="E257" s="20" t="s">
        <v>366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14876800</v>
      </c>
      <c r="V257" s="19">
        <v>8096600</v>
      </c>
      <c r="W257" s="19">
        <f t="shared" si="5"/>
        <v>54.42</v>
      </c>
    </row>
    <row r="258" spans="1:23" ht="88.8" customHeight="1" x14ac:dyDescent="0.25">
      <c r="A258" s="3"/>
      <c r="B258" s="6"/>
      <c r="C258" s="17" t="s">
        <v>260</v>
      </c>
      <c r="D258" s="17" t="s">
        <v>367</v>
      </c>
      <c r="E258" s="20" t="s">
        <v>368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1346200</v>
      </c>
      <c r="V258" s="19">
        <v>0</v>
      </c>
      <c r="W258" s="19">
        <f t="shared" si="5"/>
        <v>0</v>
      </c>
    </row>
    <row r="259" spans="1:23" ht="136.80000000000001" hidden="1" customHeight="1" x14ac:dyDescent="0.25">
      <c r="A259" s="3"/>
      <c r="B259" s="6"/>
      <c r="C259" s="17" t="s">
        <v>260</v>
      </c>
      <c r="D259" s="17" t="s">
        <v>369</v>
      </c>
      <c r="E259" s="20" t="s">
        <v>370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 t="e">
        <f t="shared" si="5"/>
        <v>#DIV/0!</v>
      </c>
    </row>
    <row r="260" spans="1:23" ht="119.4" customHeight="1" x14ac:dyDescent="0.25">
      <c r="A260" s="3"/>
      <c r="B260" s="6"/>
      <c r="C260" s="17" t="s">
        <v>260</v>
      </c>
      <c r="D260" s="17" t="s">
        <v>369</v>
      </c>
      <c r="E260" s="20" t="s">
        <v>370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>
        <v>17494344</v>
      </c>
      <c r="V260" s="19">
        <v>287200</v>
      </c>
      <c r="W260" s="19">
        <f t="shared" si="5"/>
        <v>1.64</v>
      </c>
    </row>
    <row r="261" spans="1:23" ht="157.80000000000001" customHeight="1" x14ac:dyDescent="0.25">
      <c r="A261" s="3"/>
      <c r="B261" s="6"/>
      <c r="C261" s="17" t="s">
        <v>260</v>
      </c>
      <c r="D261" s="17" t="s">
        <v>371</v>
      </c>
      <c r="E261" s="20" t="s">
        <v>372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>
        <v>305960900</v>
      </c>
      <c r="V261" s="19">
        <v>139294130</v>
      </c>
      <c r="W261" s="19">
        <f t="shared" si="5"/>
        <v>45.53</v>
      </c>
    </row>
    <row r="262" spans="1:23" ht="73.8" customHeight="1" x14ac:dyDescent="0.25">
      <c r="A262" s="3"/>
      <c r="B262" s="6"/>
      <c r="C262" s="17" t="s">
        <v>260</v>
      </c>
      <c r="D262" s="17" t="s">
        <v>373</v>
      </c>
      <c r="E262" s="20" t="s">
        <v>374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2240000</v>
      </c>
      <c r="V262" s="19">
        <v>1110520</v>
      </c>
      <c r="W262" s="19">
        <f t="shared" si="5"/>
        <v>49.58</v>
      </c>
    </row>
    <row r="263" spans="1:23" ht="74.400000000000006" customHeight="1" x14ac:dyDescent="0.25">
      <c r="A263" s="3"/>
      <c r="B263" s="6"/>
      <c r="C263" s="17" t="s">
        <v>260</v>
      </c>
      <c r="D263" s="17" t="s">
        <v>375</v>
      </c>
      <c r="E263" s="20" t="s">
        <v>376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14386600</v>
      </c>
      <c r="V263" s="19">
        <v>3394933</v>
      </c>
      <c r="W263" s="19">
        <f t="shared" si="5"/>
        <v>23.6</v>
      </c>
    </row>
    <row r="264" spans="1:23" ht="115.8" customHeight="1" x14ac:dyDescent="0.25">
      <c r="A264" s="3"/>
      <c r="B264" s="6"/>
      <c r="C264" s="17" t="s">
        <v>260</v>
      </c>
      <c r="D264" s="17" t="s">
        <v>377</v>
      </c>
      <c r="E264" s="20" t="s">
        <v>378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v>166200</v>
      </c>
      <c r="V264" s="19">
        <v>72649.98</v>
      </c>
      <c r="W264" s="19">
        <f t="shared" si="5"/>
        <v>43.71</v>
      </c>
    </row>
    <row r="265" spans="1:23" ht="55.2" x14ac:dyDescent="0.25">
      <c r="A265" s="2"/>
      <c r="B265" s="5"/>
      <c r="C265" s="14" t="s">
        <v>260</v>
      </c>
      <c r="D265" s="14" t="s">
        <v>379</v>
      </c>
      <c r="E265" s="15" t="s">
        <v>380</v>
      </c>
      <c r="F265" s="14"/>
      <c r="G265" s="14"/>
      <c r="H265" s="14"/>
      <c r="I265" s="14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>
        <f>U266</f>
        <v>4491100</v>
      </c>
      <c r="V265" s="16">
        <f>V266</f>
        <v>2347200</v>
      </c>
      <c r="W265" s="16">
        <f t="shared" si="5"/>
        <v>52.26</v>
      </c>
    </row>
    <row r="266" spans="1:23" ht="55.2" x14ac:dyDescent="0.25">
      <c r="A266" s="3"/>
      <c r="B266" s="6"/>
      <c r="C266" s="17" t="s">
        <v>260</v>
      </c>
      <c r="D266" s="17" t="s">
        <v>381</v>
      </c>
      <c r="E266" s="18" t="s">
        <v>382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>
        <v>4491100</v>
      </c>
      <c r="V266" s="19">
        <v>2347200</v>
      </c>
      <c r="W266" s="19">
        <f t="shared" si="5"/>
        <v>52.26</v>
      </c>
    </row>
    <row r="267" spans="1:23" ht="50.4" customHeight="1" x14ac:dyDescent="0.25">
      <c r="A267" s="2"/>
      <c r="B267" s="5"/>
      <c r="C267" s="14" t="s">
        <v>260</v>
      </c>
      <c r="D267" s="14" t="s">
        <v>383</v>
      </c>
      <c r="E267" s="15" t="s">
        <v>384</v>
      </c>
      <c r="F267" s="14"/>
      <c r="G267" s="14"/>
      <c r="H267" s="14"/>
      <c r="I267" s="14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>
        <f>U268</f>
        <v>97000</v>
      </c>
      <c r="V267" s="16">
        <f>V268</f>
        <v>97000</v>
      </c>
      <c r="W267" s="16">
        <f t="shared" si="5"/>
        <v>100</v>
      </c>
    </row>
    <row r="268" spans="1:23" ht="47.4" customHeight="1" x14ac:dyDescent="0.25">
      <c r="A268" s="3"/>
      <c r="B268" s="6"/>
      <c r="C268" s="17" t="s">
        <v>260</v>
      </c>
      <c r="D268" s="17" t="s">
        <v>385</v>
      </c>
      <c r="E268" s="18" t="s">
        <v>386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97000</v>
      </c>
      <c r="V268" s="19">
        <v>97000</v>
      </c>
      <c r="W268" s="19">
        <f t="shared" si="5"/>
        <v>100</v>
      </c>
    </row>
    <row r="269" spans="1:23" ht="18.600000000000001" customHeight="1" x14ac:dyDescent="0.25">
      <c r="A269" s="2"/>
      <c r="B269" s="5"/>
      <c r="C269" s="14" t="s">
        <v>260</v>
      </c>
      <c r="D269" s="14" t="s">
        <v>387</v>
      </c>
      <c r="E269" s="15" t="s">
        <v>388</v>
      </c>
      <c r="F269" s="14"/>
      <c r="G269" s="14"/>
      <c r="H269" s="14"/>
      <c r="I269" s="14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>
        <f>SUM(U270+U272+U274)</f>
        <v>39579540</v>
      </c>
      <c r="V269" s="16">
        <f>SUM(V270+V272+V274)</f>
        <v>24191408</v>
      </c>
      <c r="W269" s="16">
        <f t="shared" si="5"/>
        <v>61.12</v>
      </c>
    </row>
    <row r="270" spans="1:23" ht="48.6" customHeight="1" x14ac:dyDescent="0.25">
      <c r="A270" s="2"/>
      <c r="B270" s="5"/>
      <c r="C270" s="14" t="s">
        <v>260</v>
      </c>
      <c r="D270" s="14" t="s">
        <v>389</v>
      </c>
      <c r="E270" s="15" t="s">
        <v>390</v>
      </c>
      <c r="F270" s="14"/>
      <c r="G270" s="14"/>
      <c r="H270" s="14"/>
      <c r="I270" s="14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>
        <f>U271</f>
        <v>33622800</v>
      </c>
      <c r="V270" s="16">
        <f>V271</f>
        <v>20462828</v>
      </c>
      <c r="W270" s="16">
        <f t="shared" si="5"/>
        <v>60.86</v>
      </c>
    </row>
    <row r="271" spans="1:23" ht="45.6" customHeight="1" x14ac:dyDescent="0.25">
      <c r="A271" s="3"/>
      <c r="B271" s="6"/>
      <c r="C271" s="17" t="s">
        <v>260</v>
      </c>
      <c r="D271" s="17" t="s">
        <v>391</v>
      </c>
      <c r="E271" s="18" t="s">
        <v>392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>
        <v>33622800</v>
      </c>
      <c r="V271" s="19">
        <v>20462828</v>
      </c>
      <c r="W271" s="19">
        <f t="shared" si="5"/>
        <v>60.86</v>
      </c>
    </row>
    <row r="272" spans="1:23" ht="33" customHeight="1" x14ac:dyDescent="0.25">
      <c r="A272" s="2"/>
      <c r="B272" s="5"/>
      <c r="C272" s="14" t="s">
        <v>260</v>
      </c>
      <c r="D272" s="14" t="s">
        <v>393</v>
      </c>
      <c r="E272" s="15" t="s">
        <v>394</v>
      </c>
      <c r="F272" s="14"/>
      <c r="G272" s="14"/>
      <c r="H272" s="14"/>
      <c r="I272" s="14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>
        <f>U273</f>
        <v>1000000</v>
      </c>
      <c r="V272" s="16">
        <f>V273</f>
        <v>1000000</v>
      </c>
      <c r="W272" s="16">
        <f t="shared" si="5"/>
        <v>100</v>
      </c>
    </row>
    <row r="273" spans="1:23" ht="27.6" x14ac:dyDescent="0.25">
      <c r="A273" s="3"/>
      <c r="B273" s="6"/>
      <c r="C273" s="17" t="s">
        <v>260</v>
      </c>
      <c r="D273" s="17" t="s">
        <v>395</v>
      </c>
      <c r="E273" s="18" t="s">
        <v>396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1000000</v>
      </c>
      <c r="V273" s="19">
        <v>1000000</v>
      </c>
      <c r="W273" s="19">
        <f t="shared" si="5"/>
        <v>100</v>
      </c>
    </row>
    <row r="274" spans="1:23" ht="16.8" customHeight="1" x14ac:dyDescent="0.25">
      <c r="A274" s="2"/>
      <c r="B274" s="5"/>
      <c r="C274" s="14" t="s">
        <v>260</v>
      </c>
      <c r="D274" s="14" t="s">
        <v>397</v>
      </c>
      <c r="E274" s="15" t="s">
        <v>398</v>
      </c>
      <c r="F274" s="14"/>
      <c r="G274" s="14"/>
      <c r="H274" s="14"/>
      <c r="I274" s="14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>
        <f>U275</f>
        <v>4956740</v>
      </c>
      <c r="V274" s="16">
        <f>V275</f>
        <v>2728580</v>
      </c>
      <c r="W274" s="16">
        <f t="shared" si="5"/>
        <v>55.05</v>
      </c>
    </row>
    <row r="275" spans="1:23" ht="19.2" customHeight="1" x14ac:dyDescent="0.25">
      <c r="A275" s="2"/>
      <c r="B275" s="5"/>
      <c r="C275" s="14" t="s">
        <v>260</v>
      </c>
      <c r="D275" s="14" t="s">
        <v>399</v>
      </c>
      <c r="E275" s="15" t="s">
        <v>400</v>
      </c>
      <c r="F275" s="14"/>
      <c r="G275" s="14"/>
      <c r="H275" s="14"/>
      <c r="I275" s="14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>
        <f>U278+U276+U277</f>
        <v>4956740</v>
      </c>
      <c r="V275" s="16">
        <f>V278+V276+V277</f>
        <v>2728580</v>
      </c>
      <c r="W275" s="16">
        <f t="shared" si="5"/>
        <v>55.05</v>
      </c>
    </row>
    <row r="276" spans="1:23" ht="68.400000000000006" customHeight="1" x14ac:dyDescent="0.25">
      <c r="A276" s="2"/>
      <c r="B276" s="30"/>
      <c r="C276" s="17" t="s">
        <v>260</v>
      </c>
      <c r="D276" s="17" t="s">
        <v>401</v>
      </c>
      <c r="E276" s="20" t="s">
        <v>402</v>
      </c>
      <c r="F276" s="17"/>
      <c r="G276" s="17"/>
      <c r="H276" s="17"/>
      <c r="I276" s="17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>
        <v>2463100</v>
      </c>
      <c r="V276" s="19">
        <v>262200</v>
      </c>
      <c r="W276" s="19">
        <f t="shared" si="5"/>
        <v>10.65</v>
      </c>
    </row>
    <row r="277" spans="1:23" ht="87" customHeight="1" x14ac:dyDescent="0.25">
      <c r="A277" s="2"/>
      <c r="B277" s="30"/>
      <c r="C277" s="17" t="s">
        <v>260</v>
      </c>
      <c r="D277" s="17" t="s">
        <v>499</v>
      </c>
      <c r="E277" s="18" t="s">
        <v>500</v>
      </c>
      <c r="F277" s="17"/>
      <c r="G277" s="17"/>
      <c r="H277" s="17"/>
      <c r="I277" s="17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>
        <v>75260</v>
      </c>
      <c r="V277" s="19">
        <v>48000</v>
      </c>
      <c r="W277" s="19">
        <f t="shared" si="5"/>
        <v>63.78</v>
      </c>
    </row>
    <row r="278" spans="1:23" ht="111" customHeight="1" x14ac:dyDescent="0.25">
      <c r="A278" s="3"/>
      <c r="B278" s="6"/>
      <c r="C278" s="17" t="s">
        <v>260</v>
      </c>
      <c r="D278" s="17" t="s">
        <v>501</v>
      </c>
      <c r="E278" s="20" t="s">
        <v>502</v>
      </c>
      <c r="F278" s="17"/>
      <c r="G278" s="17"/>
      <c r="H278" s="17"/>
      <c r="I278" s="1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>
        <v>2418380</v>
      </c>
      <c r="V278" s="19">
        <v>2418380</v>
      </c>
      <c r="W278" s="19">
        <f t="shared" si="5"/>
        <v>100</v>
      </c>
    </row>
    <row r="279" spans="1:23" ht="26.4" customHeight="1" x14ac:dyDescent="0.25">
      <c r="A279" s="2"/>
      <c r="B279" s="5"/>
      <c r="C279" s="14" t="s">
        <v>88</v>
      </c>
      <c r="D279" s="14" t="s">
        <v>403</v>
      </c>
      <c r="E279" s="15" t="s">
        <v>404</v>
      </c>
      <c r="F279" s="14"/>
      <c r="G279" s="14"/>
      <c r="H279" s="14"/>
      <c r="I279" s="14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>
        <f>SUM(U280)</f>
        <v>0</v>
      </c>
      <c r="V279" s="16">
        <f>SUM(V280)</f>
        <v>659077.19999999995</v>
      </c>
      <c r="W279" s="16" t="s">
        <v>426</v>
      </c>
    </row>
    <row r="280" spans="1:23" ht="21.6" customHeight="1" x14ac:dyDescent="0.25">
      <c r="A280" s="2"/>
      <c r="B280" s="5"/>
      <c r="C280" s="14" t="s">
        <v>88</v>
      </c>
      <c r="D280" s="14" t="s">
        <v>405</v>
      </c>
      <c r="E280" s="15" t="s">
        <v>406</v>
      </c>
      <c r="F280" s="14"/>
      <c r="G280" s="14"/>
      <c r="H280" s="14"/>
      <c r="I280" s="14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>
        <f>SUM(U281)</f>
        <v>0</v>
      </c>
      <c r="V280" s="16">
        <f>SUM(V281)</f>
        <v>659077.19999999995</v>
      </c>
      <c r="W280" s="16" t="s">
        <v>426</v>
      </c>
    </row>
    <row r="281" spans="1:23" ht="27.6" customHeight="1" x14ac:dyDescent="0.25">
      <c r="A281" s="3"/>
      <c r="B281" s="6"/>
      <c r="C281" s="17" t="s">
        <v>88</v>
      </c>
      <c r="D281" s="17" t="s">
        <v>407</v>
      </c>
      <c r="E281" s="18" t="s">
        <v>406</v>
      </c>
      <c r="F281" s="17"/>
      <c r="G281" s="17"/>
      <c r="H281" s="17"/>
      <c r="I281" s="17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>
        <v>0</v>
      </c>
      <c r="V281" s="19">
        <v>659077.19999999995</v>
      </c>
      <c r="W281" s="16" t="s">
        <v>426</v>
      </c>
    </row>
    <row r="282" spans="1:23" ht="34.799999999999997" customHeight="1" x14ac:dyDescent="0.25">
      <c r="A282" s="2"/>
      <c r="B282" s="5"/>
      <c r="C282" s="14" t="s">
        <v>260</v>
      </c>
      <c r="D282" s="14" t="s">
        <v>408</v>
      </c>
      <c r="E282" s="15" t="s">
        <v>409</v>
      </c>
      <c r="F282" s="14"/>
      <c r="G282" s="14"/>
      <c r="H282" s="14"/>
      <c r="I282" s="14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>
        <f>U283</f>
        <v>-3031003.6799999997</v>
      </c>
      <c r="V282" s="16">
        <f>V283</f>
        <v>-3787080.9499999997</v>
      </c>
      <c r="W282" s="16">
        <f t="shared" si="5"/>
        <v>124.94</v>
      </c>
    </row>
    <row r="283" spans="1:23" ht="27.6" customHeight="1" x14ac:dyDescent="0.25">
      <c r="A283" s="2"/>
      <c r="B283" s="5"/>
      <c r="C283" s="14" t="s">
        <v>260</v>
      </c>
      <c r="D283" s="14" t="s">
        <v>410</v>
      </c>
      <c r="E283" s="15" t="s">
        <v>411</v>
      </c>
      <c r="F283" s="14"/>
      <c r="G283" s="14"/>
      <c r="H283" s="14"/>
      <c r="I283" s="14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>
        <f>SUM(U284:U285)</f>
        <v>-3031003.6799999997</v>
      </c>
      <c r="V283" s="16">
        <f>SUM(V284:V285)</f>
        <v>-3787080.9499999997</v>
      </c>
      <c r="W283" s="16">
        <f t="shared" si="5"/>
        <v>124.94</v>
      </c>
    </row>
    <row r="284" spans="1:23" ht="45.6" customHeight="1" x14ac:dyDescent="0.25">
      <c r="A284" s="3"/>
      <c r="B284" s="6"/>
      <c r="C284" s="17" t="s">
        <v>260</v>
      </c>
      <c r="D284" s="17" t="s">
        <v>412</v>
      </c>
      <c r="E284" s="18" t="s">
        <v>413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v>-859516.34</v>
      </c>
      <c r="V284" s="19">
        <v>-859516.34</v>
      </c>
      <c r="W284" s="19">
        <f t="shared" si="5"/>
        <v>100</v>
      </c>
    </row>
    <row r="285" spans="1:23" ht="33" customHeight="1" x14ac:dyDescent="0.25">
      <c r="A285" s="3"/>
      <c r="B285" s="6"/>
      <c r="C285" s="17" t="s">
        <v>260</v>
      </c>
      <c r="D285" s="17" t="s">
        <v>414</v>
      </c>
      <c r="E285" s="18" t="s">
        <v>415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-2171487.34</v>
      </c>
      <c r="V285" s="19">
        <v>-2927564.61</v>
      </c>
      <c r="W285" s="19">
        <f t="shared" si="5"/>
        <v>134.82</v>
      </c>
    </row>
    <row r="286" spans="1:23" ht="23.4" customHeight="1" x14ac:dyDescent="0.3">
      <c r="A286" s="4"/>
      <c r="B286" s="7"/>
      <c r="C286" s="28" t="s">
        <v>416</v>
      </c>
      <c r="D286" s="28"/>
      <c r="E286" s="27"/>
      <c r="F286" s="28"/>
      <c r="G286" s="28"/>
      <c r="H286" s="28"/>
      <c r="I286" s="28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16">
        <f>SUM(U11+U191)</f>
        <v>3016266030.3200002</v>
      </c>
      <c r="V286" s="16">
        <f>SUM(V11+V191)</f>
        <v>1250334147.54</v>
      </c>
      <c r="W286" s="16">
        <f t="shared" si="5"/>
        <v>41.45</v>
      </c>
    </row>
    <row r="287" spans="1:23" ht="24.6" customHeight="1" x14ac:dyDescent="0.25"/>
  </sheetData>
  <mergeCells count="22"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  <mergeCell ref="B9:B10"/>
    <mergeCell ref="K9:K10"/>
    <mergeCell ref="L9:L10"/>
    <mergeCell ref="E9:E10"/>
    <mergeCell ref="G9:G10"/>
    <mergeCell ref="C9:C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2022-07-14T03:51:25Z</cp:lastPrinted>
  <dcterms:created xsi:type="dcterms:W3CDTF">2022-03-03T02:23:55Z</dcterms:created>
  <dcterms:modified xsi:type="dcterms:W3CDTF">2022-07-21T10:03:11Z</dcterms:modified>
</cp:coreProperties>
</file>