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'Лист1'!$A$1:$Q$81</definedName>
  </definedNames>
  <calcPr fullCalcOnLoad="1"/>
</workbook>
</file>

<file path=xl/sharedStrings.xml><?xml version="1.0" encoding="utf-8"?>
<sst xmlns="http://schemas.openxmlformats.org/spreadsheetml/2006/main" count="259" uniqueCount="152">
  <si>
    <t>0701</t>
  </si>
  <si>
    <t>№ п/п</t>
  </si>
  <si>
    <t xml:space="preserve">Коды функциональной классификации расходов </t>
  </si>
  <si>
    <t>Целевая статья</t>
  </si>
  <si>
    <t>I. Перечень объектов</t>
  </si>
  <si>
    <t>Всего расходов:</t>
  </si>
  <si>
    <t>ВСЕГО РАСХОДОВ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</si>
  <si>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</si>
  <si>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</si>
  <si>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</si>
  <si>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</si>
  <si>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</si>
  <si>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</si>
  <si>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</si>
  <si>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</si>
  <si>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</si>
  <si>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</si>
  <si>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</si>
  <si>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</si>
  <si>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</si>
  <si>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</si>
  <si>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</si>
  <si>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</si>
  <si>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</si>
  <si>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</si>
  <si>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0410081030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</si>
  <si>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</si>
  <si>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</si>
  <si>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</si>
  <si>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</si>
  <si>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</si>
  <si>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</si>
  <si>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</si>
  <si>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</si>
  <si>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4.</t>
  </si>
  <si>
    <t>0410075630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</si>
  <si>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</si>
  <si>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</si>
  <si>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</si>
  <si>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</si>
  <si>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</si>
  <si>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</si>
  <si>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</si>
  <si>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</si>
  <si>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</si>
  <si>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</si>
  <si>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</si>
  <si>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</si>
  <si>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</si>
  <si>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</si>
  <si>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</si>
  <si>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1020089350</t>
  </si>
  <si>
    <t>4.2.</t>
  </si>
  <si>
    <t>0920085070</t>
  </si>
  <si>
    <t>Капитальный ремонт объектов коммунального хозяйства</t>
  </si>
  <si>
    <t>0502</t>
  </si>
  <si>
    <t>1020075710</t>
  </si>
  <si>
    <t>10200S5710</t>
  </si>
  <si>
    <t>1020085710</t>
  </si>
  <si>
    <t>Коммунальное хозяйство</t>
  </si>
  <si>
    <t>Капитальный ремонт водопроводной сети на участке от точки "Д" до точки "Е", капитальный ремонт напорного коллектора от КП-1А                        до т. А</t>
  </si>
  <si>
    <t>Капитальный ремонт здания МБДОУ "Детский сад комбинированного вида № 32 "Страна чудес"</t>
  </si>
  <si>
    <t>04100S5630</t>
  </si>
  <si>
    <t>5.</t>
  </si>
  <si>
    <t>5.1.</t>
  </si>
  <si>
    <t>Капитальный ремонт магистрального трубопровода холодной воды в здании МБОУ "СОШ № 169", расположенном по ул. Гагарина, д. 21</t>
  </si>
  <si>
    <t>Капитальный ремонт кровли здания МБОУ "Лицей № 174", расположенного по ул. Заводская, д. 8"а"</t>
  </si>
  <si>
    <t>1020089360</t>
  </si>
  <si>
    <t>Капитальный ремонт объектов по общегосударственным вопросам</t>
  </si>
  <si>
    <t>Капитальный ремонт помещения № 2 здания, расположенного по адресу: г. Зеленогорск, ул. Мира, д. 10 (замена оконных блоков в помещениях парикмахерской "Чародейка")</t>
  </si>
  <si>
    <t>0113</t>
  </si>
  <si>
    <t>1020089320</t>
  </si>
  <si>
    <t>Другие общегосударственные вопросы</t>
  </si>
  <si>
    <t>Капитальный ремонт помещений, расположенных в здании по ул. Майское шоссе, 5</t>
  </si>
  <si>
    <t>0310</t>
  </si>
  <si>
    <t>1020089310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</si>
  <si>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</si>
  <si>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Капитальный ремонт объектов по защите населения и территории от чрезвычайных ситуаций природного и техногенного характера, пожарной безопасности</t>
  </si>
  <si>
    <t>Капитальный ремонт объектов лесного хозяйства</t>
  </si>
  <si>
    <t>0407</t>
  </si>
  <si>
    <t>Капитальный ремонт входного крыльца помещения МКУ "Городской лесхоз" по адресу г. Зеленогорск, ул. Набережная, 78</t>
  </si>
  <si>
    <t>1020089300</t>
  </si>
  <si>
    <t>Лесное хозяйство</t>
  </si>
  <si>
    <t>6.</t>
  </si>
  <si>
    <t>6.1.</t>
  </si>
  <si>
    <t>7.</t>
  </si>
  <si>
    <t>Капитальный ремонт других объектов в области жилищно-коммунального хозяйства</t>
  </si>
  <si>
    <t>7.1.</t>
  </si>
  <si>
    <t>0505</t>
  </si>
  <si>
    <t>Другие вопросы в области жилищно-коммунального хозяйства</t>
  </si>
  <si>
    <t>10200S8400</t>
  </si>
  <si>
    <t>1020088400</t>
  </si>
  <si>
    <t>8.</t>
  </si>
  <si>
    <t>8.1.</t>
  </si>
  <si>
    <t>8.2.</t>
  </si>
  <si>
    <t>9.</t>
  </si>
  <si>
    <t>9.1.</t>
  </si>
  <si>
    <t>9.2.</t>
  </si>
  <si>
    <t>9.3.</t>
  </si>
  <si>
    <t>10.</t>
  </si>
  <si>
    <t>Капитальный ремонт объектов культуры</t>
  </si>
  <si>
    <t>0801</t>
  </si>
  <si>
    <t>10.1.</t>
  </si>
  <si>
    <t>10.2.</t>
  </si>
  <si>
    <t>10.3.</t>
  </si>
  <si>
    <t>Выполнение работ по разработке проектно-сметной документации по капитальному ремонту помещения санузла в здании МБУ "ЗМВЦ"</t>
  </si>
  <si>
    <t>1020089370</t>
  </si>
  <si>
    <t>Культура</t>
  </si>
  <si>
    <t>Капитальный ремонт участка автодороги по ул. Пушкина (ремонт водоотводных лотков)</t>
  </si>
  <si>
    <t>0410081170</t>
  </si>
  <si>
    <t>Выполнение работ по разработке проектно-сметной документации на капитальный ремонт системы пожарной сигнализации в здании МБУ "ЗМВЦ", расположенном по адресу: ул. Набережная, 44</t>
  </si>
  <si>
    <t>Выполнение работ по разработке проектно-сметной документации на капитальный ремонт системы речевого оповещения и управления эвакуацией людей при пожаре в здании МБУ "ЗМВЦ", расположенном по адресу: ул. Набережная, 44</t>
  </si>
  <si>
    <t>0410081180</t>
  </si>
  <si>
    <t>10.4.</t>
  </si>
  <si>
    <t>1020074490</t>
  </si>
  <si>
    <t>10200S4490</t>
  </si>
  <si>
    <t xml:space="preserve">1.3. </t>
  </si>
  <si>
    <t>9.4.</t>
  </si>
  <si>
    <t xml:space="preserve">Проведение проверки достоверности определения сметной стоимости капитального ремонта здания МБОУ "СОШ № 176" </t>
  </si>
  <si>
    <t>1020089330</t>
  </si>
  <si>
    <t>9.5.</t>
  </si>
  <si>
    <t xml:space="preserve">Выполнение мероприятий по антитеррористической защищенности в общеобразовательных учреждениях </t>
  </si>
  <si>
    <t>1420080830</t>
  </si>
  <si>
    <t>Муниципальная программа "Обеспечение безопасности населения города Зеленогорска"</t>
  </si>
  <si>
    <t>1400000000</t>
  </si>
  <si>
    <t>1420000000</t>
  </si>
  <si>
    <t>10.5.</t>
  </si>
  <si>
    <t>0660080010</t>
  </si>
  <si>
    <t xml:space="preserve">Капитальный ремонт помещения санузла для маломобильных групп населения в здании МБУ "ЗМВЦ" </t>
  </si>
  <si>
    <t>Муниципальная программа "Развитие культуры города Зеленогорска"</t>
  </si>
  <si>
    <t>0600000000</t>
  </si>
  <si>
    <t>0660000000</t>
  </si>
  <si>
    <t xml:space="preserve">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</si>
  <si>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Объем бюджетных ассигнований, направленных на капитальные ремонты в 2021 году</t>
  </si>
  <si>
    <t>в том числе за счет средств местного бюджета</t>
  </si>
  <si>
    <t>в том числеза счет средств краевого бюджета</t>
  </si>
  <si>
    <t>в том числе за счет средств федерального бюджета</t>
  </si>
  <si>
    <t xml:space="preserve">Объем бюджетных ассигнований </t>
  </si>
  <si>
    <t>Исполнено</t>
  </si>
  <si>
    <t>% исполнения</t>
  </si>
  <si>
    <t>Приложение № 7</t>
  </si>
  <si>
    <t>к решению Совета депутатов</t>
  </si>
  <si>
    <t>Капитальный ремонт здания филиала МБУ "Библиотека" по адресу:                          г. Зеленогорск, ул. Советской армии, 8</t>
  </si>
  <si>
    <t>4.3.</t>
  </si>
  <si>
    <t>4.4.</t>
  </si>
  <si>
    <t>4.5.</t>
  </si>
  <si>
    <t>4.6.</t>
  </si>
  <si>
    <t>4.7.</t>
  </si>
  <si>
    <t>4.8.</t>
  </si>
  <si>
    <t>4.9.</t>
  </si>
  <si>
    <t>ЗАТО г. Зеленогорск</t>
  </si>
  <si>
    <t>от 09.06.2022  №  40-179р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</si>
</sst>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48" fillId="0" borderId="13" xfId="51" applyNumberFormat="1" applyFont="1" applyBorder="1" applyProtection="1">
      <alignment vertical="top" wrapText="1"/>
      <protection/>
    </xf>
    <xf numFmtId="0" fontId="6" fillId="33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vertical="top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21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40" zoomScaleNormal="39" zoomScaleSheetLayoutView="40" zoomScalePageLayoutView="50" workbookViewId="0" topLeftCell="A1">
      <selection activeCell="O5" sqref="O5"/>
    </sheetView>
  </sheetViews>
  <sheetFormatPr defaultColWidth="9.140625" defaultRowHeight="12.75"/>
  <cols>
    <col min="1" max="1" width="11.003906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32.57421875" style="0" customWidth="1"/>
    <col min="7" max="7" width="33.7109375" style="0" customWidth="1"/>
    <col min="8" max="8" width="28.57421875" style="0" customWidth="1"/>
    <col min="9" max="9" width="27.57421875" style="0" customWidth="1"/>
    <col min="10" max="10" width="25.28125" style="0" customWidth="1"/>
    <col min="11" max="11" width="17.28125" style="0" customWidth="1"/>
    <col min="12" max="12" width="29.140625" style="0" customWidth="1"/>
    <col min="13" max="13" width="31.57421875" style="0" customWidth="1"/>
    <col min="14" max="14" width="17.57421875" style="0" customWidth="1"/>
    <col min="15" max="15" width="29.57421875" style="0" customWidth="1"/>
    <col min="16" max="16" width="29.421875" style="0" customWidth="1"/>
    <col min="17" max="17" width="18.8515625" style="0" customWidth="1"/>
    <col min="18" max="18" width="0.2890625" style="0" customWidth="1"/>
  </cols>
  <sheetData>
    <row r="1" spans="1:17" ht="50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5" t="s">
        <v>140</v>
      </c>
      <c r="P1" s="85"/>
      <c r="Q1" s="85"/>
    </row>
    <row r="2" spans="1:17" ht="30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5" t="s">
        <v>141</v>
      </c>
      <c r="P2" s="85"/>
      <c r="Q2" s="85"/>
    </row>
    <row r="3" spans="1:17" ht="30">
      <c r="A3" s="15"/>
      <c r="B3" s="17"/>
      <c r="C3" s="16"/>
      <c r="D3" s="16"/>
      <c r="E3" s="16"/>
      <c r="F3" s="16"/>
      <c r="G3" s="16"/>
      <c r="H3" s="16"/>
      <c r="I3" s="15"/>
      <c r="J3" s="15"/>
      <c r="K3" s="15"/>
      <c r="L3" s="15"/>
      <c r="M3" s="15"/>
      <c r="N3" s="15"/>
      <c r="O3" s="85" t="s">
        <v>150</v>
      </c>
      <c r="P3" s="85"/>
      <c r="Q3" s="85"/>
    </row>
    <row r="4" spans="1:17" ht="3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5" t="s">
        <v>151</v>
      </c>
      <c r="P4" s="85"/>
      <c r="Q4" s="85"/>
    </row>
    <row r="5" spans="1:17" ht="23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7"/>
      <c r="P5" s="27"/>
      <c r="Q5" s="27"/>
    </row>
    <row r="6" spans="1:17" ht="30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85"/>
      <c r="P6" s="85"/>
      <c r="Q6" s="85"/>
    </row>
    <row r="7" spans="1:17" ht="30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85"/>
      <c r="P7" s="85"/>
      <c r="Q7" s="85"/>
    </row>
    <row r="8" spans="1:17" ht="30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5"/>
      <c r="P8" s="85"/>
      <c r="Q8" s="85"/>
    </row>
    <row r="9" spans="1:17" ht="30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80"/>
      <c r="P9" s="80"/>
      <c r="Q9" s="80"/>
    </row>
    <row r="10" spans="1:17" ht="97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7"/>
      <c r="P10" s="27"/>
      <c r="Q10" s="27"/>
    </row>
    <row r="11" spans="1:17" ht="54" customHeight="1">
      <c r="A11" s="87" t="s">
        <v>133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1:17" ht="48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5"/>
      <c r="M12" s="15"/>
      <c r="N12" s="15"/>
      <c r="O12" s="15"/>
      <c r="P12" s="15"/>
      <c r="Q12" s="15"/>
    </row>
    <row r="13" spans="1:17" ht="45" customHeight="1">
      <c r="A13" s="1"/>
      <c r="B13" s="12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5"/>
      <c r="M13" s="15"/>
      <c r="N13" s="15"/>
      <c r="O13" s="15"/>
      <c r="P13" s="86" t="s">
        <v>46</v>
      </c>
      <c r="Q13" s="86"/>
    </row>
    <row r="14" spans="1:17" ht="123" customHeight="1">
      <c r="A14" s="60" t="s">
        <v>1</v>
      </c>
      <c r="B14" s="73" t="s">
        <v>12</v>
      </c>
      <c r="C14" s="84" t="s">
        <v>2</v>
      </c>
      <c r="D14" s="84"/>
      <c r="E14" s="84"/>
      <c r="F14" s="60" t="s">
        <v>137</v>
      </c>
      <c r="G14" s="60" t="s">
        <v>138</v>
      </c>
      <c r="H14" s="81" t="s">
        <v>139</v>
      </c>
      <c r="I14" s="70" t="s">
        <v>136</v>
      </c>
      <c r="J14" s="71"/>
      <c r="K14" s="72"/>
      <c r="L14" s="70" t="s">
        <v>135</v>
      </c>
      <c r="M14" s="71"/>
      <c r="N14" s="72"/>
      <c r="O14" s="70" t="s">
        <v>134</v>
      </c>
      <c r="P14" s="71"/>
      <c r="Q14" s="72"/>
    </row>
    <row r="15" spans="1:17" ht="177" customHeight="1">
      <c r="A15" s="61"/>
      <c r="B15" s="74"/>
      <c r="C15" s="19" t="s">
        <v>19</v>
      </c>
      <c r="D15" s="78" t="s">
        <v>3</v>
      </c>
      <c r="E15" s="78"/>
      <c r="F15" s="61"/>
      <c r="G15" s="61"/>
      <c r="H15" s="82"/>
      <c r="I15" s="19" t="s">
        <v>137</v>
      </c>
      <c r="J15" s="19" t="s">
        <v>138</v>
      </c>
      <c r="K15" s="19" t="s">
        <v>139</v>
      </c>
      <c r="L15" s="19" t="s">
        <v>137</v>
      </c>
      <c r="M15" s="19" t="s">
        <v>138</v>
      </c>
      <c r="N15" s="19" t="s">
        <v>139</v>
      </c>
      <c r="O15" s="19" t="s">
        <v>137</v>
      </c>
      <c r="P15" s="19" t="s">
        <v>138</v>
      </c>
      <c r="Q15" s="19" t="s">
        <v>139</v>
      </c>
    </row>
    <row r="16" spans="1:17" ht="63.75" customHeight="1">
      <c r="A16" s="57" t="s">
        <v>7</v>
      </c>
      <c r="B16" s="30" t="s">
        <v>68</v>
      </c>
      <c r="C16" s="53" t="s">
        <v>70</v>
      </c>
      <c r="D16" s="69" t="s">
        <v>49</v>
      </c>
      <c r="E16" s="69"/>
      <c r="F16" s="36">
        <f>I16+L16+O16</f>
        <v>190000</v>
      </c>
      <c r="G16" s="36">
        <f>J16+M16+P16</f>
        <v>190000</v>
      </c>
      <c r="H16" s="37">
        <f>ROUND(G16/F16*100,2)</f>
        <v>100</v>
      </c>
      <c r="I16" s="38">
        <f>I17</f>
        <v>0</v>
      </c>
      <c r="J16" s="38">
        <f>J17</f>
        <v>0</v>
      </c>
      <c r="K16" s="38">
        <v>0</v>
      </c>
      <c r="L16" s="38">
        <f>L17</f>
        <v>0</v>
      </c>
      <c r="M16" s="38">
        <f>M17</f>
        <v>0</v>
      </c>
      <c r="N16" s="38">
        <v>0</v>
      </c>
      <c r="O16" s="38">
        <f>O17</f>
        <v>190000</v>
      </c>
      <c r="P16" s="38">
        <f>P17</f>
        <v>190000</v>
      </c>
      <c r="Q16" s="38">
        <f>ROUND(P16/O16*100,2)</f>
        <v>100</v>
      </c>
    </row>
    <row r="17" spans="1:17" ht="102" customHeight="1">
      <c r="A17" s="57" t="s">
        <v>16</v>
      </c>
      <c r="B17" s="31" t="s">
        <v>69</v>
      </c>
      <c r="C17" s="35" t="s">
        <v>70</v>
      </c>
      <c r="D17" s="79" t="s">
        <v>71</v>
      </c>
      <c r="E17" s="79"/>
      <c r="F17" s="26">
        <f aca="true" t="shared" si="0" ref="F17:F57">I17+L17+O17</f>
        <v>190000</v>
      </c>
      <c r="G17" s="26">
        <f aca="true" t="shared" si="1" ref="G17:G57">J17+M17+P17</f>
        <v>190000</v>
      </c>
      <c r="H17" s="37">
        <f aca="true" t="shared" si="2" ref="H17:H57">ROUND(G17/F17*100,2)</f>
        <v>100</v>
      </c>
      <c r="I17" s="39">
        <v>0</v>
      </c>
      <c r="J17" s="39">
        <v>0</v>
      </c>
      <c r="K17" s="40">
        <v>0</v>
      </c>
      <c r="L17" s="39">
        <v>0</v>
      </c>
      <c r="M17" s="39">
        <v>0</v>
      </c>
      <c r="N17" s="40">
        <v>0</v>
      </c>
      <c r="O17" s="39">
        <v>190000</v>
      </c>
      <c r="P17" s="39">
        <v>190000</v>
      </c>
      <c r="Q17" s="40">
        <f aca="true" t="shared" si="3" ref="Q17:Q57">ROUND(P17/O17*100,2)</f>
        <v>100</v>
      </c>
    </row>
    <row r="18" spans="1:17" ht="91.5" customHeight="1">
      <c r="A18" s="57" t="s">
        <v>8</v>
      </c>
      <c r="B18" s="30" t="s">
        <v>77</v>
      </c>
      <c r="C18" s="53" t="s">
        <v>74</v>
      </c>
      <c r="D18" s="69" t="s">
        <v>49</v>
      </c>
      <c r="E18" s="69"/>
      <c r="F18" s="36">
        <f t="shared" si="0"/>
        <v>118510.63</v>
      </c>
      <c r="G18" s="36">
        <f t="shared" si="1"/>
        <v>118510.63</v>
      </c>
      <c r="H18" s="37">
        <f t="shared" si="2"/>
        <v>100</v>
      </c>
      <c r="I18" s="38">
        <f>I19</f>
        <v>0</v>
      </c>
      <c r="J18" s="38">
        <f>J19</f>
        <v>0</v>
      </c>
      <c r="K18" s="38">
        <v>0</v>
      </c>
      <c r="L18" s="38">
        <f>L19</f>
        <v>0</v>
      </c>
      <c r="M18" s="38">
        <f>M19</f>
        <v>0</v>
      </c>
      <c r="N18" s="38">
        <v>0</v>
      </c>
      <c r="O18" s="38">
        <f>O19</f>
        <v>118510.63</v>
      </c>
      <c r="P18" s="38">
        <f>P19</f>
        <v>118510.63</v>
      </c>
      <c r="Q18" s="38">
        <f t="shared" si="3"/>
        <v>100</v>
      </c>
    </row>
    <row r="19" spans="1:17" ht="66" customHeight="1">
      <c r="A19" s="57" t="s">
        <v>17</v>
      </c>
      <c r="B19" s="31" t="s">
        <v>73</v>
      </c>
      <c r="C19" s="35" t="s">
        <v>74</v>
      </c>
      <c r="D19" s="79" t="s">
        <v>75</v>
      </c>
      <c r="E19" s="79"/>
      <c r="F19" s="26">
        <f t="shared" si="0"/>
        <v>118510.63</v>
      </c>
      <c r="G19" s="26">
        <f t="shared" si="1"/>
        <v>118510.63</v>
      </c>
      <c r="H19" s="41">
        <f t="shared" si="2"/>
        <v>100</v>
      </c>
      <c r="I19" s="39">
        <v>0</v>
      </c>
      <c r="J19" s="39">
        <v>0</v>
      </c>
      <c r="K19" s="40">
        <v>0</v>
      </c>
      <c r="L19" s="39">
        <v>0</v>
      </c>
      <c r="M19" s="39">
        <v>0</v>
      </c>
      <c r="N19" s="40">
        <v>0</v>
      </c>
      <c r="O19" s="39">
        <v>118510.63</v>
      </c>
      <c r="P19" s="39">
        <v>118510.63</v>
      </c>
      <c r="Q19" s="40">
        <f t="shared" si="3"/>
        <v>100</v>
      </c>
    </row>
    <row r="20" spans="1:17" ht="54.75" customHeight="1">
      <c r="A20" s="57" t="s">
        <v>15</v>
      </c>
      <c r="B20" s="30" t="s">
        <v>78</v>
      </c>
      <c r="C20" s="53" t="s">
        <v>79</v>
      </c>
      <c r="D20" s="69" t="s">
        <v>49</v>
      </c>
      <c r="E20" s="69"/>
      <c r="F20" s="36">
        <f t="shared" si="0"/>
        <v>401889.6</v>
      </c>
      <c r="G20" s="36">
        <f t="shared" si="1"/>
        <v>386499.6</v>
      </c>
      <c r="H20" s="37">
        <f t="shared" si="2"/>
        <v>96.17</v>
      </c>
      <c r="I20" s="38">
        <f>I21</f>
        <v>0</v>
      </c>
      <c r="J20" s="38">
        <f>J21</f>
        <v>0</v>
      </c>
      <c r="K20" s="38">
        <v>0</v>
      </c>
      <c r="L20" s="38">
        <f>L21</f>
        <v>0</v>
      </c>
      <c r="M20" s="38">
        <f>M21</f>
        <v>0</v>
      </c>
      <c r="N20" s="38">
        <v>0</v>
      </c>
      <c r="O20" s="38">
        <f>O21</f>
        <v>401889.6</v>
      </c>
      <c r="P20" s="38">
        <f>P21</f>
        <v>386499.6</v>
      </c>
      <c r="Q20" s="38">
        <f t="shared" si="3"/>
        <v>96.17</v>
      </c>
    </row>
    <row r="21" spans="1:17" ht="72" customHeight="1">
      <c r="A21" s="57" t="s">
        <v>18</v>
      </c>
      <c r="B21" s="31" t="s">
        <v>80</v>
      </c>
      <c r="C21" s="35" t="s">
        <v>79</v>
      </c>
      <c r="D21" s="79" t="s">
        <v>81</v>
      </c>
      <c r="E21" s="79"/>
      <c r="F21" s="26">
        <f t="shared" si="0"/>
        <v>401889.6</v>
      </c>
      <c r="G21" s="26">
        <f t="shared" si="1"/>
        <v>386499.6</v>
      </c>
      <c r="H21" s="41">
        <f t="shared" si="2"/>
        <v>96.17</v>
      </c>
      <c r="I21" s="39">
        <v>0</v>
      </c>
      <c r="J21" s="39">
        <v>0</v>
      </c>
      <c r="K21" s="38">
        <v>0</v>
      </c>
      <c r="L21" s="39">
        <v>0</v>
      </c>
      <c r="M21" s="39">
        <v>0</v>
      </c>
      <c r="N21" s="40">
        <v>0</v>
      </c>
      <c r="O21" s="39">
        <v>401889.6</v>
      </c>
      <c r="P21" s="39">
        <v>386499.6</v>
      </c>
      <c r="Q21" s="40">
        <f t="shared" si="3"/>
        <v>96.17</v>
      </c>
    </row>
    <row r="22" spans="1:17" ht="56.25" customHeight="1">
      <c r="A22" s="57" t="s">
        <v>34</v>
      </c>
      <c r="B22" s="30" t="s">
        <v>28</v>
      </c>
      <c r="C22" s="53" t="s">
        <v>30</v>
      </c>
      <c r="D22" s="69" t="s">
        <v>49</v>
      </c>
      <c r="E22" s="69"/>
      <c r="F22" s="36">
        <f t="shared" si="0"/>
        <v>2804041.66</v>
      </c>
      <c r="G22" s="36">
        <f t="shared" si="1"/>
        <v>2804041.66</v>
      </c>
      <c r="H22" s="37">
        <f t="shared" si="2"/>
        <v>100</v>
      </c>
      <c r="I22" s="38">
        <f>I23</f>
        <v>0</v>
      </c>
      <c r="J22" s="38">
        <f>J23</f>
        <v>0</v>
      </c>
      <c r="K22" s="38">
        <v>0</v>
      </c>
      <c r="L22" s="38">
        <f>L23</f>
        <v>0</v>
      </c>
      <c r="M22" s="38">
        <f>M23</f>
        <v>0</v>
      </c>
      <c r="N22" s="38">
        <v>0</v>
      </c>
      <c r="O22" s="38">
        <f>O23+O24</f>
        <v>2804041.66</v>
      </c>
      <c r="P22" s="38">
        <f>P23+P24</f>
        <v>2804041.66</v>
      </c>
      <c r="Q22" s="38">
        <f t="shared" si="3"/>
        <v>100</v>
      </c>
    </row>
    <row r="23" spans="1:17" ht="60.75" customHeight="1">
      <c r="A23" s="57" t="s">
        <v>24</v>
      </c>
      <c r="B23" s="31" t="s">
        <v>29</v>
      </c>
      <c r="C23" s="35" t="s">
        <v>30</v>
      </c>
      <c r="D23" s="79" t="s">
        <v>31</v>
      </c>
      <c r="E23" s="79"/>
      <c r="F23" s="26">
        <f t="shared" si="0"/>
        <v>1367329.35</v>
      </c>
      <c r="G23" s="26">
        <f t="shared" si="1"/>
        <v>1367329.35</v>
      </c>
      <c r="H23" s="41">
        <f t="shared" si="2"/>
        <v>100</v>
      </c>
      <c r="I23" s="39">
        <v>0</v>
      </c>
      <c r="J23" s="39">
        <v>0</v>
      </c>
      <c r="K23" s="40">
        <v>0</v>
      </c>
      <c r="L23" s="39">
        <v>0</v>
      </c>
      <c r="M23" s="39">
        <v>0</v>
      </c>
      <c r="N23" s="40">
        <v>0</v>
      </c>
      <c r="O23" s="39">
        <v>1367329.35</v>
      </c>
      <c r="P23" s="39">
        <v>1367329.35</v>
      </c>
      <c r="Q23" s="40">
        <f t="shared" si="3"/>
        <v>100</v>
      </c>
    </row>
    <row r="24" spans="1:17" ht="78" customHeight="1">
      <c r="A24" s="57" t="s">
        <v>52</v>
      </c>
      <c r="B24" s="31" t="s">
        <v>108</v>
      </c>
      <c r="C24" s="35" t="s">
        <v>30</v>
      </c>
      <c r="D24" s="79" t="s">
        <v>53</v>
      </c>
      <c r="E24" s="79"/>
      <c r="F24" s="26">
        <f t="shared" si="0"/>
        <v>1436712.31</v>
      </c>
      <c r="G24" s="26">
        <f t="shared" si="1"/>
        <v>1436712.31</v>
      </c>
      <c r="H24" s="41">
        <f t="shared" si="2"/>
        <v>100</v>
      </c>
      <c r="I24" s="39">
        <v>0</v>
      </c>
      <c r="J24" s="39">
        <v>0</v>
      </c>
      <c r="K24" s="40">
        <v>0</v>
      </c>
      <c r="L24" s="39">
        <v>0</v>
      </c>
      <c r="M24" s="39">
        <v>0</v>
      </c>
      <c r="N24" s="40">
        <v>0</v>
      </c>
      <c r="O24" s="39">
        <v>1436712.31</v>
      </c>
      <c r="P24" s="39">
        <v>1436712.31</v>
      </c>
      <c r="Q24" s="40">
        <f t="shared" si="3"/>
        <v>100</v>
      </c>
    </row>
    <row r="25" spans="1:17" ht="52.5" customHeight="1">
      <c r="A25" s="57" t="s">
        <v>63</v>
      </c>
      <c r="B25" s="30" t="s">
        <v>13</v>
      </c>
      <c r="C25" s="53" t="s">
        <v>14</v>
      </c>
      <c r="D25" s="69" t="s">
        <v>49</v>
      </c>
      <c r="E25" s="69"/>
      <c r="F25" s="36">
        <f t="shared" si="0"/>
        <v>2605400</v>
      </c>
      <c r="G25" s="36">
        <f t="shared" si="1"/>
        <v>1152527.57</v>
      </c>
      <c r="H25" s="37">
        <f t="shared" si="2"/>
        <v>44.24</v>
      </c>
      <c r="I25" s="38">
        <f>I26</f>
        <v>0</v>
      </c>
      <c r="J25" s="38">
        <f>J26</f>
        <v>0</v>
      </c>
      <c r="K25" s="38">
        <v>0</v>
      </c>
      <c r="L25" s="38">
        <f>L26</f>
        <v>0</v>
      </c>
      <c r="M25" s="38">
        <f>M26</f>
        <v>0</v>
      </c>
      <c r="N25" s="38">
        <v>0</v>
      </c>
      <c r="O25" s="38">
        <f>O26</f>
        <v>2605400</v>
      </c>
      <c r="P25" s="38">
        <f>P26</f>
        <v>1152527.57</v>
      </c>
      <c r="Q25" s="38">
        <f t="shared" si="3"/>
        <v>44.24</v>
      </c>
    </row>
    <row r="26" spans="1:17" ht="132.75" customHeight="1">
      <c r="A26" s="57" t="s">
        <v>64</v>
      </c>
      <c r="B26" s="32" t="s">
        <v>33</v>
      </c>
      <c r="C26" s="35" t="s">
        <v>14</v>
      </c>
      <c r="D26" s="67" t="s">
        <v>20</v>
      </c>
      <c r="E26" s="67"/>
      <c r="F26" s="26">
        <f t="shared" si="0"/>
        <v>2605400</v>
      </c>
      <c r="G26" s="26">
        <f t="shared" si="1"/>
        <v>1152527.57</v>
      </c>
      <c r="H26" s="41">
        <f t="shared" si="2"/>
        <v>44.24</v>
      </c>
      <c r="I26" s="39">
        <v>0</v>
      </c>
      <c r="J26" s="39">
        <v>0</v>
      </c>
      <c r="K26" s="40">
        <v>0</v>
      </c>
      <c r="L26" s="39">
        <v>0</v>
      </c>
      <c r="M26" s="39">
        <v>0</v>
      </c>
      <c r="N26" s="40">
        <v>0</v>
      </c>
      <c r="O26" s="39">
        <v>2605400</v>
      </c>
      <c r="P26" s="39">
        <v>1152527.57</v>
      </c>
      <c r="Q26" s="40">
        <f t="shared" si="3"/>
        <v>44.24</v>
      </c>
    </row>
    <row r="27" spans="1:17" ht="60" customHeight="1">
      <c r="A27" s="57" t="s">
        <v>83</v>
      </c>
      <c r="B27" s="30" t="s">
        <v>54</v>
      </c>
      <c r="C27" s="53" t="s">
        <v>55</v>
      </c>
      <c r="D27" s="69" t="s">
        <v>49</v>
      </c>
      <c r="E27" s="69"/>
      <c r="F27" s="36">
        <f t="shared" si="0"/>
        <v>12605123.67</v>
      </c>
      <c r="G27" s="36">
        <f t="shared" si="1"/>
        <v>12578784.77</v>
      </c>
      <c r="H27" s="37">
        <f t="shared" si="2"/>
        <v>99.79</v>
      </c>
      <c r="I27" s="38">
        <f>I28</f>
        <v>0</v>
      </c>
      <c r="J27" s="38">
        <f>J28</f>
        <v>0</v>
      </c>
      <c r="K27" s="38">
        <v>0</v>
      </c>
      <c r="L27" s="38">
        <f>L28</f>
        <v>12361000</v>
      </c>
      <c r="M27" s="38">
        <f>M28</f>
        <v>12361000</v>
      </c>
      <c r="N27" s="38">
        <f>ROUND(M27/L27*100,2)</f>
        <v>100</v>
      </c>
      <c r="O27" s="38">
        <f>O28</f>
        <v>244123.67</v>
      </c>
      <c r="P27" s="38">
        <f>P28</f>
        <v>217784.77000000002</v>
      </c>
      <c r="Q27" s="38">
        <f t="shared" si="3"/>
        <v>89.21</v>
      </c>
    </row>
    <row r="28" spans="1:17" ht="54" customHeight="1">
      <c r="A28" s="93" t="s">
        <v>84</v>
      </c>
      <c r="B28" s="75" t="s">
        <v>60</v>
      </c>
      <c r="C28" s="35" t="s">
        <v>55</v>
      </c>
      <c r="D28" s="67" t="s">
        <v>49</v>
      </c>
      <c r="E28" s="67"/>
      <c r="F28" s="26">
        <f t="shared" si="0"/>
        <v>12605123.67</v>
      </c>
      <c r="G28" s="26">
        <f t="shared" si="1"/>
        <v>12578784.77</v>
      </c>
      <c r="H28" s="41">
        <f t="shared" si="2"/>
        <v>99.79</v>
      </c>
      <c r="I28" s="40">
        <f>I29+I30+I31</f>
        <v>0</v>
      </c>
      <c r="J28" s="40">
        <f>J29+J30+J31</f>
        <v>0</v>
      </c>
      <c r="K28" s="40">
        <v>0</v>
      </c>
      <c r="L28" s="40">
        <f>L29+L30+L31</f>
        <v>12361000</v>
      </c>
      <c r="M28" s="40">
        <f>M29+M30+M31</f>
        <v>12361000</v>
      </c>
      <c r="N28" s="40">
        <f>ROUND(M28/L28*100,2)</f>
        <v>100</v>
      </c>
      <c r="O28" s="40">
        <f>O29+O30+O31</f>
        <v>244123.67</v>
      </c>
      <c r="P28" s="40">
        <f>P29+P30+P31</f>
        <v>217784.77000000002</v>
      </c>
      <c r="Q28" s="40">
        <f t="shared" si="3"/>
        <v>89.21</v>
      </c>
    </row>
    <row r="29" spans="1:17" ht="42" customHeight="1">
      <c r="A29" s="94"/>
      <c r="B29" s="76"/>
      <c r="C29" s="35" t="s">
        <v>55</v>
      </c>
      <c r="D29" s="28" t="s">
        <v>56</v>
      </c>
      <c r="E29" s="28"/>
      <c r="F29" s="26">
        <f t="shared" si="0"/>
        <v>12361000</v>
      </c>
      <c r="G29" s="26">
        <f t="shared" si="1"/>
        <v>12361000</v>
      </c>
      <c r="H29" s="41">
        <f t="shared" si="2"/>
        <v>100</v>
      </c>
      <c r="I29" s="40">
        <v>0</v>
      </c>
      <c r="J29" s="40">
        <v>0</v>
      </c>
      <c r="K29" s="40">
        <v>0</v>
      </c>
      <c r="L29" s="40">
        <v>12361000</v>
      </c>
      <c r="M29" s="40">
        <v>12361000</v>
      </c>
      <c r="N29" s="40">
        <f>ROUND(M29/L29*100,2)</f>
        <v>100</v>
      </c>
      <c r="O29" s="40">
        <v>0</v>
      </c>
      <c r="P29" s="40">
        <v>0</v>
      </c>
      <c r="Q29" s="40">
        <v>0</v>
      </c>
    </row>
    <row r="30" spans="1:17" ht="42" customHeight="1">
      <c r="A30" s="94"/>
      <c r="B30" s="76"/>
      <c r="C30" s="35" t="s">
        <v>55</v>
      </c>
      <c r="D30" s="67" t="s">
        <v>57</v>
      </c>
      <c r="E30" s="67"/>
      <c r="F30" s="26">
        <f t="shared" si="0"/>
        <v>190634.1</v>
      </c>
      <c r="G30" s="26">
        <f t="shared" si="1"/>
        <v>164295.2</v>
      </c>
      <c r="H30" s="41">
        <f t="shared" si="2"/>
        <v>86.18</v>
      </c>
      <c r="I30" s="40">
        <v>0</v>
      </c>
      <c r="J30" s="40">
        <v>0</v>
      </c>
      <c r="K30" s="40">
        <v>0</v>
      </c>
      <c r="L30" s="39">
        <v>0</v>
      </c>
      <c r="M30" s="39">
        <v>0</v>
      </c>
      <c r="N30" s="40">
        <v>0</v>
      </c>
      <c r="O30" s="39">
        <v>190634.1</v>
      </c>
      <c r="P30" s="39">
        <v>164295.2</v>
      </c>
      <c r="Q30" s="40">
        <f t="shared" si="3"/>
        <v>86.18</v>
      </c>
    </row>
    <row r="31" spans="1:17" ht="54.75" customHeight="1">
      <c r="A31" s="95"/>
      <c r="B31" s="77"/>
      <c r="C31" s="35" t="s">
        <v>55</v>
      </c>
      <c r="D31" s="67" t="s">
        <v>58</v>
      </c>
      <c r="E31" s="67"/>
      <c r="F31" s="26">
        <f t="shared" si="0"/>
        <v>53489.57</v>
      </c>
      <c r="G31" s="26">
        <f t="shared" si="1"/>
        <v>53489.57</v>
      </c>
      <c r="H31" s="41">
        <f t="shared" si="2"/>
        <v>100</v>
      </c>
      <c r="I31" s="40">
        <v>0</v>
      </c>
      <c r="J31" s="40">
        <v>0</v>
      </c>
      <c r="K31" s="40">
        <v>0</v>
      </c>
      <c r="L31" s="39">
        <v>0</v>
      </c>
      <c r="M31" s="39">
        <v>0</v>
      </c>
      <c r="N31" s="40">
        <v>0</v>
      </c>
      <c r="O31" s="39">
        <v>53489.57</v>
      </c>
      <c r="P31" s="39">
        <v>53489.57</v>
      </c>
      <c r="Q31" s="40">
        <f t="shared" si="3"/>
        <v>100</v>
      </c>
    </row>
    <row r="32" spans="1:17" ht="70.5" customHeight="1">
      <c r="A32" s="57" t="s">
        <v>85</v>
      </c>
      <c r="B32" s="30" t="s">
        <v>86</v>
      </c>
      <c r="C32" s="53" t="s">
        <v>88</v>
      </c>
      <c r="D32" s="69" t="s">
        <v>49</v>
      </c>
      <c r="E32" s="69"/>
      <c r="F32" s="36">
        <f t="shared" si="0"/>
        <v>164494.75</v>
      </c>
      <c r="G32" s="36">
        <f t="shared" si="1"/>
        <v>164478</v>
      </c>
      <c r="H32" s="37">
        <f t="shared" si="2"/>
        <v>99.99</v>
      </c>
      <c r="I32" s="38">
        <f>I33</f>
        <v>0</v>
      </c>
      <c r="J32" s="38">
        <f>J33</f>
        <v>0</v>
      </c>
      <c r="K32" s="38">
        <v>0</v>
      </c>
      <c r="L32" s="38">
        <f>L33</f>
        <v>0</v>
      </c>
      <c r="M32" s="38">
        <f>M33</f>
        <v>0</v>
      </c>
      <c r="N32" s="38">
        <v>0</v>
      </c>
      <c r="O32" s="38">
        <f>O33</f>
        <v>164494.75</v>
      </c>
      <c r="P32" s="38">
        <f>P33</f>
        <v>164478</v>
      </c>
      <c r="Q32" s="38">
        <f t="shared" si="3"/>
        <v>99.99</v>
      </c>
    </row>
    <row r="33" spans="1:17" ht="72.75" customHeight="1">
      <c r="A33" s="57" t="s">
        <v>87</v>
      </c>
      <c r="B33" s="31" t="s">
        <v>73</v>
      </c>
      <c r="C33" s="35" t="s">
        <v>88</v>
      </c>
      <c r="D33" s="67" t="s">
        <v>75</v>
      </c>
      <c r="E33" s="67"/>
      <c r="F33" s="26">
        <f t="shared" si="0"/>
        <v>164494.75</v>
      </c>
      <c r="G33" s="26">
        <f t="shared" si="1"/>
        <v>164478</v>
      </c>
      <c r="H33" s="41">
        <f t="shared" si="2"/>
        <v>99.99</v>
      </c>
      <c r="I33" s="40">
        <v>0</v>
      </c>
      <c r="J33" s="40">
        <v>0</v>
      </c>
      <c r="K33" s="40">
        <v>0</v>
      </c>
      <c r="L33" s="39">
        <v>0</v>
      </c>
      <c r="M33" s="39">
        <v>0</v>
      </c>
      <c r="N33" s="40">
        <v>0</v>
      </c>
      <c r="O33" s="39">
        <v>164494.75</v>
      </c>
      <c r="P33" s="39">
        <v>164478</v>
      </c>
      <c r="Q33" s="40">
        <f t="shared" si="3"/>
        <v>99.99</v>
      </c>
    </row>
    <row r="34" spans="1:17" ht="69" customHeight="1">
      <c r="A34" s="57" t="s">
        <v>92</v>
      </c>
      <c r="B34" s="33" t="s">
        <v>11</v>
      </c>
      <c r="C34" s="53" t="s">
        <v>0</v>
      </c>
      <c r="D34" s="69" t="s">
        <v>49</v>
      </c>
      <c r="E34" s="69"/>
      <c r="F34" s="36">
        <f t="shared" si="0"/>
        <v>4875483.04</v>
      </c>
      <c r="G34" s="36">
        <f t="shared" si="1"/>
        <v>4875483.04</v>
      </c>
      <c r="H34" s="37">
        <f t="shared" si="2"/>
        <v>100</v>
      </c>
      <c r="I34" s="38">
        <f>I35+I36</f>
        <v>0</v>
      </c>
      <c r="J34" s="38">
        <f>J35+J36</f>
        <v>0</v>
      </c>
      <c r="K34" s="38">
        <v>0</v>
      </c>
      <c r="L34" s="38">
        <f>L35+L36</f>
        <v>3966300</v>
      </c>
      <c r="M34" s="38">
        <f>M35+M36</f>
        <v>3966300</v>
      </c>
      <c r="N34" s="38">
        <f>ROUND(M34/L34*100,2)</f>
        <v>100</v>
      </c>
      <c r="O34" s="38">
        <f>O35+O36</f>
        <v>909183.0399999999</v>
      </c>
      <c r="P34" s="38">
        <f>P35+P36</f>
        <v>909183.0399999999</v>
      </c>
      <c r="Q34" s="38">
        <f t="shared" si="3"/>
        <v>100</v>
      </c>
    </row>
    <row r="35" spans="1:17" ht="100.5" customHeight="1">
      <c r="A35" s="57" t="s">
        <v>93</v>
      </c>
      <c r="B35" s="32" t="s">
        <v>132</v>
      </c>
      <c r="C35" s="35" t="s">
        <v>0</v>
      </c>
      <c r="D35" s="67" t="s">
        <v>25</v>
      </c>
      <c r="E35" s="67"/>
      <c r="F35" s="26">
        <f t="shared" si="0"/>
        <v>773452.45</v>
      </c>
      <c r="G35" s="26">
        <f t="shared" si="1"/>
        <v>773452.45</v>
      </c>
      <c r="H35" s="41">
        <f t="shared" si="2"/>
        <v>100</v>
      </c>
      <c r="I35" s="40">
        <v>0</v>
      </c>
      <c r="J35" s="40">
        <v>0</v>
      </c>
      <c r="K35" s="40">
        <v>0</v>
      </c>
      <c r="L35" s="39">
        <v>0</v>
      </c>
      <c r="M35" s="39">
        <v>0</v>
      </c>
      <c r="N35" s="40">
        <v>0</v>
      </c>
      <c r="O35" s="39">
        <v>773452.45</v>
      </c>
      <c r="P35" s="39">
        <v>773452.45</v>
      </c>
      <c r="Q35" s="40">
        <f t="shared" si="3"/>
        <v>100</v>
      </c>
    </row>
    <row r="36" spans="1:17" ht="51.75" customHeight="1">
      <c r="A36" s="93" t="s">
        <v>94</v>
      </c>
      <c r="B36" s="89" t="s">
        <v>61</v>
      </c>
      <c r="C36" s="35" t="s">
        <v>0</v>
      </c>
      <c r="D36" s="67" t="s">
        <v>49</v>
      </c>
      <c r="E36" s="67"/>
      <c r="F36" s="26">
        <f t="shared" si="0"/>
        <v>4102030.59</v>
      </c>
      <c r="G36" s="26">
        <f t="shared" si="1"/>
        <v>4102030.59</v>
      </c>
      <c r="H36" s="41">
        <f t="shared" si="2"/>
        <v>100</v>
      </c>
      <c r="I36" s="40">
        <f>I37+I38+I39</f>
        <v>0</v>
      </c>
      <c r="J36" s="40">
        <f>J37+J38+J39</f>
        <v>0</v>
      </c>
      <c r="K36" s="40">
        <v>0</v>
      </c>
      <c r="L36" s="40">
        <f>L37+L38+L39</f>
        <v>3966300</v>
      </c>
      <c r="M36" s="40">
        <f>M37+M38+M39</f>
        <v>3966300</v>
      </c>
      <c r="N36" s="40">
        <f>ROUND(M36/L36*100,2)</f>
        <v>100</v>
      </c>
      <c r="O36" s="40">
        <f>O37+O38+O39</f>
        <v>135730.59</v>
      </c>
      <c r="P36" s="40">
        <f>P37+P38+P39</f>
        <v>135730.59</v>
      </c>
      <c r="Q36" s="40">
        <f t="shared" si="3"/>
        <v>100</v>
      </c>
    </row>
    <row r="37" spans="1:17" ht="57" customHeight="1">
      <c r="A37" s="94"/>
      <c r="B37" s="90"/>
      <c r="C37" s="35" t="s">
        <v>0</v>
      </c>
      <c r="D37" s="67" t="s">
        <v>90</v>
      </c>
      <c r="E37" s="67"/>
      <c r="F37" s="26">
        <f t="shared" si="0"/>
        <v>3966300</v>
      </c>
      <c r="G37" s="26">
        <f t="shared" si="1"/>
        <v>3966300</v>
      </c>
      <c r="H37" s="41">
        <f t="shared" si="2"/>
        <v>100</v>
      </c>
      <c r="I37" s="40">
        <v>0</v>
      </c>
      <c r="J37" s="40"/>
      <c r="K37" s="40">
        <v>0</v>
      </c>
      <c r="L37" s="40">
        <v>3966300</v>
      </c>
      <c r="M37" s="40">
        <v>3966300</v>
      </c>
      <c r="N37" s="40">
        <f>ROUND(M37/L37*100,2)</f>
        <v>100</v>
      </c>
      <c r="O37" s="40">
        <v>0</v>
      </c>
      <c r="P37" s="40">
        <v>0</v>
      </c>
      <c r="Q37" s="40">
        <v>0</v>
      </c>
    </row>
    <row r="38" spans="1:17" ht="45.75" customHeight="1">
      <c r="A38" s="94"/>
      <c r="B38" s="90"/>
      <c r="C38" s="35" t="s">
        <v>0</v>
      </c>
      <c r="D38" s="67" t="s">
        <v>90</v>
      </c>
      <c r="E38" s="67"/>
      <c r="F38" s="26">
        <f t="shared" si="0"/>
        <v>40113.6</v>
      </c>
      <c r="G38" s="26">
        <f t="shared" si="1"/>
        <v>40113.6</v>
      </c>
      <c r="H38" s="41">
        <f t="shared" si="2"/>
        <v>100</v>
      </c>
      <c r="I38" s="40">
        <v>0</v>
      </c>
      <c r="J38" s="40">
        <v>0</v>
      </c>
      <c r="K38" s="40">
        <v>0</v>
      </c>
      <c r="L38" s="39">
        <v>0</v>
      </c>
      <c r="M38" s="39">
        <v>0</v>
      </c>
      <c r="N38" s="40">
        <v>0</v>
      </c>
      <c r="O38" s="39">
        <v>40113.6</v>
      </c>
      <c r="P38" s="39">
        <v>40113.6</v>
      </c>
      <c r="Q38" s="40">
        <f t="shared" si="3"/>
        <v>100</v>
      </c>
    </row>
    <row r="39" spans="1:17" ht="52.5" customHeight="1">
      <c r="A39" s="95"/>
      <c r="B39" s="91"/>
      <c r="C39" s="35" t="s">
        <v>0</v>
      </c>
      <c r="D39" s="67" t="s">
        <v>91</v>
      </c>
      <c r="E39" s="67"/>
      <c r="F39" s="26">
        <f t="shared" si="0"/>
        <v>95616.99</v>
      </c>
      <c r="G39" s="26">
        <f t="shared" si="1"/>
        <v>95616.99</v>
      </c>
      <c r="H39" s="41">
        <f t="shared" si="2"/>
        <v>100</v>
      </c>
      <c r="I39" s="40">
        <v>0</v>
      </c>
      <c r="J39" s="40">
        <v>0</v>
      </c>
      <c r="K39" s="40">
        <v>0</v>
      </c>
      <c r="L39" s="39">
        <v>0</v>
      </c>
      <c r="M39" s="39">
        <v>0</v>
      </c>
      <c r="N39" s="40">
        <v>0</v>
      </c>
      <c r="O39" s="39">
        <v>95616.99</v>
      </c>
      <c r="P39" s="39">
        <v>95616.99</v>
      </c>
      <c r="Q39" s="40">
        <f t="shared" si="3"/>
        <v>100</v>
      </c>
    </row>
    <row r="40" spans="1:17" ht="42.75" customHeight="1">
      <c r="A40" s="58" t="s">
        <v>95</v>
      </c>
      <c r="B40" s="34" t="s">
        <v>21</v>
      </c>
      <c r="C40" s="53" t="s">
        <v>22</v>
      </c>
      <c r="D40" s="69" t="s">
        <v>49</v>
      </c>
      <c r="E40" s="69"/>
      <c r="F40" s="36">
        <f t="shared" si="0"/>
        <v>7227067.17</v>
      </c>
      <c r="G40" s="36">
        <f t="shared" si="1"/>
        <v>7046249.699999999</v>
      </c>
      <c r="H40" s="37">
        <f t="shared" si="2"/>
        <v>97.5</v>
      </c>
      <c r="I40" s="38">
        <f>I41+I45+I46</f>
        <v>0</v>
      </c>
      <c r="J40" s="38">
        <f>J41+J45+J46+J47</f>
        <v>0</v>
      </c>
      <c r="K40" s="38">
        <v>0</v>
      </c>
      <c r="L40" s="38">
        <f>L41+L45</f>
        <v>2960000</v>
      </c>
      <c r="M40" s="38">
        <f>M41+M45</f>
        <v>2959400.8</v>
      </c>
      <c r="N40" s="38">
        <f>ROUND(M40/L40*100,2)</f>
        <v>99.98</v>
      </c>
      <c r="O40" s="38">
        <f>O41+O45+O46+O47+O48</f>
        <v>4267067.17</v>
      </c>
      <c r="P40" s="38">
        <f>P41+P45+P46+P47+P48</f>
        <v>4086848.9</v>
      </c>
      <c r="Q40" s="38">
        <f t="shared" si="3"/>
        <v>95.78</v>
      </c>
    </row>
    <row r="41" spans="1:17" ht="58.5" customHeight="1">
      <c r="A41" s="93" t="s">
        <v>96</v>
      </c>
      <c r="B41" s="89" t="s">
        <v>26</v>
      </c>
      <c r="C41" s="35" t="s">
        <v>22</v>
      </c>
      <c r="D41" s="67" t="s">
        <v>49</v>
      </c>
      <c r="E41" s="67"/>
      <c r="F41" s="26">
        <f t="shared" si="0"/>
        <v>5986654.15</v>
      </c>
      <c r="G41" s="26">
        <f t="shared" si="1"/>
        <v>5850907.89</v>
      </c>
      <c r="H41" s="41">
        <f t="shared" si="2"/>
        <v>97.73</v>
      </c>
      <c r="I41" s="40">
        <f>I42+I43+I44</f>
        <v>0</v>
      </c>
      <c r="J41" s="40">
        <f>J42+J43+J44</f>
        <v>0</v>
      </c>
      <c r="K41" s="40">
        <v>0</v>
      </c>
      <c r="L41" s="40">
        <f>L42+L43+L44</f>
        <v>2960000</v>
      </c>
      <c r="M41" s="40">
        <f>M42+M43+M44</f>
        <v>2959400.8</v>
      </c>
      <c r="N41" s="40">
        <f>ROUND(M41/L41*100,2)</f>
        <v>99.98</v>
      </c>
      <c r="O41" s="40">
        <f>O42+O43+O44</f>
        <v>3026654.15</v>
      </c>
      <c r="P41" s="40">
        <f>P42+P43+P44</f>
        <v>2891507.09</v>
      </c>
      <c r="Q41" s="40">
        <f t="shared" si="3"/>
        <v>95.53</v>
      </c>
    </row>
    <row r="42" spans="1:17" ht="48" customHeight="1">
      <c r="A42" s="94"/>
      <c r="B42" s="90"/>
      <c r="C42" s="35" t="s">
        <v>22</v>
      </c>
      <c r="D42" s="28" t="s">
        <v>35</v>
      </c>
      <c r="E42" s="28"/>
      <c r="F42" s="26">
        <f t="shared" si="0"/>
        <v>2960000</v>
      </c>
      <c r="G42" s="26">
        <f t="shared" si="1"/>
        <v>2959400.8</v>
      </c>
      <c r="H42" s="41">
        <f t="shared" si="2"/>
        <v>99.98</v>
      </c>
      <c r="I42" s="40">
        <v>0</v>
      </c>
      <c r="J42" s="40">
        <v>0</v>
      </c>
      <c r="K42" s="40">
        <v>0</v>
      </c>
      <c r="L42" s="40">
        <v>2960000</v>
      </c>
      <c r="M42" s="40">
        <v>2959400.8</v>
      </c>
      <c r="N42" s="40">
        <f>ROUND(M42/L42*100,2)</f>
        <v>99.98</v>
      </c>
      <c r="O42" s="40">
        <v>0</v>
      </c>
      <c r="P42" s="40">
        <v>0</v>
      </c>
      <c r="Q42" s="40">
        <v>0</v>
      </c>
    </row>
    <row r="43" spans="1:17" ht="52.5" customHeight="1">
      <c r="A43" s="94"/>
      <c r="B43" s="90"/>
      <c r="C43" s="35" t="s">
        <v>22</v>
      </c>
      <c r="D43" s="67" t="s">
        <v>62</v>
      </c>
      <c r="E43" s="67"/>
      <c r="F43" s="26">
        <f t="shared" si="0"/>
        <v>29900</v>
      </c>
      <c r="G43" s="26">
        <f t="shared" si="1"/>
        <v>29900</v>
      </c>
      <c r="H43" s="41">
        <f t="shared" si="2"/>
        <v>100</v>
      </c>
      <c r="I43" s="40">
        <v>0</v>
      </c>
      <c r="J43" s="40">
        <v>0</v>
      </c>
      <c r="K43" s="40">
        <v>0</v>
      </c>
      <c r="L43" s="39">
        <v>0</v>
      </c>
      <c r="M43" s="40">
        <v>0</v>
      </c>
      <c r="N43" s="40">
        <v>0</v>
      </c>
      <c r="O43" s="41">
        <v>29900</v>
      </c>
      <c r="P43" s="39">
        <v>29900</v>
      </c>
      <c r="Q43" s="40">
        <f t="shared" si="3"/>
        <v>100</v>
      </c>
    </row>
    <row r="44" spans="1:17" ht="46.5" customHeight="1">
      <c r="A44" s="95"/>
      <c r="B44" s="91"/>
      <c r="C44" s="35" t="s">
        <v>22</v>
      </c>
      <c r="D44" s="67" t="s">
        <v>27</v>
      </c>
      <c r="E44" s="67"/>
      <c r="F44" s="26">
        <f t="shared" si="0"/>
        <v>2996754.15</v>
      </c>
      <c r="G44" s="26">
        <f t="shared" si="1"/>
        <v>2861607.09</v>
      </c>
      <c r="H44" s="41">
        <f t="shared" si="2"/>
        <v>95.49</v>
      </c>
      <c r="I44" s="40">
        <v>0</v>
      </c>
      <c r="J44" s="40">
        <v>0</v>
      </c>
      <c r="K44" s="40">
        <v>0</v>
      </c>
      <c r="L44" s="39">
        <v>0</v>
      </c>
      <c r="M44" s="39">
        <v>0</v>
      </c>
      <c r="N44" s="40">
        <v>0</v>
      </c>
      <c r="O44" s="39">
        <v>2996754.15</v>
      </c>
      <c r="P44" s="39">
        <v>2861607.09</v>
      </c>
      <c r="Q44" s="40">
        <f t="shared" si="3"/>
        <v>95.49</v>
      </c>
    </row>
    <row r="45" spans="1:17" ht="72.75" customHeight="1">
      <c r="A45" s="59" t="s">
        <v>97</v>
      </c>
      <c r="B45" s="32" t="s">
        <v>66</v>
      </c>
      <c r="C45" s="35" t="s">
        <v>22</v>
      </c>
      <c r="D45" s="67" t="s">
        <v>51</v>
      </c>
      <c r="E45" s="67"/>
      <c r="F45" s="26">
        <f t="shared" si="0"/>
        <v>543900</v>
      </c>
      <c r="G45" s="26">
        <f t="shared" si="1"/>
        <v>543832.79</v>
      </c>
      <c r="H45" s="41">
        <f t="shared" si="2"/>
        <v>99.99</v>
      </c>
      <c r="I45" s="40">
        <v>0</v>
      </c>
      <c r="J45" s="40">
        <v>0</v>
      </c>
      <c r="K45" s="40">
        <v>0</v>
      </c>
      <c r="L45" s="39">
        <v>0</v>
      </c>
      <c r="M45" s="39">
        <v>0</v>
      </c>
      <c r="N45" s="40">
        <v>0</v>
      </c>
      <c r="O45" s="39">
        <v>543900</v>
      </c>
      <c r="P45" s="39">
        <v>543832.79</v>
      </c>
      <c r="Q45" s="40">
        <f t="shared" si="3"/>
        <v>99.99</v>
      </c>
    </row>
    <row r="46" spans="1:17" ht="93.75" customHeight="1">
      <c r="A46" s="59" t="s">
        <v>98</v>
      </c>
      <c r="B46" s="32" t="s">
        <v>65</v>
      </c>
      <c r="C46" s="35" t="s">
        <v>22</v>
      </c>
      <c r="D46" s="67" t="s">
        <v>67</v>
      </c>
      <c r="E46" s="67"/>
      <c r="F46" s="26">
        <f t="shared" si="0"/>
        <v>372836</v>
      </c>
      <c r="G46" s="26">
        <f t="shared" si="1"/>
        <v>372836</v>
      </c>
      <c r="H46" s="41">
        <f t="shared" si="2"/>
        <v>100</v>
      </c>
      <c r="I46" s="40">
        <v>0</v>
      </c>
      <c r="J46" s="40">
        <v>0</v>
      </c>
      <c r="K46" s="40">
        <v>0</v>
      </c>
      <c r="L46" s="39">
        <v>0</v>
      </c>
      <c r="M46" s="39">
        <v>0</v>
      </c>
      <c r="N46" s="40">
        <v>0</v>
      </c>
      <c r="O46" s="39">
        <v>372836</v>
      </c>
      <c r="P46" s="39">
        <v>372836</v>
      </c>
      <c r="Q46" s="40">
        <f t="shared" si="3"/>
        <v>100</v>
      </c>
    </row>
    <row r="47" spans="1:17" ht="89.25" customHeight="1">
      <c r="A47" s="59" t="s">
        <v>117</v>
      </c>
      <c r="B47" s="32" t="s">
        <v>118</v>
      </c>
      <c r="C47" s="35" t="s">
        <v>22</v>
      </c>
      <c r="D47" s="67" t="s">
        <v>119</v>
      </c>
      <c r="E47" s="67"/>
      <c r="F47" s="26">
        <f t="shared" si="0"/>
        <v>120623.02</v>
      </c>
      <c r="G47" s="26">
        <f t="shared" si="1"/>
        <v>120623.02</v>
      </c>
      <c r="H47" s="41">
        <f t="shared" si="2"/>
        <v>100</v>
      </c>
      <c r="I47" s="40">
        <v>0</v>
      </c>
      <c r="J47" s="40">
        <v>0</v>
      </c>
      <c r="K47" s="40">
        <v>0</v>
      </c>
      <c r="L47" s="39">
        <v>0</v>
      </c>
      <c r="M47" s="39">
        <v>0</v>
      </c>
      <c r="N47" s="40">
        <v>0</v>
      </c>
      <c r="O47" s="39">
        <v>120623.02</v>
      </c>
      <c r="P47" s="39">
        <v>120623.02</v>
      </c>
      <c r="Q47" s="40">
        <f t="shared" si="3"/>
        <v>100</v>
      </c>
    </row>
    <row r="48" spans="1:17" ht="75.75" customHeight="1">
      <c r="A48" s="59" t="s">
        <v>120</v>
      </c>
      <c r="B48" s="32" t="s">
        <v>121</v>
      </c>
      <c r="C48" s="35" t="s">
        <v>22</v>
      </c>
      <c r="D48" s="67" t="s">
        <v>122</v>
      </c>
      <c r="E48" s="67"/>
      <c r="F48" s="26">
        <f t="shared" si="0"/>
        <v>203054</v>
      </c>
      <c r="G48" s="26">
        <f t="shared" si="1"/>
        <v>158050</v>
      </c>
      <c r="H48" s="41">
        <f t="shared" si="2"/>
        <v>77.84</v>
      </c>
      <c r="I48" s="40">
        <v>0</v>
      </c>
      <c r="J48" s="40">
        <v>0</v>
      </c>
      <c r="K48" s="40">
        <v>0</v>
      </c>
      <c r="L48" s="39">
        <v>0</v>
      </c>
      <c r="M48" s="39">
        <v>0</v>
      </c>
      <c r="N48" s="40">
        <v>0</v>
      </c>
      <c r="O48" s="39">
        <v>203054</v>
      </c>
      <c r="P48" s="39">
        <v>158050</v>
      </c>
      <c r="Q48" s="40">
        <f t="shared" si="3"/>
        <v>77.84</v>
      </c>
    </row>
    <row r="49" spans="1:17" ht="56.25" customHeight="1">
      <c r="A49" s="58" t="s">
        <v>99</v>
      </c>
      <c r="B49" s="34" t="s">
        <v>100</v>
      </c>
      <c r="C49" s="53" t="s">
        <v>101</v>
      </c>
      <c r="D49" s="69" t="s">
        <v>49</v>
      </c>
      <c r="E49" s="69"/>
      <c r="F49" s="36">
        <f t="shared" si="0"/>
        <v>9293946.2</v>
      </c>
      <c r="G49" s="36">
        <f t="shared" si="1"/>
        <v>9293946.2</v>
      </c>
      <c r="H49" s="37">
        <f t="shared" si="2"/>
        <v>100</v>
      </c>
      <c r="I49" s="38">
        <f>I50+I51+I52+I53</f>
        <v>0</v>
      </c>
      <c r="J49" s="38">
        <f>J50+J51+J52+J53</f>
        <v>0</v>
      </c>
      <c r="K49" s="38">
        <v>0</v>
      </c>
      <c r="L49" s="38">
        <f>L50+L51+L52+L53+L56</f>
        <v>8007876</v>
      </c>
      <c r="M49" s="38">
        <f>M50+M51+M52+M53+M56</f>
        <v>8007876</v>
      </c>
      <c r="N49" s="38">
        <f>ROUND(M49/L49*100,2)</f>
        <v>100</v>
      </c>
      <c r="O49" s="38">
        <f>O50+O51+O52+O53+O56</f>
        <v>1286070.2</v>
      </c>
      <c r="P49" s="38">
        <f>P50+P51+P52+P53+P56</f>
        <v>1286070.2</v>
      </c>
      <c r="Q49" s="38">
        <f t="shared" si="3"/>
        <v>100</v>
      </c>
    </row>
    <row r="50" spans="1:17" ht="96.75" customHeight="1">
      <c r="A50" s="59" t="s">
        <v>102</v>
      </c>
      <c r="B50" s="32" t="s">
        <v>105</v>
      </c>
      <c r="C50" s="35" t="s">
        <v>101</v>
      </c>
      <c r="D50" s="67" t="s">
        <v>106</v>
      </c>
      <c r="E50" s="67"/>
      <c r="F50" s="26">
        <f t="shared" si="0"/>
        <v>31771</v>
      </c>
      <c r="G50" s="26">
        <f t="shared" si="1"/>
        <v>31771</v>
      </c>
      <c r="H50" s="41">
        <f t="shared" si="2"/>
        <v>100</v>
      </c>
      <c r="I50" s="40">
        <v>0</v>
      </c>
      <c r="J50" s="40">
        <v>0</v>
      </c>
      <c r="K50" s="40">
        <v>0</v>
      </c>
      <c r="L50" s="39">
        <v>0</v>
      </c>
      <c r="M50" s="39">
        <v>0</v>
      </c>
      <c r="N50" s="40">
        <v>0</v>
      </c>
      <c r="O50" s="39">
        <v>31771</v>
      </c>
      <c r="P50" s="39">
        <v>31771</v>
      </c>
      <c r="Q50" s="40">
        <f t="shared" si="3"/>
        <v>100</v>
      </c>
    </row>
    <row r="51" spans="1:17" ht="97.5" customHeight="1">
      <c r="A51" s="59" t="s">
        <v>103</v>
      </c>
      <c r="B51" s="32" t="s">
        <v>110</v>
      </c>
      <c r="C51" s="35" t="s">
        <v>101</v>
      </c>
      <c r="D51" s="67" t="s">
        <v>109</v>
      </c>
      <c r="E51" s="67"/>
      <c r="F51" s="26">
        <f t="shared" si="0"/>
        <v>120000</v>
      </c>
      <c r="G51" s="26">
        <f t="shared" si="1"/>
        <v>120000</v>
      </c>
      <c r="H51" s="41">
        <f t="shared" si="2"/>
        <v>100</v>
      </c>
      <c r="I51" s="40">
        <v>0</v>
      </c>
      <c r="J51" s="40">
        <v>0</v>
      </c>
      <c r="K51" s="40">
        <v>0</v>
      </c>
      <c r="L51" s="39">
        <v>0</v>
      </c>
      <c r="M51" s="39">
        <v>0</v>
      </c>
      <c r="N51" s="40">
        <v>0</v>
      </c>
      <c r="O51" s="39">
        <v>120000</v>
      </c>
      <c r="P51" s="39">
        <v>120000</v>
      </c>
      <c r="Q51" s="40">
        <f t="shared" si="3"/>
        <v>100</v>
      </c>
    </row>
    <row r="52" spans="1:17" ht="120" customHeight="1">
      <c r="A52" s="59" t="s">
        <v>104</v>
      </c>
      <c r="B52" s="32" t="s">
        <v>111</v>
      </c>
      <c r="C52" s="35" t="s">
        <v>101</v>
      </c>
      <c r="D52" s="67" t="s">
        <v>112</v>
      </c>
      <c r="E52" s="67"/>
      <c r="F52" s="26">
        <f t="shared" si="0"/>
        <v>100000</v>
      </c>
      <c r="G52" s="26">
        <f t="shared" si="1"/>
        <v>100000</v>
      </c>
      <c r="H52" s="41">
        <f t="shared" si="2"/>
        <v>100</v>
      </c>
      <c r="I52" s="40">
        <v>0</v>
      </c>
      <c r="J52" s="40">
        <v>0</v>
      </c>
      <c r="K52" s="40">
        <v>0</v>
      </c>
      <c r="L52" s="39">
        <v>0</v>
      </c>
      <c r="M52" s="39">
        <v>0</v>
      </c>
      <c r="N52" s="40">
        <v>0</v>
      </c>
      <c r="O52" s="39">
        <v>100000</v>
      </c>
      <c r="P52" s="39">
        <v>100000</v>
      </c>
      <c r="Q52" s="40">
        <f t="shared" si="3"/>
        <v>100</v>
      </c>
    </row>
    <row r="53" spans="1:17" ht="58.5" customHeight="1">
      <c r="A53" s="97" t="s">
        <v>113</v>
      </c>
      <c r="B53" s="75" t="s">
        <v>142</v>
      </c>
      <c r="C53" s="35" t="s">
        <v>101</v>
      </c>
      <c r="D53" s="67" t="s">
        <v>49</v>
      </c>
      <c r="E53" s="67"/>
      <c r="F53" s="26">
        <f t="shared" si="0"/>
        <v>8897640</v>
      </c>
      <c r="G53" s="26">
        <f t="shared" si="1"/>
        <v>8897640</v>
      </c>
      <c r="H53" s="41">
        <f t="shared" si="2"/>
        <v>100</v>
      </c>
      <c r="I53" s="40">
        <f>I54+I55</f>
        <v>0</v>
      </c>
      <c r="J53" s="40">
        <f>J54+J55</f>
        <v>0</v>
      </c>
      <c r="K53" s="40">
        <v>0</v>
      </c>
      <c r="L53" s="39">
        <f>SUM(L54:L55)</f>
        <v>8007876</v>
      </c>
      <c r="M53" s="39">
        <f>SUM(M54:M55)</f>
        <v>8007876</v>
      </c>
      <c r="N53" s="40">
        <f>ROUND(M53/L53*100,2)</f>
        <v>100</v>
      </c>
      <c r="O53" s="39">
        <f>O54+O55</f>
        <v>889764</v>
      </c>
      <c r="P53" s="39">
        <f>P54+P55</f>
        <v>889764</v>
      </c>
      <c r="Q53" s="40">
        <f t="shared" si="3"/>
        <v>100</v>
      </c>
    </row>
    <row r="54" spans="1:17" ht="58.5" customHeight="1">
      <c r="A54" s="98"/>
      <c r="B54" s="76"/>
      <c r="C54" s="35" t="s">
        <v>101</v>
      </c>
      <c r="D54" s="28" t="s">
        <v>114</v>
      </c>
      <c r="E54" s="28"/>
      <c r="F54" s="26">
        <f t="shared" si="0"/>
        <v>8007876</v>
      </c>
      <c r="G54" s="26">
        <f t="shared" si="1"/>
        <v>8007876</v>
      </c>
      <c r="H54" s="41">
        <f t="shared" si="2"/>
        <v>100</v>
      </c>
      <c r="I54" s="40">
        <v>0</v>
      </c>
      <c r="J54" s="40"/>
      <c r="K54" s="40">
        <v>0</v>
      </c>
      <c r="L54" s="40">
        <v>8007876</v>
      </c>
      <c r="M54" s="40">
        <v>8007876</v>
      </c>
      <c r="N54" s="40">
        <f>ROUND(M54/L54*100,2)</f>
        <v>100</v>
      </c>
      <c r="O54" s="40">
        <v>0</v>
      </c>
      <c r="P54" s="40">
        <v>0</v>
      </c>
      <c r="Q54" s="40">
        <v>0</v>
      </c>
    </row>
    <row r="55" spans="1:17" ht="57" customHeight="1">
      <c r="A55" s="99"/>
      <c r="B55" s="77"/>
      <c r="C55" s="35" t="s">
        <v>101</v>
      </c>
      <c r="D55" s="67" t="s">
        <v>115</v>
      </c>
      <c r="E55" s="67"/>
      <c r="F55" s="26">
        <f t="shared" si="0"/>
        <v>889764</v>
      </c>
      <c r="G55" s="26">
        <f t="shared" si="1"/>
        <v>889764</v>
      </c>
      <c r="H55" s="41">
        <f t="shared" si="2"/>
        <v>100</v>
      </c>
      <c r="I55" s="40">
        <v>0</v>
      </c>
      <c r="J55" s="40">
        <v>0</v>
      </c>
      <c r="K55" s="40">
        <v>0</v>
      </c>
      <c r="L55" s="39">
        <v>0</v>
      </c>
      <c r="M55" s="40">
        <v>0</v>
      </c>
      <c r="N55" s="40">
        <v>0</v>
      </c>
      <c r="O55" s="41">
        <v>889764</v>
      </c>
      <c r="P55" s="39">
        <v>889764</v>
      </c>
      <c r="Q55" s="40">
        <f t="shared" si="3"/>
        <v>100</v>
      </c>
    </row>
    <row r="56" spans="1:17" ht="69" customHeight="1">
      <c r="A56" s="59" t="s">
        <v>126</v>
      </c>
      <c r="B56" s="32" t="s">
        <v>128</v>
      </c>
      <c r="C56" s="35" t="s">
        <v>101</v>
      </c>
      <c r="D56" s="67" t="s">
        <v>127</v>
      </c>
      <c r="E56" s="67"/>
      <c r="F56" s="26">
        <f t="shared" si="0"/>
        <v>144535.2</v>
      </c>
      <c r="G56" s="26">
        <f t="shared" si="1"/>
        <v>144535.2</v>
      </c>
      <c r="H56" s="41">
        <f t="shared" si="2"/>
        <v>100</v>
      </c>
      <c r="I56" s="40">
        <v>0</v>
      </c>
      <c r="J56" s="40">
        <v>0</v>
      </c>
      <c r="K56" s="40">
        <v>0</v>
      </c>
      <c r="L56" s="39">
        <v>0</v>
      </c>
      <c r="M56" s="39">
        <v>0</v>
      </c>
      <c r="N56" s="40">
        <v>0</v>
      </c>
      <c r="O56" s="39">
        <v>144535.2</v>
      </c>
      <c r="P56" s="39">
        <v>144535.2</v>
      </c>
      <c r="Q56" s="40">
        <f t="shared" si="3"/>
        <v>100</v>
      </c>
    </row>
    <row r="57" spans="1:17" ht="52.5" customHeight="1">
      <c r="A57" s="13"/>
      <c r="B57" s="42" t="s">
        <v>5</v>
      </c>
      <c r="C57" s="3"/>
      <c r="D57" s="3"/>
      <c r="E57" s="3"/>
      <c r="F57" s="36">
        <f t="shared" si="0"/>
        <v>40285956.72</v>
      </c>
      <c r="G57" s="36">
        <f t="shared" si="1"/>
        <v>38610521.17</v>
      </c>
      <c r="H57" s="37">
        <f t="shared" si="2"/>
        <v>95.84</v>
      </c>
      <c r="I57" s="38">
        <f>I16+I18+I20+I22+I25+I27+I32+I34+I40+I49</f>
        <v>0</v>
      </c>
      <c r="J57" s="38">
        <f>J16+J18+J20+J22+J25+J27+J32+J34+J40+J49</f>
        <v>0</v>
      </c>
      <c r="K57" s="38">
        <v>0</v>
      </c>
      <c r="L57" s="38">
        <f>L16+L18+L20+L22+L25+L27+L32+L34+L40+L49</f>
        <v>27295176</v>
      </c>
      <c r="M57" s="38">
        <f>M16+M18+M20+M22+M25+M27+M32+M34+M40+M49</f>
        <v>27294576.8</v>
      </c>
      <c r="N57" s="38">
        <f>ROUND(M57/L57*100,2)</f>
        <v>100</v>
      </c>
      <c r="O57" s="38">
        <f>O16+O18+O20+O22+O25+O27+O32+O34+O40+O49</f>
        <v>12990780.719999999</v>
      </c>
      <c r="P57" s="38">
        <f>P16+P18+P20+P22+P25+P27+P32+P34+P40+P49</f>
        <v>11315944.37</v>
      </c>
      <c r="Q57" s="38">
        <f t="shared" si="3"/>
        <v>87.11</v>
      </c>
    </row>
    <row r="58" spans="1:17" ht="27">
      <c r="A58" s="14"/>
      <c r="B58" s="4"/>
      <c r="C58" s="5"/>
      <c r="D58" s="5"/>
      <c r="E58" s="5"/>
      <c r="F58" s="5"/>
      <c r="G58" s="5"/>
      <c r="H58" s="6"/>
      <c r="I58" s="7"/>
      <c r="J58" s="7"/>
      <c r="K58" s="7"/>
      <c r="L58" s="7"/>
      <c r="M58" s="7"/>
      <c r="N58" s="7"/>
      <c r="O58" s="7"/>
      <c r="P58" s="7"/>
      <c r="Q58" s="8"/>
    </row>
    <row r="59" spans="1:17" ht="35.25" customHeight="1">
      <c r="A59" s="10"/>
      <c r="B59" s="9" t="s">
        <v>9</v>
      </c>
      <c r="C59" s="10"/>
      <c r="D59" s="10"/>
      <c r="E59" s="10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0"/>
    </row>
    <row r="60" spans="1:17" ht="87.75" customHeight="1">
      <c r="A60" s="2" t="s">
        <v>1</v>
      </c>
      <c r="B60" s="100" t="s">
        <v>47</v>
      </c>
      <c r="C60" s="100"/>
      <c r="D60" s="18" t="s">
        <v>3</v>
      </c>
      <c r="E60" s="18"/>
      <c r="F60" s="18" t="s">
        <v>19</v>
      </c>
      <c r="G60" s="18" t="s">
        <v>137</v>
      </c>
      <c r="H60" s="52" t="s">
        <v>138</v>
      </c>
      <c r="I60" s="43" t="s">
        <v>139</v>
      </c>
      <c r="J60" s="46"/>
      <c r="K60" s="46"/>
      <c r="L60" s="22"/>
      <c r="M60" s="22"/>
      <c r="N60" s="22"/>
      <c r="O60" s="11"/>
      <c r="P60" s="11"/>
      <c r="Q60" s="10"/>
    </row>
    <row r="61" spans="1:17" ht="91.5" customHeight="1">
      <c r="A61" s="54" t="s">
        <v>7</v>
      </c>
      <c r="B61" s="83" t="s">
        <v>37</v>
      </c>
      <c r="C61" s="83"/>
      <c r="D61" s="69" t="s">
        <v>36</v>
      </c>
      <c r="E61" s="69"/>
      <c r="F61" s="29" t="s">
        <v>50</v>
      </c>
      <c r="G61" s="36">
        <f>SUM(G62:G64)</f>
        <v>6980106.600000001</v>
      </c>
      <c r="H61" s="36">
        <f>SUM(H62:H64)</f>
        <v>6844360.34</v>
      </c>
      <c r="I61" s="24">
        <f>ROUND(H61/G61*100,2)</f>
        <v>98.06</v>
      </c>
      <c r="J61" s="47"/>
      <c r="K61" s="47"/>
      <c r="L61" s="23"/>
      <c r="M61" s="23"/>
      <c r="N61" s="23"/>
      <c r="O61" s="11"/>
      <c r="P61" s="11"/>
      <c r="Q61" s="10"/>
    </row>
    <row r="62" spans="1:17" ht="33" customHeight="1">
      <c r="A62" s="20" t="s">
        <v>16</v>
      </c>
      <c r="B62" s="66" t="s">
        <v>10</v>
      </c>
      <c r="C62" s="66"/>
      <c r="D62" s="67" t="s">
        <v>38</v>
      </c>
      <c r="E62" s="67"/>
      <c r="F62" s="28" t="s">
        <v>0</v>
      </c>
      <c r="G62" s="26">
        <v>773452.45</v>
      </c>
      <c r="H62" s="44">
        <v>773452.45</v>
      </c>
      <c r="I62" s="24">
        <f aca="true" t="shared" si="4" ref="I62:I81">ROUND(H62/G62*100,2)</f>
        <v>100</v>
      </c>
      <c r="J62" s="48"/>
      <c r="K62" s="49"/>
      <c r="L62" s="23"/>
      <c r="M62" s="23"/>
      <c r="N62" s="23"/>
      <c r="O62" s="11"/>
      <c r="P62" s="11"/>
      <c r="Q62" s="10"/>
    </row>
    <row r="63" spans="1:17" ht="31.5" customHeight="1">
      <c r="A63" s="20" t="s">
        <v>45</v>
      </c>
      <c r="B63" s="66" t="s">
        <v>23</v>
      </c>
      <c r="C63" s="66"/>
      <c r="D63" s="67" t="s">
        <v>38</v>
      </c>
      <c r="E63" s="67"/>
      <c r="F63" s="28" t="s">
        <v>22</v>
      </c>
      <c r="G63" s="26">
        <v>5986654.15</v>
      </c>
      <c r="H63" s="44">
        <v>5850907.89</v>
      </c>
      <c r="I63" s="25">
        <f t="shared" si="4"/>
        <v>97.73</v>
      </c>
      <c r="J63" s="48"/>
      <c r="K63" s="50"/>
      <c r="L63" s="23"/>
      <c r="M63" s="23"/>
      <c r="N63" s="23"/>
      <c r="O63" s="11"/>
      <c r="P63" s="11"/>
      <c r="Q63" s="10"/>
    </row>
    <row r="64" spans="1:17" ht="33" customHeight="1">
      <c r="A64" s="20" t="s">
        <v>116</v>
      </c>
      <c r="B64" s="66" t="s">
        <v>107</v>
      </c>
      <c r="C64" s="66"/>
      <c r="D64" s="67" t="s">
        <v>38</v>
      </c>
      <c r="E64" s="67"/>
      <c r="F64" s="28" t="s">
        <v>101</v>
      </c>
      <c r="G64" s="26">
        <v>220000</v>
      </c>
      <c r="H64" s="44">
        <v>220000</v>
      </c>
      <c r="I64" s="25">
        <f t="shared" si="4"/>
        <v>100</v>
      </c>
      <c r="J64" s="48"/>
      <c r="K64" s="49"/>
      <c r="L64" s="23"/>
      <c r="M64" s="23"/>
      <c r="N64" s="23"/>
      <c r="O64" s="11"/>
      <c r="P64" s="11"/>
      <c r="Q64" s="10"/>
    </row>
    <row r="65" spans="1:17" ht="48.75" customHeight="1">
      <c r="A65" s="56" t="s">
        <v>8</v>
      </c>
      <c r="B65" s="62" t="s">
        <v>129</v>
      </c>
      <c r="C65" s="63"/>
      <c r="D65" s="29" t="s">
        <v>130</v>
      </c>
      <c r="E65" s="28"/>
      <c r="F65" s="29" t="s">
        <v>50</v>
      </c>
      <c r="G65" s="36">
        <f>SUM(G66)</f>
        <v>144535.2</v>
      </c>
      <c r="H65" s="36">
        <f>SUM(H66)</f>
        <v>144535.2</v>
      </c>
      <c r="I65" s="24">
        <f t="shared" si="4"/>
        <v>100</v>
      </c>
      <c r="J65" s="48"/>
      <c r="K65" s="49"/>
      <c r="L65" s="23"/>
      <c r="M65" s="23"/>
      <c r="N65" s="23"/>
      <c r="O65" s="11"/>
      <c r="P65" s="11"/>
      <c r="Q65" s="10"/>
    </row>
    <row r="66" spans="1:17" ht="42" customHeight="1">
      <c r="A66" s="55" t="s">
        <v>17</v>
      </c>
      <c r="B66" s="64" t="s">
        <v>23</v>
      </c>
      <c r="C66" s="65"/>
      <c r="D66" s="28" t="s">
        <v>131</v>
      </c>
      <c r="E66" s="28"/>
      <c r="F66" s="28" t="s">
        <v>101</v>
      </c>
      <c r="G66" s="26">
        <v>144535.2</v>
      </c>
      <c r="H66" s="44">
        <v>144535.2</v>
      </c>
      <c r="I66" s="25">
        <f t="shared" si="4"/>
        <v>100</v>
      </c>
      <c r="J66" s="48"/>
      <c r="K66" s="49"/>
      <c r="L66" s="23"/>
      <c r="M66" s="23"/>
      <c r="N66" s="23"/>
      <c r="O66" s="11"/>
      <c r="P66" s="11"/>
      <c r="Q66" s="10"/>
    </row>
    <row r="67" spans="1:17" ht="75" customHeight="1">
      <c r="A67" s="54" t="s">
        <v>15</v>
      </c>
      <c r="B67" s="83" t="s">
        <v>40</v>
      </c>
      <c r="C67" s="83"/>
      <c r="D67" s="69" t="s">
        <v>39</v>
      </c>
      <c r="E67" s="69"/>
      <c r="F67" s="29" t="s">
        <v>50</v>
      </c>
      <c r="G67" s="36">
        <f>SUM(G68)</f>
        <v>2804041.66</v>
      </c>
      <c r="H67" s="36">
        <f>SUM(H68)</f>
        <v>2804041.66</v>
      </c>
      <c r="I67" s="24">
        <f t="shared" si="4"/>
        <v>100</v>
      </c>
      <c r="J67" s="47"/>
      <c r="K67" s="47"/>
      <c r="L67" s="23"/>
      <c r="M67" s="23"/>
      <c r="N67" s="23"/>
      <c r="O67" s="11"/>
      <c r="P67" s="11"/>
      <c r="Q67" s="10"/>
    </row>
    <row r="68" spans="1:17" ht="36.75" customHeight="1">
      <c r="A68" s="20" t="s">
        <v>18</v>
      </c>
      <c r="B68" s="68" t="s">
        <v>32</v>
      </c>
      <c r="C68" s="68"/>
      <c r="D68" s="67" t="s">
        <v>41</v>
      </c>
      <c r="E68" s="67"/>
      <c r="F68" s="28" t="s">
        <v>30</v>
      </c>
      <c r="G68" s="26">
        <v>2804041.66</v>
      </c>
      <c r="H68" s="45">
        <v>2804041.66</v>
      </c>
      <c r="I68" s="25">
        <f t="shared" si="4"/>
        <v>100</v>
      </c>
      <c r="J68" s="51"/>
      <c r="K68" s="49"/>
      <c r="L68" s="23"/>
      <c r="M68" s="23"/>
      <c r="N68" s="23"/>
      <c r="O68" s="11"/>
      <c r="P68" s="11"/>
      <c r="Q68" s="10"/>
    </row>
    <row r="69" spans="1:17" ht="69" customHeight="1">
      <c r="A69" s="54" t="s">
        <v>34</v>
      </c>
      <c r="B69" s="83" t="s">
        <v>43</v>
      </c>
      <c r="C69" s="83"/>
      <c r="D69" s="69" t="s">
        <v>42</v>
      </c>
      <c r="E69" s="69"/>
      <c r="F69" s="29" t="s">
        <v>50</v>
      </c>
      <c r="G69" s="36">
        <f>SUM(G70:G78)</f>
        <v>30154219.26</v>
      </c>
      <c r="H69" s="36">
        <f>SUM(H70:H78)</f>
        <v>28659533.97</v>
      </c>
      <c r="I69" s="24">
        <f t="shared" si="4"/>
        <v>95.04</v>
      </c>
      <c r="J69" s="47"/>
      <c r="K69" s="47"/>
      <c r="L69" s="23"/>
      <c r="M69" s="23"/>
      <c r="N69" s="23"/>
      <c r="O69" s="11"/>
      <c r="P69" s="11"/>
      <c r="Q69" s="10"/>
    </row>
    <row r="70" spans="1:17" ht="43.5" customHeight="1">
      <c r="A70" s="20" t="s">
        <v>24</v>
      </c>
      <c r="B70" s="66" t="s">
        <v>72</v>
      </c>
      <c r="C70" s="66"/>
      <c r="D70" s="67" t="s">
        <v>44</v>
      </c>
      <c r="E70" s="67"/>
      <c r="F70" s="28" t="s">
        <v>70</v>
      </c>
      <c r="G70" s="26">
        <v>190000</v>
      </c>
      <c r="H70" s="44">
        <v>190000</v>
      </c>
      <c r="I70" s="25">
        <f t="shared" si="4"/>
        <v>100</v>
      </c>
      <c r="J70" s="48"/>
      <c r="K70" s="48"/>
      <c r="L70" s="23"/>
      <c r="M70" s="23"/>
      <c r="N70" s="23"/>
      <c r="O70" s="11"/>
      <c r="P70" s="11"/>
      <c r="Q70" s="10"/>
    </row>
    <row r="71" spans="1:17" ht="69" customHeight="1">
      <c r="A71" s="20" t="s">
        <v>52</v>
      </c>
      <c r="B71" s="96" t="s">
        <v>76</v>
      </c>
      <c r="C71" s="96"/>
      <c r="D71" s="67" t="s">
        <v>44</v>
      </c>
      <c r="E71" s="67"/>
      <c r="F71" s="28" t="s">
        <v>74</v>
      </c>
      <c r="G71" s="26">
        <v>118510.63</v>
      </c>
      <c r="H71" s="44">
        <v>118510.63</v>
      </c>
      <c r="I71" s="25">
        <f t="shared" si="4"/>
        <v>100</v>
      </c>
      <c r="J71" s="48"/>
      <c r="K71" s="48"/>
      <c r="L71" s="23"/>
      <c r="M71" s="23"/>
      <c r="N71" s="23"/>
      <c r="O71" s="11"/>
      <c r="P71" s="11"/>
      <c r="Q71" s="10"/>
    </row>
    <row r="72" spans="1:17" ht="42" customHeight="1">
      <c r="A72" s="20" t="s">
        <v>143</v>
      </c>
      <c r="B72" s="66" t="s">
        <v>82</v>
      </c>
      <c r="C72" s="66"/>
      <c r="D72" s="67" t="s">
        <v>44</v>
      </c>
      <c r="E72" s="67"/>
      <c r="F72" s="28" t="s">
        <v>79</v>
      </c>
      <c r="G72" s="26">
        <v>401889.6</v>
      </c>
      <c r="H72" s="44">
        <v>386499.6</v>
      </c>
      <c r="I72" s="25">
        <f t="shared" si="4"/>
        <v>96.17</v>
      </c>
      <c r="J72" s="48"/>
      <c r="K72" s="48"/>
      <c r="L72" s="23"/>
      <c r="M72" s="23"/>
      <c r="N72" s="23"/>
      <c r="O72" s="11"/>
      <c r="P72" s="11"/>
      <c r="Q72" s="10"/>
    </row>
    <row r="73" spans="1:17" ht="36.75" customHeight="1">
      <c r="A73" s="20" t="s">
        <v>144</v>
      </c>
      <c r="B73" s="66" t="s">
        <v>48</v>
      </c>
      <c r="C73" s="66"/>
      <c r="D73" s="67" t="s">
        <v>44</v>
      </c>
      <c r="E73" s="67"/>
      <c r="F73" s="28" t="s">
        <v>14</v>
      </c>
      <c r="G73" s="26">
        <v>2605400</v>
      </c>
      <c r="H73" s="44">
        <v>1152527.57</v>
      </c>
      <c r="I73" s="25">
        <f t="shared" si="4"/>
        <v>44.24</v>
      </c>
      <c r="J73" s="48"/>
      <c r="K73" s="48"/>
      <c r="L73" s="23"/>
      <c r="M73" s="23"/>
      <c r="N73" s="23"/>
      <c r="O73" s="11"/>
      <c r="P73" s="11"/>
      <c r="Q73" s="10"/>
    </row>
    <row r="74" spans="1:17" ht="36.75" customHeight="1">
      <c r="A74" s="20" t="s">
        <v>145</v>
      </c>
      <c r="B74" s="66" t="s">
        <v>59</v>
      </c>
      <c r="C74" s="66"/>
      <c r="D74" s="67" t="s">
        <v>44</v>
      </c>
      <c r="E74" s="67"/>
      <c r="F74" s="28" t="s">
        <v>55</v>
      </c>
      <c r="G74" s="26">
        <v>12605123.67</v>
      </c>
      <c r="H74" s="44">
        <v>12578784.77</v>
      </c>
      <c r="I74" s="25">
        <f t="shared" si="4"/>
        <v>99.79</v>
      </c>
      <c r="J74" s="48"/>
      <c r="K74" s="48"/>
      <c r="L74" s="23"/>
      <c r="M74" s="23"/>
      <c r="N74" s="23"/>
      <c r="O74" s="11"/>
      <c r="P74" s="11"/>
      <c r="Q74" s="10"/>
    </row>
    <row r="75" spans="1:17" ht="36.75" customHeight="1">
      <c r="A75" s="20" t="s">
        <v>146</v>
      </c>
      <c r="B75" s="66" t="s">
        <v>89</v>
      </c>
      <c r="C75" s="66"/>
      <c r="D75" s="67" t="s">
        <v>44</v>
      </c>
      <c r="E75" s="67"/>
      <c r="F75" s="28" t="s">
        <v>88</v>
      </c>
      <c r="G75" s="26">
        <v>164494.75</v>
      </c>
      <c r="H75" s="44">
        <v>164478</v>
      </c>
      <c r="I75" s="25">
        <f t="shared" si="4"/>
        <v>99.99</v>
      </c>
      <c r="J75" s="48"/>
      <c r="K75" s="48"/>
      <c r="L75" s="23"/>
      <c r="M75" s="23"/>
      <c r="N75" s="23"/>
      <c r="O75" s="11"/>
      <c r="P75" s="11"/>
      <c r="Q75" s="10"/>
    </row>
    <row r="76" spans="1:17" ht="36.75" customHeight="1">
      <c r="A76" s="20" t="s">
        <v>147</v>
      </c>
      <c r="B76" s="66" t="s">
        <v>10</v>
      </c>
      <c r="C76" s="66"/>
      <c r="D76" s="67" t="s">
        <v>44</v>
      </c>
      <c r="E76" s="67"/>
      <c r="F76" s="28" t="s">
        <v>0</v>
      </c>
      <c r="G76" s="26">
        <v>4102030.59</v>
      </c>
      <c r="H76" s="44">
        <v>4102030.59</v>
      </c>
      <c r="I76" s="25">
        <f t="shared" si="4"/>
        <v>100</v>
      </c>
      <c r="J76" s="48"/>
      <c r="K76" s="48"/>
      <c r="L76" s="23"/>
      <c r="M76" s="23"/>
      <c r="N76" s="23"/>
      <c r="O76" s="11"/>
      <c r="P76" s="11"/>
      <c r="Q76" s="10"/>
    </row>
    <row r="77" spans="1:17" ht="34.5" customHeight="1">
      <c r="A77" s="20" t="s">
        <v>148</v>
      </c>
      <c r="B77" s="64" t="s">
        <v>23</v>
      </c>
      <c r="C77" s="65"/>
      <c r="D77" s="67" t="s">
        <v>44</v>
      </c>
      <c r="E77" s="67"/>
      <c r="F77" s="28" t="s">
        <v>22</v>
      </c>
      <c r="G77" s="26">
        <v>1037359.02</v>
      </c>
      <c r="H77" s="44">
        <v>1037291.81</v>
      </c>
      <c r="I77" s="25">
        <f t="shared" si="4"/>
        <v>99.99</v>
      </c>
      <c r="J77" s="48"/>
      <c r="K77" s="49"/>
      <c r="L77" s="23"/>
      <c r="M77" s="23"/>
      <c r="N77" s="23"/>
      <c r="O77" s="11"/>
      <c r="P77" s="11"/>
      <c r="Q77" s="10"/>
    </row>
    <row r="78" spans="1:17" ht="34.5" customHeight="1">
      <c r="A78" s="20" t="s">
        <v>149</v>
      </c>
      <c r="B78" s="64" t="s">
        <v>107</v>
      </c>
      <c r="C78" s="65"/>
      <c r="D78" s="67" t="s">
        <v>44</v>
      </c>
      <c r="E78" s="67"/>
      <c r="F78" s="28" t="s">
        <v>101</v>
      </c>
      <c r="G78" s="26">
        <v>8929411</v>
      </c>
      <c r="H78" s="44">
        <v>8929411</v>
      </c>
      <c r="I78" s="25">
        <f t="shared" si="4"/>
        <v>100</v>
      </c>
      <c r="J78" s="48"/>
      <c r="K78" s="49"/>
      <c r="L78" s="23"/>
      <c r="M78" s="23"/>
      <c r="N78" s="23"/>
      <c r="O78" s="11"/>
      <c r="P78" s="11"/>
      <c r="Q78" s="10"/>
    </row>
    <row r="79" spans="1:17" ht="68.25" customHeight="1">
      <c r="A79" s="54" t="s">
        <v>63</v>
      </c>
      <c r="B79" s="83" t="s">
        <v>123</v>
      </c>
      <c r="C79" s="83"/>
      <c r="D79" s="69" t="s">
        <v>124</v>
      </c>
      <c r="E79" s="69"/>
      <c r="F79" s="29" t="s">
        <v>50</v>
      </c>
      <c r="G79" s="36">
        <f>SUM(G80)</f>
        <v>203054</v>
      </c>
      <c r="H79" s="36">
        <f>SUM(H80)</f>
        <v>158050</v>
      </c>
      <c r="I79" s="24">
        <f t="shared" si="4"/>
        <v>77.84</v>
      </c>
      <c r="J79" s="47"/>
      <c r="K79" s="47"/>
      <c r="L79" s="23"/>
      <c r="M79" s="23"/>
      <c r="N79" s="23"/>
      <c r="O79" s="11"/>
      <c r="P79" s="11"/>
      <c r="Q79" s="10"/>
    </row>
    <row r="80" spans="1:17" ht="39.75" customHeight="1">
      <c r="A80" s="20" t="s">
        <v>64</v>
      </c>
      <c r="B80" s="64" t="s">
        <v>23</v>
      </c>
      <c r="C80" s="65"/>
      <c r="D80" s="67" t="s">
        <v>125</v>
      </c>
      <c r="E80" s="67"/>
      <c r="F80" s="28" t="s">
        <v>22</v>
      </c>
      <c r="G80" s="26">
        <v>203054</v>
      </c>
      <c r="H80" s="45">
        <v>158050</v>
      </c>
      <c r="I80" s="25">
        <f t="shared" si="4"/>
        <v>77.84</v>
      </c>
      <c r="J80" s="51"/>
      <c r="K80" s="49"/>
      <c r="L80" s="23"/>
      <c r="M80" s="23"/>
      <c r="N80" s="23"/>
      <c r="O80" s="11"/>
      <c r="P80" s="11"/>
      <c r="Q80" s="10"/>
    </row>
    <row r="81" spans="1:17" ht="54.75" customHeight="1">
      <c r="A81" s="20"/>
      <c r="B81" s="92" t="s">
        <v>6</v>
      </c>
      <c r="C81" s="92"/>
      <c r="D81" s="21"/>
      <c r="E81" s="21"/>
      <c r="F81" s="21"/>
      <c r="G81" s="24">
        <f>G61+G65+G67+G69+G79</f>
        <v>40285956.72</v>
      </c>
      <c r="H81" s="24">
        <f>H61+H65+H67+H69+H79</f>
        <v>38610521.17</v>
      </c>
      <c r="I81" s="24">
        <f t="shared" si="4"/>
        <v>95.84</v>
      </c>
      <c r="J81" s="47"/>
      <c r="K81" s="47"/>
      <c r="L81" s="23"/>
      <c r="M81" s="23"/>
      <c r="N81" s="23"/>
      <c r="O81" s="11"/>
      <c r="P81" s="11"/>
      <c r="Q81" s="10"/>
    </row>
    <row r="82" spans="2:17" ht="27">
      <c r="B82" s="10"/>
      <c r="C82" s="10"/>
      <c r="D82" s="10"/>
      <c r="E82" s="10"/>
      <c r="F82" s="10"/>
      <c r="G82" s="10"/>
      <c r="H82" s="11"/>
      <c r="I82" s="23"/>
      <c r="J82" s="11"/>
      <c r="K82" s="11"/>
      <c r="L82" s="11"/>
      <c r="M82" s="11"/>
      <c r="N82" s="11"/>
      <c r="O82" s="11"/>
      <c r="P82" s="11"/>
      <c r="Q82" s="10"/>
    </row>
  </sheetData>
  <sheetProtection/>
  <mergeCells count="107">
    <mergeCell ref="B80:C80"/>
    <mergeCell ref="D80:E80"/>
    <mergeCell ref="B72:C72"/>
    <mergeCell ref="B60:C60"/>
    <mergeCell ref="D72:E72"/>
    <mergeCell ref="B62:C62"/>
    <mergeCell ref="D74:E74"/>
    <mergeCell ref="B76:C76"/>
    <mergeCell ref="D76:E76"/>
    <mergeCell ref="B73:C73"/>
    <mergeCell ref="B79:C79"/>
    <mergeCell ref="D79:E79"/>
    <mergeCell ref="A53:A55"/>
    <mergeCell ref="B53:B55"/>
    <mergeCell ref="B64:C64"/>
    <mergeCell ref="D64:E64"/>
    <mergeCell ref="B75:C75"/>
    <mergeCell ref="D75:E75"/>
    <mergeCell ref="B74:C74"/>
    <mergeCell ref="D53:E53"/>
    <mergeCell ref="D56:E56"/>
    <mergeCell ref="A28:A31"/>
    <mergeCell ref="D34:E34"/>
    <mergeCell ref="D35:E35"/>
    <mergeCell ref="D36:E36"/>
    <mergeCell ref="D31:E31"/>
    <mergeCell ref="D47:E47"/>
    <mergeCell ref="D22:E22"/>
    <mergeCell ref="D23:E23"/>
    <mergeCell ref="A36:A39"/>
    <mergeCell ref="D38:E38"/>
    <mergeCell ref="D39:E39"/>
    <mergeCell ref="D71:E71"/>
    <mergeCell ref="D68:E68"/>
    <mergeCell ref="B71:C71"/>
    <mergeCell ref="A41:A44"/>
    <mergeCell ref="D40:E40"/>
    <mergeCell ref="D20:E20"/>
    <mergeCell ref="D26:E26"/>
    <mergeCell ref="B69:C69"/>
    <mergeCell ref="D21:E21"/>
    <mergeCell ref="B36:B39"/>
    <mergeCell ref="D37:E37"/>
    <mergeCell ref="D48:E48"/>
    <mergeCell ref="D43:E43"/>
    <mergeCell ref="D32:E32"/>
    <mergeCell ref="D25:E25"/>
    <mergeCell ref="D17:E17"/>
    <mergeCell ref="B70:C70"/>
    <mergeCell ref="D70:E70"/>
    <mergeCell ref="D18:E18"/>
    <mergeCell ref="D19:E19"/>
    <mergeCell ref="B81:C81"/>
    <mergeCell ref="D61:E61"/>
    <mergeCell ref="D67:E67"/>
    <mergeCell ref="D69:E69"/>
    <mergeCell ref="D62:E62"/>
    <mergeCell ref="A14:A15"/>
    <mergeCell ref="D73:E73"/>
    <mergeCell ref="B67:C67"/>
    <mergeCell ref="D41:E41"/>
    <mergeCell ref="D45:E45"/>
    <mergeCell ref="D44:E44"/>
    <mergeCell ref="D63:E63"/>
    <mergeCell ref="B41:B44"/>
    <mergeCell ref="D55:E55"/>
    <mergeCell ref="D33:E33"/>
    <mergeCell ref="O1:Q1"/>
    <mergeCell ref="O2:Q2"/>
    <mergeCell ref="O3:Q3"/>
    <mergeCell ref="O4:Q4"/>
    <mergeCell ref="P13:Q13"/>
    <mergeCell ref="A11:Q11"/>
    <mergeCell ref="A12:K12"/>
    <mergeCell ref="O6:Q6"/>
    <mergeCell ref="O7:Q7"/>
    <mergeCell ref="O8:Q8"/>
    <mergeCell ref="O9:Q9"/>
    <mergeCell ref="O14:Q14"/>
    <mergeCell ref="H14:H15"/>
    <mergeCell ref="B78:C78"/>
    <mergeCell ref="D78:E78"/>
    <mergeCell ref="D49:E49"/>
    <mergeCell ref="D50:E50"/>
    <mergeCell ref="B61:C61"/>
    <mergeCell ref="L14:N14"/>
    <mergeCell ref="C14:E14"/>
    <mergeCell ref="I14:K14"/>
    <mergeCell ref="D16:E16"/>
    <mergeCell ref="D51:E51"/>
    <mergeCell ref="D52:E52"/>
    <mergeCell ref="B14:B15"/>
    <mergeCell ref="B77:C77"/>
    <mergeCell ref="B28:B31"/>
    <mergeCell ref="D46:E46"/>
    <mergeCell ref="D15:E15"/>
    <mergeCell ref="D24:E24"/>
    <mergeCell ref="F14:F15"/>
    <mergeCell ref="G14:G15"/>
    <mergeCell ref="B65:C65"/>
    <mergeCell ref="B66:C66"/>
    <mergeCell ref="B63:C63"/>
    <mergeCell ref="D77:E77"/>
    <mergeCell ref="B68:C68"/>
    <mergeCell ref="D27:E27"/>
    <mergeCell ref="D28:E28"/>
    <mergeCell ref="D30:E30"/>
  </mergeCells>
  <printOptions horizontalCentered="1"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27" r:id="rId1"/>
  <headerFooter differentFirst="1">
    <oddFooter>&amp;R&amp;P</oddFooter>
  </headerFooter>
  <rowBreaks count="2" manualBreakCount="2">
    <brk id="31" max="16" man="1"/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2022-06-09T02:27:36Z</cp:lastPrinted>
  <dcterms:created xsi:type="dcterms:W3CDTF">1996-10-08T23:32:33Z</dcterms:created>
  <dcterms:modified xsi:type="dcterms:W3CDTF">2022-06-09T02:27:43Z</dcterms:modified>
  <cp:category/>
  <cp:version/>
  <cp:contentType/>
  <cp:contentStatus/>
</cp:coreProperties>
</file>