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21\Отчет об исполнении МБ\4 квартал\Совет депутатов\ПРОЕКТ\"/>
    </mc:Choice>
  </mc:AlternateContent>
  <bookViews>
    <workbookView xWindow="360" yWindow="276" windowWidth="14940" windowHeight="9156"/>
  </bookViews>
  <sheets>
    <sheet name="Роспись доходов" sheetId="1" r:id="rId1"/>
  </sheets>
  <definedNames>
    <definedName name="LAST_CELL" localSheetId="0">'Роспись доходов'!$V$295</definedName>
    <definedName name="_xlnm.Print_Titles" localSheetId="0">'Роспись доходов'!$9:$10</definedName>
  </definedNames>
  <calcPr calcId="152511"/>
</workbook>
</file>

<file path=xl/calcChain.xml><?xml version="1.0" encoding="utf-8"?>
<calcChain xmlns="http://schemas.openxmlformats.org/spreadsheetml/2006/main">
  <c r="T33" i="1" l="1"/>
  <c r="T34" i="1"/>
  <c r="T35" i="1"/>
  <c r="V173" i="1"/>
  <c r="V172" i="1"/>
  <c r="V168" i="1"/>
  <c r="V163" i="1"/>
  <c r="V162" i="1"/>
  <c r="V294" i="1"/>
  <c r="T126" i="1"/>
  <c r="U126" i="1"/>
  <c r="U125" i="1" s="1"/>
  <c r="U277" i="1"/>
  <c r="U286" i="1"/>
  <c r="T286" i="1"/>
  <c r="V288" i="1"/>
  <c r="U252" i="1"/>
  <c r="T252" i="1"/>
  <c r="V270" i="1"/>
  <c r="V266" i="1"/>
  <c r="U204" i="1"/>
  <c r="V224" i="1"/>
  <c r="V223" i="1"/>
  <c r="U223" i="1"/>
  <c r="T223" i="1"/>
  <c r="V218" i="1"/>
  <c r="V217" i="1"/>
  <c r="U217" i="1"/>
  <c r="T217" i="1"/>
  <c r="U189" i="1"/>
  <c r="T189" i="1"/>
  <c r="T175" i="1"/>
  <c r="U175" i="1"/>
  <c r="V171" i="1"/>
  <c r="V170" i="1"/>
  <c r="T161" i="1"/>
  <c r="U149" i="1"/>
  <c r="T149" i="1"/>
  <c r="V124" i="1" l="1"/>
  <c r="V123" i="1"/>
  <c r="V122" i="1"/>
  <c r="V67" i="1"/>
  <c r="V66" i="1"/>
  <c r="V118" i="1"/>
  <c r="V117" i="1"/>
  <c r="V116" i="1"/>
  <c r="V115" i="1"/>
  <c r="V114" i="1"/>
  <c r="V113" i="1"/>
  <c r="T43" i="1"/>
  <c r="U43" i="1"/>
  <c r="T17" i="1"/>
  <c r="V22" i="1"/>
  <c r="U289" i="1" l="1"/>
  <c r="T289" i="1"/>
  <c r="U290" i="1"/>
  <c r="T290" i="1"/>
  <c r="U170" i="1"/>
  <c r="T170" i="1"/>
  <c r="U134" i="1"/>
  <c r="T134" i="1"/>
  <c r="T66" i="1"/>
  <c r="U66" i="1"/>
  <c r="U40" i="1"/>
  <c r="T40" i="1"/>
  <c r="U31" i="1"/>
  <c r="T31" i="1"/>
  <c r="T293" i="1" l="1"/>
  <c r="U293" i="1"/>
  <c r="U228" i="1"/>
  <c r="V246" i="1"/>
  <c r="V247" i="1"/>
  <c r="V244" i="1"/>
  <c r="V230" i="1"/>
  <c r="V231" i="1"/>
  <c r="V232" i="1"/>
  <c r="V233" i="1"/>
  <c r="V234" i="1"/>
  <c r="V235" i="1"/>
  <c r="V236" i="1"/>
  <c r="V237" i="1"/>
  <c r="V238" i="1"/>
  <c r="V239" i="1"/>
  <c r="U186" i="1"/>
  <c r="U162" i="1"/>
  <c r="T162" i="1"/>
  <c r="U127" i="1"/>
  <c r="U35" i="1"/>
  <c r="U17" i="1"/>
  <c r="V281" i="1"/>
  <c r="V284" i="1"/>
  <c r="V287" i="1"/>
  <c r="U285" i="1"/>
  <c r="T285" i="1"/>
  <c r="V32" i="1"/>
  <c r="U29" i="1"/>
  <c r="T29" i="1"/>
  <c r="V30" i="1"/>
  <c r="U27" i="1"/>
  <c r="T27" i="1"/>
  <c r="V28" i="1"/>
  <c r="U25" i="1"/>
  <c r="T25" i="1"/>
  <c r="V26" i="1"/>
  <c r="V25" i="1" l="1"/>
  <c r="V29" i="1"/>
  <c r="V27" i="1"/>
  <c r="V285" i="1"/>
  <c r="T24" i="1"/>
  <c r="U24" i="1"/>
  <c r="V286" i="1"/>
  <c r="U174" i="1"/>
  <c r="U169" i="1" s="1"/>
  <c r="V24" i="1" l="1"/>
  <c r="U215" i="1"/>
  <c r="T215" i="1"/>
  <c r="U211" i="1"/>
  <c r="T211" i="1"/>
  <c r="U209" i="1"/>
  <c r="T209" i="1"/>
  <c r="U207" i="1"/>
  <c r="T207" i="1"/>
  <c r="U205" i="1"/>
  <c r="T205" i="1"/>
  <c r="U185" i="1"/>
  <c r="U184" i="1" s="1"/>
  <c r="T186" i="1"/>
  <c r="T185" i="1" s="1"/>
  <c r="T184" i="1" s="1"/>
  <c r="U172" i="1"/>
  <c r="T172" i="1"/>
  <c r="U165" i="1"/>
  <c r="T165" i="1"/>
  <c r="U153" i="1"/>
  <c r="T153" i="1"/>
  <c r="V155" i="1"/>
  <c r="U151" i="1"/>
  <c r="T151" i="1"/>
  <c r="U156" i="1"/>
  <c r="T156" i="1"/>
  <c r="V158" i="1"/>
  <c r="U123" i="1"/>
  <c r="U122" i="1" s="1"/>
  <c r="T123" i="1"/>
  <c r="T122" i="1" s="1"/>
  <c r="U114" i="1"/>
  <c r="U113" i="1" s="1"/>
  <c r="T114" i="1"/>
  <c r="T113" i="1" s="1"/>
  <c r="V15" i="1"/>
  <c r="V16" i="1"/>
  <c r="V18" i="1"/>
  <c r="V19" i="1"/>
  <c r="V20" i="1"/>
  <c r="V31" i="1"/>
  <c r="V36" i="1"/>
  <c r="V39" i="1"/>
  <c r="V44" i="1"/>
  <c r="V47" i="1"/>
  <c r="V49" i="1"/>
  <c r="V52" i="1"/>
  <c r="V55" i="1"/>
  <c r="V57" i="1"/>
  <c r="V60" i="1"/>
  <c r="V64" i="1"/>
  <c r="V70" i="1"/>
  <c r="V72" i="1"/>
  <c r="V75" i="1"/>
  <c r="V76" i="1"/>
  <c r="V78" i="1"/>
  <c r="V81" i="1"/>
  <c r="V84" i="1"/>
  <c r="V86" i="1"/>
  <c r="V90" i="1"/>
  <c r="V91" i="1"/>
  <c r="V95" i="1"/>
  <c r="V97" i="1"/>
  <c r="V100" i="1"/>
  <c r="V102" i="1"/>
  <c r="V105" i="1"/>
  <c r="V110" i="1"/>
  <c r="V111" i="1"/>
  <c r="V112" i="1"/>
  <c r="V121" i="1"/>
  <c r="V129" i="1"/>
  <c r="V132" i="1"/>
  <c r="V133" i="1"/>
  <c r="V136" i="1"/>
  <c r="V138" i="1"/>
  <c r="V140" i="1"/>
  <c r="V144" i="1"/>
  <c r="V146" i="1"/>
  <c r="V148" i="1"/>
  <c r="V160" i="1"/>
  <c r="V166" i="1"/>
  <c r="V176" i="1"/>
  <c r="V177" i="1"/>
  <c r="V183" i="1"/>
  <c r="V195" i="1"/>
  <c r="V197" i="1"/>
  <c r="V199" i="1"/>
  <c r="V202" i="1"/>
  <c r="V203" i="1"/>
  <c r="V210" i="1"/>
  <c r="V214" i="1"/>
  <c r="V220" i="1"/>
  <c r="V222" i="1"/>
  <c r="V226" i="1"/>
  <c r="V229" i="1"/>
  <c r="V240" i="1"/>
  <c r="V241" i="1"/>
  <c r="V242" i="1"/>
  <c r="V243" i="1"/>
  <c r="V245" i="1"/>
  <c r="V248" i="1"/>
  <c r="V249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7" i="1"/>
  <c r="V268" i="1"/>
  <c r="V269" i="1"/>
  <c r="V272" i="1"/>
  <c r="V274" i="1"/>
  <c r="V276" i="1"/>
  <c r="V279" i="1"/>
  <c r="V295" i="1"/>
  <c r="V209" i="1" l="1"/>
  <c r="V153" i="1"/>
  <c r="U271" i="1"/>
  <c r="T271" i="1"/>
  <c r="U273" i="1"/>
  <c r="T273" i="1"/>
  <c r="U275" i="1"/>
  <c r="T275" i="1"/>
  <c r="U278" i="1"/>
  <c r="T278" i="1"/>
  <c r="T277" i="1" s="1"/>
  <c r="U283" i="1"/>
  <c r="T283" i="1"/>
  <c r="T282" i="1" s="1"/>
  <c r="U280" i="1"/>
  <c r="T280" i="1"/>
  <c r="T292" i="1"/>
  <c r="T251" i="1"/>
  <c r="U213" i="1"/>
  <c r="T213" i="1"/>
  <c r="T204" i="1" s="1"/>
  <c r="U219" i="1"/>
  <c r="T219" i="1"/>
  <c r="U221" i="1"/>
  <c r="T221" i="1"/>
  <c r="U225" i="1"/>
  <c r="T225" i="1"/>
  <c r="T228" i="1"/>
  <c r="T227" i="1" s="1"/>
  <c r="U201" i="1"/>
  <c r="T201" i="1"/>
  <c r="T200" i="1" s="1"/>
  <c r="U198" i="1"/>
  <c r="T198" i="1"/>
  <c r="U196" i="1"/>
  <c r="T196" i="1"/>
  <c r="U194" i="1"/>
  <c r="T194" i="1"/>
  <c r="U182" i="1"/>
  <c r="T182" i="1"/>
  <c r="T181" i="1" s="1"/>
  <c r="T174" i="1"/>
  <c r="T169" i="1" s="1"/>
  <c r="T164" i="1"/>
  <c r="T159" i="1"/>
  <c r="U159" i="1"/>
  <c r="V156" i="1"/>
  <c r="U147" i="1"/>
  <c r="T147" i="1"/>
  <c r="U145" i="1"/>
  <c r="T145" i="1"/>
  <c r="U139" i="1"/>
  <c r="U143" i="1"/>
  <c r="T143" i="1"/>
  <c r="T139" i="1"/>
  <c r="U137" i="1"/>
  <c r="T137" i="1"/>
  <c r="U131" i="1"/>
  <c r="T131" i="1"/>
  <c r="T130" i="1" s="1"/>
  <c r="T127" i="1"/>
  <c r="U120" i="1"/>
  <c r="T120" i="1"/>
  <c r="T119" i="1" s="1"/>
  <c r="U109" i="1"/>
  <c r="T109" i="1"/>
  <c r="T108" i="1" s="1"/>
  <c r="V145" i="1" l="1"/>
  <c r="V280" i="1"/>
  <c r="V278" i="1"/>
  <c r="V283" i="1"/>
  <c r="V143" i="1"/>
  <c r="V182" i="1"/>
  <c r="V196" i="1"/>
  <c r="V225" i="1"/>
  <c r="V219" i="1"/>
  <c r="V139" i="1"/>
  <c r="V275" i="1"/>
  <c r="V271" i="1"/>
  <c r="V252" i="1"/>
  <c r="V147" i="1"/>
  <c r="U227" i="1"/>
  <c r="V227" i="1" s="1"/>
  <c r="V228" i="1"/>
  <c r="V293" i="1"/>
  <c r="V273" i="1"/>
  <c r="T250" i="1"/>
  <c r="T125" i="1"/>
  <c r="V194" i="1"/>
  <c r="V198" i="1"/>
  <c r="V221" i="1"/>
  <c r="V213" i="1"/>
  <c r="U292" i="1"/>
  <c r="V292" i="1" s="1"/>
  <c r="U282" i="1"/>
  <c r="V282" i="1" s="1"/>
  <c r="U251" i="1"/>
  <c r="U250" i="1" s="1"/>
  <c r="U200" i="1"/>
  <c r="V200" i="1" s="1"/>
  <c r="V201" i="1"/>
  <c r="V120" i="1"/>
  <c r="U119" i="1"/>
  <c r="V119" i="1" s="1"/>
  <c r="V137" i="1"/>
  <c r="V127" i="1"/>
  <c r="V134" i="1"/>
  <c r="V159" i="1"/>
  <c r="U181" i="1"/>
  <c r="V181" i="1" s="1"/>
  <c r="V175" i="1"/>
  <c r="U164" i="1"/>
  <c r="U161" i="1" s="1"/>
  <c r="V165" i="1"/>
  <c r="U130" i="1"/>
  <c r="V130" i="1" s="1"/>
  <c r="V131" i="1"/>
  <c r="T107" i="1"/>
  <c r="T106" i="1" s="1"/>
  <c r="U108" i="1"/>
  <c r="U107" i="1" s="1"/>
  <c r="V109" i="1"/>
  <c r="T193" i="1"/>
  <c r="U94" i="1"/>
  <c r="U96" i="1"/>
  <c r="U99" i="1"/>
  <c r="U101" i="1"/>
  <c r="U104" i="1"/>
  <c r="T104" i="1"/>
  <c r="T103" i="1" s="1"/>
  <c r="T101" i="1"/>
  <c r="T99" i="1"/>
  <c r="T96" i="1"/>
  <c r="T94" i="1"/>
  <c r="U89" i="1"/>
  <c r="T89" i="1"/>
  <c r="T88" i="1" s="1"/>
  <c r="T87" i="1" s="1"/>
  <c r="U85" i="1"/>
  <c r="T85" i="1"/>
  <c r="U83" i="1"/>
  <c r="T83" i="1"/>
  <c r="T82" i="1" s="1"/>
  <c r="U80" i="1"/>
  <c r="U79" i="1" s="1"/>
  <c r="T80" i="1"/>
  <c r="T79" i="1" s="1"/>
  <c r="U77" i="1"/>
  <c r="T77" i="1"/>
  <c r="U74" i="1"/>
  <c r="U71" i="1"/>
  <c r="T74" i="1"/>
  <c r="T73" i="1" s="1"/>
  <c r="T71" i="1"/>
  <c r="U69" i="1"/>
  <c r="T69" i="1"/>
  <c r="U63" i="1"/>
  <c r="T63" i="1"/>
  <c r="T62" i="1" s="1"/>
  <c r="T61" i="1" s="1"/>
  <c r="U59" i="1"/>
  <c r="T59" i="1"/>
  <c r="U51" i="1"/>
  <c r="U54" i="1"/>
  <c r="U56" i="1"/>
  <c r="U48" i="1"/>
  <c r="U46" i="1"/>
  <c r="T51" i="1"/>
  <c r="T56" i="1"/>
  <c r="T54" i="1"/>
  <c r="T48" i="1"/>
  <c r="T46" i="1"/>
  <c r="U38" i="1"/>
  <c r="U34" i="1" s="1"/>
  <c r="T38" i="1"/>
  <c r="T23" i="1"/>
  <c r="V17" i="1"/>
  <c r="U14" i="1"/>
  <c r="T14" i="1"/>
  <c r="T13" i="1" s="1"/>
  <c r="T68" i="1" l="1"/>
  <c r="T12" i="1"/>
  <c r="V43" i="1"/>
  <c r="V96" i="1"/>
  <c r="V77" i="1"/>
  <c r="V48" i="1"/>
  <c r="V71" i="1"/>
  <c r="V277" i="1"/>
  <c r="V204" i="1"/>
  <c r="U13" i="1"/>
  <c r="V13" i="1" s="1"/>
  <c r="V14" i="1"/>
  <c r="U33" i="1"/>
  <c r="V35" i="1"/>
  <c r="V69" i="1"/>
  <c r="V79" i="1"/>
  <c r="U23" i="1"/>
  <c r="V23" i="1" s="1"/>
  <c r="V38" i="1"/>
  <c r="V46" i="1"/>
  <c r="V51" i="1"/>
  <c r="V63" i="1"/>
  <c r="V80" i="1"/>
  <c r="V85" i="1"/>
  <c r="V94" i="1"/>
  <c r="T192" i="1"/>
  <c r="T191" i="1" s="1"/>
  <c r="V56" i="1"/>
  <c r="U53" i="1"/>
  <c r="V54" i="1"/>
  <c r="T53" i="1"/>
  <c r="T58" i="1"/>
  <c r="T98" i="1"/>
  <c r="T93" i="1" s="1"/>
  <c r="T92" i="1" s="1"/>
  <c r="V101" i="1"/>
  <c r="V250" i="1"/>
  <c r="V251" i="1"/>
  <c r="U193" i="1"/>
  <c r="V169" i="1"/>
  <c r="V174" i="1"/>
  <c r="V161" i="1"/>
  <c r="V164" i="1"/>
  <c r="V108" i="1"/>
  <c r="U103" i="1"/>
  <c r="V103" i="1" s="1"/>
  <c r="V104" i="1"/>
  <c r="U98" i="1"/>
  <c r="V99" i="1"/>
  <c r="U88" i="1"/>
  <c r="V89" i="1"/>
  <c r="U82" i="1"/>
  <c r="V82" i="1" s="1"/>
  <c r="V83" i="1"/>
  <c r="U73" i="1"/>
  <c r="V73" i="1" s="1"/>
  <c r="V74" i="1"/>
  <c r="U62" i="1"/>
  <c r="V59" i="1"/>
  <c r="T50" i="1"/>
  <c r="V126" i="1" l="1"/>
  <c r="V125" i="1"/>
  <c r="V53" i="1"/>
  <c r="U50" i="1"/>
  <c r="V50" i="1" s="1"/>
  <c r="U12" i="1"/>
  <c r="V33" i="1"/>
  <c r="U68" i="1"/>
  <c r="V193" i="1"/>
  <c r="U192" i="1"/>
  <c r="U191" i="1" s="1"/>
  <c r="V34" i="1"/>
  <c r="U106" i="1"/>
  <c r="V106" i="1" s="1"/>
  <c r="V107" i="1"/>
  <c r="U93" i="1"/>
  <c r="V98" i="1"/>
  <c r="U87" i="1"/>
  <c r="V87" i="1" s="1"/>
  <c r="V88" i="1"/>
  <c r="U61" i="1"/>
  <c r="V62" i="1"/>
  <c r="U65" i="1" l="1"/>
  <c r="V68" i="1"/>
  <c r="V12" i="1"/>
  <c r="V192" i="1"/>
  <c r="U92" i="1"/>
  <c r="V92" i="1" s="1"/>
  <c r="V93" i="1"/>
  <c r="V61" i="1"/>
  <c r="U58" i="1"/>
  <c r="U11" i="1" l="1"/>
  <c r="U296" i="1" s="1"/>
  <c r="V191" i="1"/>
  <c r="V58" i="1"/>
  <c r="T65" i="1"/>
  <c r="V65" i="1" s="1"/>
  <c r="T11" i="1" l="1"/>
  <c r="V11" i="1" l="1"/>
  <c r="T296" i="1"/>
  <c r="V296" i="1" s="1"/>
</calcChain>
</file>

<file path=xl/sharedStrings.xml><?xml version="1.0" encoding="utf-8"?>
<sst xmlns="http://schemas.openxmlformats.org/spreadsheetml/2006/main" count="907" uniqueCount="528">
  <si>
    <t>Гл. администратор</t>
  </si>
  <si>
    <t>КВД</t>
  </si>
  <si>
    <t>Наименование кода</t>
  </si>
  <si>
    <t>000</t>
  </si>
  <si>
    <t>182</t>
  </si>
  <si>
    <t>10100000000000000</t>
  </si>
  <si>
    <t>НАЛОГИ НА ПРИБЫЛЬ, ДОХОДЫ</t>
  </si>
  <si>
    <t>10101000000000110</t>
  </si>
  <si>
    <t>Налог на прибыль организаций</t>
  </si>
  <si>
    <t>10101010000000110</t>
  </si>
  <si>
    <t>Налог на прибыль организаций, зачисляемый в бюджеты бюджетной системы Российской Федерации по соответствующим ставкам</t>
  </si>
  <si>
    <t>10101012020000110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</si>
  <si>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</si>
  <si>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10101014020000110</t>
  </si>
  <si>
    <t>Налог на прибыль организаций консолидированных групп налогоплательщиков, зачисляемый в бюджеты субъектов Российской Федерации</t>
  </si>
  <si>
    <t>10102000010000110</t>
  </si>
  <si>
    <t>Налог на доходы физических лиц</t>
  </si>
  <si>
    <t>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</si>
  <si>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</si>
  <si>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</si>
  <si>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</si>
  <si>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</si>
  <si>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</si>
  <si>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100</t>
  </si>
  <si>
    <t>10300000000000000</t>
  </si>
  <si>
    <t>НАЛОГИ НА ТОВАРЫ (РАБОТЫ, УСЛУГИ), РЕАЛИЗУЕМЫЕ НА ТЕРРИТОРИИ РОССИЙСКОЙ ФЕДЕРАЦИИ</t>
  </si>
  <si>
    <t>10302000010000110</t>
  </si>
  <si>
    <t>Акцизы по подакцизным товарам (продукции), производимым на территории Российской Федерации</t>
  </si>
  <si>
    <t>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</si>
  <si>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</si>
  <si>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</si>
  <si>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</si>
  <si>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</si>
  <si>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</si>
  <si>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</si>
  <si>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</si>
  <si>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10500000000000000</t>
  </si>
  <si>
    <t>НАЛОГИ НА СОВОКУПНЫЙ ДОХОД</t>
  </si>
  <si>
    <t>10501000000000110</t>
  </si>
  <si>
    <t>Налог, взимаемый в связи с применением упрощенной системы налогообложения</t>
  </si>
  <si>
    <t>10501010010000110</t>
  </si>
  <si>
    <t>Налог, взимаемый с налогоплательщиков, выбравших в качестве объекта налогообложения доходы</t>
  </si>
  <si>
    <t>10501011010000110</t>
  </si>
  <si>
    <t>10501020010000110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</si>
  <si>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</si>
  <si>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</si>
  <si>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</si>
  <si>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10502000020000110</t>
  </si>
  <si>
    <t>Единый налог на вмененный доход для отдельных видов деятельности</t>
  </si>
  <si>
    <t>10502010020000110</t>
  </si>
  <si>
    <t>10503000010000110</t>
  </si>
  <si>
    <t>Единый сельскохозяйственный налог</t>
  </si>
  <si>
    <t>10503010010000110</t>
  </si>
  <si>
    <t>10504000020000110</t>
  </si>
  <si>
    <t>Налог, взимаемый в связи с применением патентной системы налогообложения</t>
  </si>
  <si>
    <t>10504010020000110</t>
  </si>
  <si>
    <t>Налог, взимаемый в связи с применением патентной системы налогообложения, зачисляемый в бюджеты городских округов</t>
  </si>
  <si>
    <t>10600000000000000</t>
  </si>
  <si>
    <t>НАЛОГИ НА ИМУЩЕСТВО</t>
  </si>
  <si>
    <t>10601000000000110</t>
  </si>
  <si>
    <t>Налог на имущество физических лиц</t>
  </si>
  <si>
    <t>10601020040000110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</si>
  <si>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</si>
  <si>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10606000000000110</t>
  </si>
  <si>
    <t>Земельный налог</t>
  </si>
  <si>
    <t>10606030000000110</t>
  </si>
  <si>
    <t>Земельный налог с организаций</t>
  </si>
  <si>
    <t>10606032040000110</t>
  </si>
  <si>
    <t>Земельный налог с организаций, обладающих земельным участком, расположенным в границах городских округов</t>
  </si>
  <si>
    <t>10606040000000110</t>
  </si>
  <si>
    <t>Земельный налог с физических лиц</t>
  </si>
  <si>
    <t>10606042040000110</t>
  </si>
  <si>
    <t>Земельный налог с физических лиц, обладающих земельным участком, расположенным в границах городских округов</t>
  </si>
  <si>
    <t>10800000000000000</t>
  </si>
  <si>
    <t>ГОСУДАРСТВЕННАЯ ПОШЛИНА</t>
  </si>
  <si>
    <t>10803000010000110</t>
  </si>
  <si>
    <t>Государственная пошлина по делам, рассматриваемым в судах общей юрисдикции, мировыми судьями</t>
  </si>
  <si>
    <t>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</si>
  <si>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</si>
  <si>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013</t>
  </si>
  <si>
    <t>10807000010000110</t>
  </si>
  <si>
    <t>Государственная пошлина за государственную регистрацию, а также за совершение прочих юридически значимых действий</t>
  </si>
  <si>
    <t>10807170010000110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</si>
  <si>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</si>
  <si>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10807173010000110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</si>
  <si>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</si>
  <si>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10807173011000110</t>
  </si>
  <si>
    <t>11100000000000000</t>
  </si>
  <si>
    <t>ДОХОДЫ ОТ ИСПОЛЬЗОВАНИЯ ИМУЩЕСТВА, НАХОДЯЩЕГОСЯ В ГОСУДАРСТВЕННОЙ И МУНИЦИПАЛЬНОЙ СОБСТВЕННОСТИ</t>
  </si>
  <si>
    <t>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</si>
  <si>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</si>
  <si>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907</t>
  </si>
  <si>
    <t>11105010000000120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</si>
  <si>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</si>
  <si>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11105012040000120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</si>
  <si>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</si>
  <si>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11105020000000120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</si>
  <si>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</si>
  <si>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11105024040000120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</si>
  <si>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</si>
  <si>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11105030000000120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</si>
  <si>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</si>
  <si>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</si>
  <si>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</si>
  <si>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018</t>
  </si>
  <si>
    <t>11105070000000120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</si>
  <si>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</si>
  <si>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11105074040000120</t>
  </si>
  <si>
    <t>Доходы от сдачи в аренду имущества, составляющего казну городских округов (за исключением земельных участков)</t>
  </si>
  <si>
    <t>11105300000000120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</si>
  <si>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</si>
  <si>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11105310000000120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</si>
  <si>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</si>
  <si>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</si>
  <si>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</si>
  <si>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11107000000000120</t>
  </si>
  <si>
    <t>Платежи от государственных и муниципальных унитарных предприятий</t>
  </si>
  <si>
    <t>11107010000000120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</si>
  <si>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</si>
  <si>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11107014040000120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</si>
  <si>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</si>
  <si>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11108000000000120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</si>
  <si>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</si>
  <si>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>11108040040000120</t>
  </si>
  <si>
    <t>Средства, получаемые от передачи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залог, в доверительное управление</t>
  </si>
  <si>
    <t>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</si>
  <si>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</si>
  <si>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</si>
  <si>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</si>
  <si>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</si>
  <si>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</si>
  <si>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11200000000000000</t>
  </si>
  <si>
    <t>ПЛАТЕЖИ ПРИ ПОЛЬЗОВАНИИ ПРИРОДНЫМИ РЕСУРСАМИ</t>
  </si>
  <si>
    <t>048</t>
  </si>
  <si>
    <t>11201000010000120</t>
  </si>
  <si>
    <t>Плата за негативное воздействие на окружающую среду</t>
  </si>
  <si>
    <t>11201010010000120</t>
  </si>
  <si>
    <t>Плата за выбросы загрязняющих веществ в атмосферный воздух стационарными объектами</t>
  </si>
  <si>
    <t>11201010016000120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</si>
  <si>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</si>
  <si>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11201030010000120</t>
  </si>
  <si>
    <t>Плата за сбросы загрязняющих веществ в водные объекты</t>
  </si>
  <si>
    <t>11201030016000120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</si>
  <si>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</si>
  <si>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11201040010000120</t>
  </si>
  <si>
    <t>Плата за размещение отходов производства и потребления</t>
  </si>
  <si>
    <t>11201041010000120</t>
  </si>
  <si>
    <t>Плата за размещение отходов производства</t>
  </si>
  <si>
    <t>11201041016000120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</si>
  <si>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</si>
  <si>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11201042010000120</t>
  </si>
  <si>
    <t>Плата за размещение твердых коммунальных отходов</t>
  </si>
  <si>
    <t>11201042016000120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</si>
  <si>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</si>
  <si>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11204000000000120</t>
  </si>
  <si>
    <t>Плата за использование лесов</t>
  </si>
  <si>
    <t>11204040120000120</t>
  </si>
  <si>
    <t>Плата за использование лесов, расположенных на землях иных категорий, находящихся в собственности внутригородских районов</t>
  </si>
  <si>
    <t>11204041040000120</t>
  </si>
  <si>
    <t>Плата за использование лесов, расположенных на землях иных категорий, находящихся в собственности городских округов, в части платы по договору купли-продажи лесных насаждений</t>
  </si>
  <si>
    <t>11300000000000000</t>
  </si>
  <si>
    <t>ДОХОДЫ ОТ ОКАЗАНИЯ ПЛАТНЫХ УСЛУГ И КОМПЕНСАЦИИ ЗАТРАТ ГОСУДАРСТВА</t>
  </si>
  <si>
    <t>11302000000000130</t>
  </si>
  <si>
    <t>Доходы от компенсации затрат государства</t>
  </si>
  <si>
    <t>11302060000000130</t>
  </si>
  <si>
    <t>Доходы, поступающие в порядке возмещения расходов, понесенных в связи с эксплуатацией имущества</t>
  </si>
  <si>
    <t>11302064040000130</t>
  </si>
  <si>
    <t>Доходы, поступающие в порядке возмещения расходов, понесенных в связи с эксплуатацией имущества городских округов</t>
  </si>
  <si>
    <t>11400000000000000</t>
  </si>
  <si>
    <t>ДОХОДЫ ОТ ПРОДАЖИ МАТЕРИАЛЬНЫХ И НЕМАТЕРИАЛЬНЫХ АКТИВОВ</t>
  </si>
  <si>
    <t>11401000000000410</t>
  </si>
  <si>
    <t>Доходы от продажи квартир</t>
  </si>
  <si>
    <t>11401040040000410</t>
  </si>
  <si>
    <t>Доходы от продажи квартир, находящихся в собственности городских округов</t>
  </si>
  <si>
    <t>11600000000000000</t>
  </si>
  <si>
    <t>ШТРАФЫ, САНКЦИИ, ВОЗМЕЩЕНИЕ УЩЕРБА</t>
  </si>
  <si>
    <t>11601000010000140</t>
  </si>
  <si>
    <t>Административные штрафы, установленные Кодексом Российской Федерации об административных правонарушениях</t>
  </si>
  <si>
    <t>439</t>
  </si>
  <si>
    <t>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</si>
  <si>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</si>
  <si>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</si>
  <si>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</si>
  <si>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</si>
  <si>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</si>
  <si>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</si>
  <si>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</si>
  <si>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006</t>
  </si>
  <si>
    <t>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</si>
  <si>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</si>
  <si>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</si>
  <si>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</si>
  <si>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</si>
  <si>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</si>
  <si>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</si>
  <si>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</si>
  <si>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</si>
  <si>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</si>
  <si>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11601093010000140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</si>
  <si>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</si>
  <si>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</si>
  <si>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</si>
  <si>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11601133010000140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</si>
  <si>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</si>
  <si>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</si>
  <si>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</si>
  <si>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</si>
  <si>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</si>
  <si>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</si>
  <si>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</si>
  <si>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</si>
  <si>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</si>
  <si>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</si>
  <si>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</si>
  <si>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</si>
  <si>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</si>
  <si>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</si>
  <si>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</si>
  <si>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</si>
  <si>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</si>
  <si>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11602000020000140</t>
  </si>
  <si>
    <t>Административные штрафы, установленные законами субъектов Российской Федерации об административных правонарушениях</t>
  </si>
  <si>
    <t>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</si>
  <si>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</si>
  <si>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</si>
  <si>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</si>
  <si>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</si>
  <si>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</si>
  <si>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11607090040000140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</si>
  <si>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</si>
  <si>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11610000000000140</t>
  </si>
  <si>
    <t>Платежи в целях возмещения причиненного ущерба (убытков)</t>
  </si>
  <si>
    <t>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</si>
  <si>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</si>
  <si>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</si>
  <si>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</si>
  <si>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188</t>
  </si>
  <si>
    <t>11611000010000140</t>
  </si>
  <si>
    <t>Платежи, уплачиваемые в целях возмещения вреда</t>
  </si>
  <si>
    <t>11611060010000140</t>
  </si>
  <si>
    <t>Платежи, уплачиваемые в целях возмещения вреда, причиняемого автомобильным дорогам</t>
  </si>
  <si>
    <t>11611064010000140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</si>
  <si>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</si>
  <si>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005</t>
  </si>
  <si>
    <t>20000000000000000</t>
  </si>
  <si>
    <t>БЕЗВОЗМЕЗДНЫЕ ПОСТУПЛЕНИЯ</t>
  </si>
  <si>
    <t>20200000000000000</t>
  </si>
  <si>
    <t>БЕЗВОЗМЕЗДНЫЕ ПОСТУПЛЕНИЯ ОТ ДРУГИХ БЮДЖЕТОВ БЮДЖЕТНОЙ СИСТЕМЫ РОССИЙСКОЙ ФЕДЕРАЦИИ</t>
  </si>
  <si>
    <t>20210000000000150</t>
  </si>
  <si>
    <t>Дотации бюджетам бюджетной системы Российской Федерации</t>
  </si>
  <si>
    <t>20215001000000150</t>
  </si>
  <si>
    <t>Дотации на выравнивание бюджетной обеспеченности</t>
  </si>
  <si>
    <t>20215001040000150</t>
  </si>
  <si>
    <t>Дотации бюджетам городских округов на выравнивание бюджетной обеспеченности из бюджета субъекта Российской Федерации</t>
  </si>
  <si>
    <t>20215002000000150</t>
  </si>
  <si>
    <t>Дотации бюджетам на поддержку мер по обеспечению сбалансированности бюджетов</t>
  </si>
  <si>
    <t>20215002040000150</t>
  </si>
  <si>
    <t>Дотации бюджетам городских округов на поддержку мер по обеспечению сбалансированности бюджетов</t>
  </si>
  <si>
    <t>20215010000000150</t>
  </si>
  <si>
    <t>Дотации бюджетам, связанные с особым режимом безопасного функционирования закрытых административно-территориальных образований</t>
  </si>
  <si>
    <t>20215010040000150</t>
  </si>
  <si>
    <t>Дотации бюджетам городских округов, связанные с особым режимом безопасного функционирования закрытых административно-территориальных образований</t>
  </si>
  <si>
    <t>20219999000000150</t>
  </si>
  <si>
    <t>Прочие дотации</t>
  </si>
  <si>
    <t>20219999040000150</t>
  </si>
  <si>
    <t>Прочие дотации бюджетам городских округов</t>
  </si>
  <si>
    <t>20219999042722150</t>
  </si>
  <si>
    <t>Дотации бюджетам муниципальных образований края на частичную компенсацию расходов на оплату труда работников муниципальных учреждений в рамках подпрограммы «Создание условий для эффективного и ответственного управления муниципальными финансами, повышения устойчивости бюджетов муниципальных образований» государственной программы Красноярского края «Управление государственными финансами»</t>
  </si>
  <si>
    <t>20219999042724150</t>
  </si>
  <si>
    <t>Дотации бюджетам муниципальных образований края на частичную компенсацию расходов на повышение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</t>
  </si>
  <si>
    <t>20220000000000150</t>
  </si>
  <si>
    <t>Субсидии бюджетам бюджетной системы Российской Федерации (межбюджетные субсидии)</t>
  </si>
  <si>
    <t>20220299000000150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</si>
  <si>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</si>
  <si>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20220299040000150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</si>
  <si>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</si>
  <si>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20220302000000150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</si>
  <si>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</si>
  <si>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20220302040000150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</si>
  <si>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</si>
  <si>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20225173000000150</t>
  </si>
  <si>
    <t>Субсидии бюджетам на создание детских технопарков "Кванториум"</t>
  </si>
  <si>
    <t>20225173040000150</t>
  </si>
  <si>
    <t>Субсидии бюджетам городских округов на создание детских технопарков "Кванториум"</t>
  </si>
  <si>
    <t>20225210000000150</t>
  </si>
  <si>
    <t>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</si>
  <si>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20225210040000150</t>
  </si>
  <si>
    <t>Субсидии бюджетам городских округов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</si>
  <si>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20225229000000150</t>
  </si>
  <si>
    <t>Субсидии бюджетам на приобретение спортивного оборудования и инвентаря для приведения организаций спортивной подготовки в нормативное состояние</t>
  </si>
  <si>
    <t>20225229040000150</t>
  </si>
  <si>
    <t>Субсидии бюджетам городских округов на приобретение спортивного оборудования и инвентаря для приведения организаций спортивной подготовки в нормативное состояние</t>
  </si>
  <si>
    <t>20225299000000150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</si>
  <si>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</si>
  <si>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20225299040000150</t>
  </si>
  <si>
    <t>Субсидии бюджетам городских округов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</si>
  <si>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20225304000000150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</si>
  <si>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</si>
  <si>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20225304040000150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</si>
  <si>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</si>
  <si>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20225497000000150</t>
  </si>
  <si>
    <t>Субсидии бюджетам на реализацию мероприятий по обеспечению жильем молодых семей</t>
  </si>
  <si>
    <t>20225497040000150</t>
  </si>
  <si>
    <t>Субсидии бюджетам городских округов на реализацию мероприятий по обеспечению жильем молодых семей</t>
  </si>
  <si>
    <t>20225555000000150</t>
  </si>
  <si>
    <t>Субсидии бюджетам на реализацию программ формирования современной городской среды</t>
  </si>
  <si>
    <t>20225555040000150</t>
  </si>
  <si>
    <t>Субсидии бюджетам городских округов на реализацию программ формирования современной городской среды</t>
  </si>
  <si>
    <t>20229999000000150</t>
  </si>
  <si>
    <t>Прочие субсидии</t>
  </si>
  <si>
    <t>20229999040000150</t>
  </si>
  <si>
    <t>Прочие субсидии бюджетам городских округов</t>
  </si>
  <si>
    <t>20229999041060150</t>
  </si>
  <si>
    <t>Субсидии бюджетам муниципальных образований на реализацию мероприятий, направленных на повышение безопасности дорожного движения, за счет средств дорожного фонда Красноярского края в рамках подпрограммы «Повышение безопасности дорожного движения» государственной программы Красноярского края «Развитие транспортной системы»</t>
  </si>
  <si>
    <t>20229999047397150</t>
  </si>
  <si>
    <t>Субсидии бюджетам муниципальных образований 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</si>
  <si>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20229999047456150</t>
  </si>
  <si>
    <t>Субсидии бюджетам муниципальных образований на поддержку деятельности муниципальных молодежных центров в рамках подпрограммы «Вовлечение молодежи в социальную практику» государственной программы Красноярского края «Молодежь Красноярско-го края в XXI веке»</t>
  </si>
  <si>
    <t>20229999047488150</t>
  </si>
  <si>
    <t>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«Обеспечение реализации государственной программы и прочие мероприятия» государственной программы Красноярского края «Развитие культуры и туризма»</t>
  </si>
  <si>
    <t>20229999047508150</t>
  </si>
  <si>
    <t>Субсидии бюджетам муниципальных образований на содержание автомобильных дорог общего пользования местного значения за счет средств дорожного фонда Красноярского края в рамках подпрограммы «Дороги Красноярья» государственной программы Красноярского края «Развитие транспортной системы»</t>
  </si>
  <si>
    <t>20229999047509150</t>
  </si>
  <si>
    <t>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«Дороги Красноярья» государственной программы Красноярского края «Развитие транспортной системы»</t>
  </si>
  <si>
    <t>20229999047555150</t>
  </si>
  <si>
    <t>Субсидии бюджетам муниципальных образований на организацию и проведение акарицидных обработок мест массового отдыха населения в рамках подпрограммы «Профилактика заболеваний и формирование здорового образа жизни. Развитие первичной медико-санитарной помощи, паллиативной помощи и совершенствование системы лекарственного обеспечения» государственной программы Красноярского края «Развитие здравоохране-ния»</t>
  </si>
  <si>
    <t>20229999047563150</t>
  </si>
  <si>
    <t>Субсидии бюджетам муниципальных образований на проведение работ в общеобразовательных организациях с целью приведения зданий и сооружений в соответствие требованиям надзорных органов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</si>
  <si>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20230000000000150</t>
  </si>
  <si>
    <t>Субвенции бюджетам бюджетной системы Российской Федерации</t>
  </si>
  <si>
    <t>20230024000000150</t>
  </si>
  <si>
    <t>Субвенции местным бюджетам на выполнение передаваемых полномочий субъектов Российской Федерации</t>
  </si>
  <si>
    <t>20230024040000150</t>
  </si>
  <si>
    <t>Субвенции бюджетам городских округов на выполнение передаваемых полномочий субъектов Российской Федерации</t>
  </si>
  <si>
    <t>20230024040289150</t>
  </si>
  <si>
    <t>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подпрограммы «Повышение качества и доступности социальных услуг» государственной программы Красноярского края «Развитие системы социальной поддержки граждан»</t>
  </si>
  <si>
    <t>20230024047408150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</si>
  <si>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</si>
  <si>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20230024047409150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</si>
  <si>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
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</si>
  <si>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20230024047429150</t>
  </si>
  <si>
    <t>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по министерству экономики и регионального развития Красноярского края в рамках непрограммных расходов отдельных органов исполнительной власти</t>
  </si>
  <si>
    <t>20230024047514150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</si>
  <si>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органов судебной власти</t>
  </si>
  <si>
    <t>20230024047518150</t>
  </si>
  <si>
    <t>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«Охрана природных комплексов и объектов» государственной программы Красноярского края «Охрана окружающей среды, воспроизводство природных ресурсов»</t>
  </si>
  <si>
    <t>20230024047519150</t>
  </si>
  <si>
    <t>Субвенции бюджетам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«Развитие архивного дела» государственной программы Красноярского края «Развитие культуры и туризма»</t>
  </si>
  <si>
    <t>20230024047552150</t>
  </si>
  <si>
    <t>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в рамках подпрограммы «Государственная поддержка де-тей-сирот, расширение практики применения семейных форм воспитания» государственной программы Красноярского края «Развитие образования»</t>
  </si>
  <si>
    <t>20230024047554150</t>
  </si>
  <si>
    <t>Субвенции бюджетам муниципальных образований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</si>
  <si>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20230024047564150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</si>
  <si>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</si>
  <si>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20230024047566150</t>
  </si>
  <si>
    <t>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</si>
  <si>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20230024047570150</t>
  </si>
  <si>
    <t>Субвенции бюджетам муниципальных образований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«Обеспечение доступности платы граждан в условиях развития жилищных отношений» государственной программы Красноярского края «Реформирование и модернизация жилищно-коммунального хозяйства и повышение энергетической эффективности»</t>
  </si>
  <si>
    <t>20230024047587150</t>
  </si>
  <si>
    <t>Субвенции бюджетам муниципальных образований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за счет средств краевого бюджета в рамках подпрограммы «Государственная поддержка детей-сирот, расширение практики применения семейных форм воспитания» государственной программы Красноярского края «Развитие образования»</t>
  </si>
  <si>
    <t>20230024047588150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</si>
  <si>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</si>
  <si>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20230024047604150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</si>
  <si>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финансов Красноярского края в рамках непрограммных расходов отдельных органов исполнительной власти</t>
  </si>
  <si>
    <t>20230024047649150</t>
  </si>
  <si>
    <t>20230029000000150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</si>
  <si>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</si>
  <si>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20230029040000150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</si>
  <si>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</si>
  <si>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20235120000000150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</si>
  <si>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</si>
  <si>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20235120040000150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</si>
  <si>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</si>
  <si>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20235469000000150</t>
  </si>
  <si>
    <t>Субвенции бюджетам на проведение Всероссийской переписи населения 2020 года</t>
  </si>
  <si>
    <t>20235469040000150</t>
  </si>
  <si>
    <t>Субвенции бюджетам городских округов на проведение Всероссийской переписи населения 2020 года</t>
  </si>
  <si>
    <t>20240000000000150</t>
  </si>
  <si>
    <t>Иные межбюджетные трансферты</t>
  </si>
  <si>
    <t>20245303000000150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</si>
  <si>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</si>
  <si>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20245303040000150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</si>
  <si>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</si>
  <si>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20245453000000150</t>
  </si>
  <si>
    <t>Межбюджетные трансферты, передаваемые бюджетам на создание виртуальных концертных залов</t>
  </si>
  <si>
    <t>20245453040000150</t>
  </si>
  <si>
    <t>Межбюджетные трансферты, передаваемые бюджетам городских округов на создание виртуальных концертных залов</t>
  </si>
  <si>
    <t>20700000000000000</t>
  </si>
  <si>
    <t>ПРОЧИЕ БЕЗВОЗМЕЗДНЫЕ ПОСТУПЛЕНИЯ</t>
  </si>
  <si>
    <t>20704000040000150</t>
  </si>
  <si>
    <t>Прочие безвозмездные поступления в бюджеты городских округов</t>
  </si>
  <si>
    <t>20704050040000150</t>
  </si>
  <si>
    <t>21900000000000000</t>
  </si>
  <si>
    <t>ВОЗВРАТ ОСТАТКОВ СУБСИДИЙ, СУБВЕНЦИЙ И ИНЫХ МЕЖБЮДЖЕТНЫХ ТРАНСФЕРТОВ, ИМЕЮЩИХ ЦЕЛЕВОЕ НАЗНАЧЕНИЕ, ПРОШЛЫХ ЛЕТ</t>
  </si>
  <si>
    <t>21900000040000150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</si>
  <si>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</si>
  <si>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21960010040000150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</si>
  <si>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</si>
  <si>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ИТОГО:</t>
  </si>
  <si>
    <t>ЗАТО г. Зеленогорска</t>
  </si>
  <si>
    <t>10000000000000000</t>
  </si>
  <si>
    <t>НАЛОГОВЫЕ И НЕНАЛОГОВЫЕ ДОХОДЫ</t>
  </si>
  <si>
    <t>План</t>
  </si>
  <si>
    <t>Исполнено</t>
  </si>
  <si>
    <t>% исполнения</t>
  </si>
  <si>
    <t>202299999047404150</t>
  </si>
  <si>
    <t>202299999047840150</t>
  </si>
  <si>
    <t>11302990000000130</t>
  </si>
  <si>
    <t>Прочие доходы от компенсации затрат государства</t>
  </si>
  <si>
    <t>11302994040000130</t>
  </si>
  <si>
    <t>Прочие доходы от компенсации затрат бюджетов городских округов</t>
  </si>
  <si>
    <t>-</t>
  </si>
  <si>
    <t>11402000000000410</t>
  </si>
  <si>
    <t>11402040040000410</t>
  </si>
  <si>
    <t>11402043040000410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</si>
  <si>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</si>
  <si>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</si>
  <si>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</si>
  <si>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власти</t>
  </si>
  <si>
    <t>11601173010000140</t>
  </si>
  <si>
    <t>11610100000000140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</si>
  <si>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</si>
  <si>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11610100040000140</t>
  </si>
  <si>
    <t>11610129010000140</t>
  </si>
  <si>
    <t>11700000000000000</t>
  </si>
  <si>
    <t>ПРОЧИЕ НЕНАЛОГОВЫЕ ДОХОДЫ</t>
  </si>
  <si>
    <t>11701000000000180</t>
  </si>
  <si>
    <t>Невыясненные поступления</t>
  </si>
  <si>
    <t>11701040040000180</t>
  </si>
  <si>
    <t>Невыясненные поступления, зачисляемые в бюджеты городских округов</t>
  </si>
  <si>
    <t>Субсидии бюджетам муниципальных образований на устройство крытых тентовых спортивных сооружений в рамках подпрограммы "Развитие массовой физической культуры и спорта" государственной программы Красноярского края "Развитие физической культуры и спорта"</t>
  </si>
  <si>
    <t>Субсидии бюджетам муниципальных образований на 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качества, в рамках подпрограммы «Поддержка внедрения стандартов предоставления (оказания) муниципальных услуг и повышения качества жизни населения» государственной программы Красноярского края «Содействие развитию местного самоуправления»</t>
  </si>
  <si>
    <t xml:space="preserve">Доходы местного бюджета 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</si>
  <si>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</si>
  <si>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</si>
  <si>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10302231010000110</t>
  </si>
  <si>
    <t>10302241010000110</t>
  </si>
  <si>
    <t>10302251010000110</t>
  </si>
  <si>
    <t>10302261010000110</t>
  </si>
  <si>
    <t>Государственная поддержка художественных народных ремесел и декоративно-прикладного искусства на территории Красноярского края в рамках подпрограммы «Поддержка искусства и народного творчества» государственной программы Красноярского края «Развитие культуры и туризма»</t>
  </si>
  <si>
    <t>20229999042138150</t>
  </si>
  <si>
    <t>Выполнение требований федеральных стандартов спортивной подготовки в рамках подпрограммы «Развитие системы подготовки спортивного резерва» государственной программы Красноярского края «Развитие физической культуры и спорта»</t>
  </si>
  <si>
    <t>20229999042650150</t>
  </si>
  <si>
    <t>Субсидии бюджетам муниципальных образований на развитие детско-юношеского спорта в рамках подпрограммы «Развитие системы подготовки спортивного резерва» государственной программы Красноярского края «Развитие физической культуры и спорта»</t>
  </si>
  <si>
    <t>20229999042654150</t>
  </si>
  <si>
    <t>20229999047398150</t>
  </si>
  <si>
    <t>Субсидии бюджетам муниципальных образований на проведение мероприятий, направленных на обеспечение безопасного участия детей в дорожном движении, в рамках подпрограммы «Региональные проекты в области дорожного хозяйства и повышения безопасности дорожного движения, реализуемые в рамках национальных проектов» государственной программы Красноярского края «Развитие транспортной системы»</t>
  </si>
  <si>
    <t>20229999047418150</t>
  </si>
  <si>
    <t>Субсидии бюджетам муниципальных образований на поддержку физкультурно-спортивных клубов по месту жительства в рамках подпрограммы «Развитие массовой физической культуры и спорта»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</si>
  <si>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обустройство участков улично-дорожной сети вблизи образовательных организаций для обеспечения безопасности дорожного движения за счет средств дорожного фонда Красноярского края в рамках подпрограммы «Региональные проекты в области дорожного хозяйства, реализуемые в рамках национальных проектов» государственной программы Красноярского края «Развитие транспортной системы»</t>
  </si>
  <si>
    <t>20229999047427150</t>
  </si>
  <si>
    <t>20229999047436150</t>
  </si>
  <si>
    <t>Субсидии бюджетам муниципальных образований на 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«Развитие системы подготовки спортивного резерва»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</si>
  <si>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государственную поддержку комплексного развития муниципальных учреждений культуры и образовательных организаций в области культуры в рамках подпрограммы «Обеспечение реализации государственной программы и прочие мероприятия» государственной программы Красноярского края «Развитие культуры и туризма»</t>
  </si>
  <si>
    <t>20229999047449150</t>
  </si>
  <si>
    <t>Субсидии бюджетам муниципальных образований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</si>
  <si>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20229999047553150</t>
  </si>
  <si>
    <t>20229999047571150</t>
  </si>
  <si>
    <t>Субсидии бюджетам муниципальных образований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подпрограммы «Модернизация, реконструкция и капитальный ремонт объектов коммунальной инфраструктуры муниципальных образований» государственной программы Красноярского края «Реформирование и модернизация жилищно-коммунального хозяйства и повышение энергетической эффективности»</t>
  </si>
  <si>
    <t>20229999047579150</t>
  </si>
  <si>
    <t>Предоставление на конкурсной основе субсидий бюджетам муниципальных образований края на реализацию муниципальных программ (подпрограмм) поддержки социально ориентированных некоммерческих организаций в рамках подпрограммы «Обеспечение реализации общественных и гражданских инициатив и поддержка институтов гражданского общества» государственной программы Красноярского края «Содействие развитию гражданского общества»</t>
  </si>
  <si>
    <t>Прочие межбюджетные трансферты, передаваемые бюджетам</t>
  </si>
  <si>
    <t>20249999000000150</t>
  </si>
  <si>
    <t xml:space="preserve">Прочие межбюджетные трансферты, передаваемые бюджетам городских </t>
  </si>
  <si>
    <t>20249999040000150</t>
  </si>
  <si>
    <t>20249999047745150</t>
  </si>
  <si>
    <t>Предоставление иных межбюджетных трансфертов бюджетам муниципальных образований за содействие развитию налогового потенциала в рамках подпрограммы «Содействие развитию налогового потенциала муниципальных образований» государственной программы Красноярского края «Содействие развитию местного самоуправления»</t>
  </si>
  <si>
    <t>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</si>
  <si>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</si>
  <si>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10102080010000110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</si>
  <si>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</si>
  <si>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</si>
  <si>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</si>
  <si>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10501050010000110</t>
  </si>
  <si>
    <t>105010500110000110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</si>
  <si>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</si>
  <si>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</si>
  <si>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</si>
  <si>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</si>
  <si>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11607010040000140</t>
  </si>
  <si>
    <t>21925064040000150</t>
  </si>
  <si>
    <t>Возврат остатков субсидий на государственную поддержку малого и среднего предпринимательства, включая крестьянские (фермерские) хозяйства, из бюджетов городских округов</t>
  </si>
  <si>
    <t>10501050012100110</t>
  </si>
  <si>
    <t>Минимальный налог, зачисляемый в бюджеты субъектов Российской Федерации (за налоговые периоды, истекшие до 1 января 2016 года)(пени по соответствующим платежам)</t>
  </si>
  <si>
    <t>11101040040000120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</si>
  <si>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 </t>
  </si>
  <si>
    <t>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</si>
  <si>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</si>
  <si>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горолского поселения (за исключением имущества, закрепленного за муниципальными бюджетными (автономными) учреждениями, унмитарными предприятиями)</t>
  </si>
  <si>
    <t>Прочие безвозмездные поступления</t>
  </si>
  <si>
    <t>(руб.)</t>
  </si>
  <si>
    <t>к решению Совета депутатов</t>
  </si>
  <si>
    <t xml:space="preserve"> за 2021 год</t>
  </si>
  <si>
    <t>10502020020000110</t>
  </si>
  <si>
    <t>Единый налог на вмененный доход для отдельных видов деятельности (за налоговые периоды, истекшие до 1 января 2011 года)</t>
  </si>
  <si>
    <t>11601160010000140</t>
  </si>
  <si>
    <t>11601163010000140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</si>
  <si>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</si>
  <si>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правил), налагаемые мировыми судьями, комиссиями по делам несовершеннолетних и защите их прав</t>
  </si>
  <si>
    <t>014</t>
  </si>
  <si>
    <t>11610032040000140</t>
  </si>
  <si>
    <t>11610030040000140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</si>
  <si>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унмитарными предприятиями</t>
  </si>
  <si>
    <t>11610123010041140</t>
  </si>
  <si>
    <t>415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</si>
  <si>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округовтза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учте задолженности)</t>
  </si>
  <si>
    <t>11705000000000180</t>
  </si>
  <si>
    <t>11705040040000180</t>
  </si>
  <si>
    <t>Прочие неналоговые доходы</t>
  </si>
  <si>
    <t>Прочие неналоговые доходы городских округов</t>
  </si>
  <si>
    <t>Субсидии бюджетам на софинансирование расходных обязательста субъектов Российской Федерации, связанных с реализацией федеральной целевой программы "Увековечивание памяти погибших при защите Отечества на 2019-2024 годы"</t>
  </si>
  <si>
    <t>Субсидии бюджетам городских округов на софинансирование расходных обязательста субъектов Российской Федерации, связанных с реализацией федеральной целевой программы "Увековечивание памяти погибших при защите Отечества на 2019-2024 годы"</t>
  </si>
  <si>
    <t>20225519000000150</t>
  </si>
  <si>
    <t>Субсидии на поддержку отрасли культуры</t>
  </si>
  <si>
    <t>20225519040000150</t>
  </si>
  <si>
    <t>Субсидии бюджетам городских округов на поддержку отрасли культуры</t>
  </si>
  <si>
    <t>Субвенции бюджетам муниципальных образовний на обеспечение жилыми помещениями детей-сирот и детей, оставшихся без попечения родителей, лиц из числа детей-сирот и детей, оствшихся без попечения родителей (в соответствии с Законом края от 24.12.2009 " 9-4225) в рамках подпрограммы "Государственная поддержка детей-сирот, расширение практики применения семейных форм воспитания" государственной программы Красноярского края "Развитие образования"</t>
  </si>
  <si>
    <t>20230024047846150</t>
  </si>
  <si>
    <t>Субвенции бюджетам муниципальных образований на осуществление государственных полномочий по организации и обеспечению отдыха и оздоровления детей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</si>
  <si>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Субвенции бюджетам муниципальных образований на осуществление отдельных государственных полномочий по обеспечению предоставления меры социальной поддержки гражданам, достигшим возраста 23 лети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продпрограммы "Государственная поддержка детей-сирот, расширение практики применения семейных форм воспитания" государственной программы Красноярского края "Развитие образования"</t>
  </si>
  <si>
    <t>20249999047558150</t>
  </si>
  <si>
    <t>Иные межбюджетные трансферты бюджетам муниципальных образований на финансирование (возмещение) затрат муниципальных организаций отдыха детей и их оздоровления и лагерей с дневным пребванием детей, связанных с тестированием сотрудников на новую коронавирусную инфекцию (COVID-19), в рамках подпрограммы "Развитие дошкольного, общего и дополнительного образования" государственной программы Красноярского края "Развитие образования"</t>
  </si>
  <si>
    <t>116011110010000140</t>
  </si>
  <si>
    <t>11601113010000140</t>
  </si>
  <si>
    <t>Административные штрафы, установленные Главой 11 Кодекса Российской Федерации об административных правонарушениях, за одминистративные правлнарушения на транспорте</t>
  </si>
  <si>
    <t>Административные штрафы, установленные Главой 11 Кодекса Российской Федерации об административных правонарушениях, за одминистративные правлнарушения на транспорте, налагаемые мировыми судьями, комиссиями по делам несовершеннолетних и защите их прав</t>
  </si>
  <si>
    <t>Приложение № 2</t>
  </si>
  <si>
    <t>от __________   № 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</si>
</sst>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3" x14ac:knownFonts="1">
    <font>
      <sz val="10"/>
      <name val="Arial"/>
    </font>
    <font>
      <sz val="8.5"/>
      <name val="MS Sans Serif"/>
    </font>
    <font>
      <b/>
      <sz val="8.5"/>
      <name val="MS Sans Serif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MS Sans Serif"/>
      <family val="2"/>
      <charset val="204"/>
    </font>
    <font>
      <sz val="11"/>
      <name val="Arial Cyr"/>
    </font>
    <font>
      <sz val="11"/>
      <name val="Arial"/>
      <family val="2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wrapText="1"/>
    </xf>
    <xf numFmtId="49" fontId="2" fillId="0" borderId="3" xfId="0" applyNumberFormat="1" applyFont="1" applyBorder="1" applyAlignment="1" applyProtection="1">
      <alignment horizontal="left" vertical="center" wrapText="1"/>
    </xf>
    <xf numFmtId="49" fontId="1" fillId="0" borderId="4" xfId="0" applyNumberFormat="1" applyFont="1" applyBorder="1" applyAlignment="1" applyProtection="1">
      <alignment horizontal="left" vertical="center" wrapText="1"/>
    </xf>
    <xf numFmtId="49" fontId="2" fillId="0" borderId="2" xfId="0" applyNumberFormat="1" applyFont="1" applyBorder="1" applyAlignment="1" applyProtection="1">
      <alignment wrapText="1"/>
    </xf>
    <xf numFmtId="0" fontId="5" fillId="0" borderId="1" xfId="0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4" fontId="5" fillId="0" borderId="1" xfId="0" applyNumberFormat="1" applyFont="1" applyBorder="1" applyAlignment="1" applyProtection="1">
      <alignment horizontal="right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left" vertical="center" wrapText="1"/>
    </xf>
    <xf numFmtId="4" fontId="6" fillId="0" borderId="1" xfId="0" applyNumberFormat="1" applyFont="1" applyBorder="1" applyAlignment="1" applyProtection="1">
      <alignment horizontal="right" vertical="center" wrapText="1"/>
    </xf>
    <xf numFmtId="164" fontId="6" fillId="0" borderId="1" xfId="0" applyNumberFormat="1" applyFont="1" applyBorder="1" applyAlignment="1" applyProtection="1">
      <alignment horizontal="left" vertical="center" wrapText="1"/>
    </xf>
    <xf numFmtId="164" fontId="5" fillId="0" borderId="1" xfId="0" applyNumberFormat="1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/>
    <xf numFmtId="0" fontId="9" fillId="0" borderId="0" xfId="0" applyFont="1" applyBorder="1" applyAlignment="1" applyProtection="1"/>
    <xf numFmtId="0" fontId="10" fillId="0" borderId="0" xfId="0" applyFont="1"/>
    <xf numFmtId="0" fontId="4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49" fontId="1" fillId="0" borderId="7" xfId="0" applyNumberFormat="1" applyFont="1" applyBorder="1" applyAlignment="1" applyProtection="1">
      <alignment horizontal="left" vertical="center" wrapText="1"/>
    </xf>
    <xf numFmtId="4" fontId="5" fillId="0" borderId="1" xfId="0" applyNumberFormat="1" applyFont="1" applyBorder="1" applyAlignment="1" applyProtection="1">
      <alignment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horizontal="left" vertical="center" wrapText="1"/>
    </xf>
    <xf numFmtId="0" fontId="7" fillId="0" borderId="0" xfId="0" applyFont="1" applyAlignment="1">
      <alignment horizontal="right"/>
    </xf>
    <xf numFmtId="49" fontId="12" fillId="0" borderId="5" xfId="0" applyNumberFormat="1" applyFont="1" applyBorder="1" applyAlignment="1" applyProtection="1">
      <alignment horizontal="center" vertical="center" wrapText="1"/>
    </xf>
    <xf numFmtId="49" fontId="12" fillId="0" borderId="6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/>
    <xf numFmtId="0" fontId="11" fillId="0" borderId="0" xfId="0" applyFont="1" applyBorder="1" applyAlignment="1" applyProtection="1">
      <alignment horizontal="center"/>
    </xf>
    <xf numFmtId="0" fontId="12" fillId="0" borderId="1" xfId="0" applyFont="1" applyBorder="1" applyAlignment="1" applyProtection="1">
      <alignment horizontal="center" vertical="center" wrapText="1"/>
    </xf>
    <xf numFmtId="49" fontId="12" fillId="0" borderId="1" xfId="0" applyNumberFormat="1" applyFont="1" applyBorder="1" applyAlignment="1" applyProtection="1">
      <alignment horizontal="center" vertical="center" wrapText="1"/>
    </xf>
    <xf numFmtId="0" fontId="12" fillId="0" borderId="5" xfId="0" applyFont="1" applyBorder="1" applyAlignment="1" applyProtection="1">
      <alignment horizontal="center" vertical="center" wrapText="1"/>
    </xf>
    <xf numFmtId="0" fontId="12" fillId="0" borderId="6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6"/>
  <sheetViews>
    <sheetView showGridLines="0" tabSelected="1" view="pageBreakPreview" zoomScale="86" zoomScaleNormal="100" zoomScaleSheetLayoutView="86" zoomScalePageLayoutView="82" workbookViewId="0">
      <pane xSplit="2" ySplit="8" topLeftCell="C219" activePane="bottomRight" state="frozen"/>
      <selection pane="topRight" activeCell="C1" sqref="C1"/>
      <selection pane="bottomLeft" activeCell="A9" sqref="A9"/>
      <selection pane="bottomRight" activeCell="V298" sqref="V298"/>
    </sheetView>
  </sheetViews>
  <sheetFormatPr defaultRowHeight="12.75" customHeight="1" x14ac:dyDescent="0.25"/>
  <cols>
    <col min="1" max="1" width="0.109375" customWidth="1"/>
    <col min="2" max="2" width="8.88671875" hidden="1" customWidth="1"/>
    <col min="3" max="3" width="9.6640625" customWidth="1"/>
    <col min="4" max="4" width="26.33203125" customWidth="1"/>
    <col min="5" max="5" width="76.44140625" customWidth="1"/>
    <col min="6" max="19" width="8.88671875" hidden="1" customWidth="1"/>
    <col min="20" max="22" width="18.6640625" customWidth="1"/>
  </cols>
  <sheetData>
    <row r="1" spans="1:22" ht="12.75" customHeight="1" x14ac:dyDescent="0.35">
      <c r="C1" s="16"/>
      <c r="D1" s="17"/>
      <c r="E1" s="17"/>
      <c r="F1" s="17"/>
      <c r="G1" s="17"/>
      <c r="H1" s="17"/>
      <c r="I1" s="17"/>
      <c r="J1" s="17"/>
      <c r="K1" s="17"/>
      <c r="L1" s="17"/>
      <c r="M1" s="18"/>
      <c r="N1" s="17"/>
      <c r="O1" s="18"/>
      <c r="P1" s="18"/>
      <c r="Q1" s="18"/>
      <c r="R1" s="18"/>
      <c r="S1" s="18"/>
      <c r="T1" s="18"/>
      <c r="U1" s="29" t="s">
        <v>526</v>
      </c>
      <c r="V1" s="29"/>
    </row>
    <row r="2" spans="1:22" ht="12.75" customHeight="1" x14ac:dyDescent="0.35">
      <c r="C2" s="16"/>
      <c r="D2" s="17"/>
      <c r="E2" s="17"/>
      <c r="F2" s="17"/>
      <c r="G2" s="17"/>
      <c r="H2" s="17"/>
      <c r="I2" s="17"/>
      <c r="J2" s="17"/>
      <c r="K2" s="17"/>
      <c r="L2" s="17"/>
      <c r="M2" s="18"/>
      <c r="N2" s="17"/>
      <c r="O2" s="18"/>
      <c r="P2" s="18"/>
      <c r="Q2" s="18"/>
      <c r="R2" s="18"/>
      <c r="S2" s="18"/>
      <c r="T2" s="18"/>
      <c r="U2" s="29" t="s">
        <v>491</v>
      </c>
      <c r="V2" s="29"/>
    </row>
    <row r="3" spans="1:22" ht="12.75" customHeight="1" x14ac:dyDescent="0.35">
      <c r="C3" s="16"/>
      <c r="D3" s="17"/>
      <c r="E3" s="17"/>
      <c r="F3" s="17"/>
      <c r="G3" s="17"/>
      <c r="H3" s="17"/>
      <c r="I3" s="17"/>
      <c r="J3" s="17"/>
      <c r="K3" s="17"/>
      <c r="L3" s="17"/>
      <c r="M3" s="18"/>
      <c r="N3" s="17"/>
      <c r="O3" s="18"/>
      <c r="P3" s="18"/>
      <c r="Q3" s="18"/>
      <c r="R3" s="18"/>
      <c r="S3" s="18"/>
      <c r="T3" s="18"/>
      <c r="U3" s="29" t="s">
        <v>399</v>
      </c>
      <c r="V3" s="29"/>
    </row>
    <row r="4" spans="1:22" ht="12.75" customHeight="1" x14ac:dyDescent="0.35">
      <c r="C4" s="16"/>
      <c r="D4" s="17"/>
      <c r="E4" s="17"/>
      <c r="F4" s="17"/>
      <c r="G4" s="17"/>
      <c r="H4" s="17"/>
      <c r="I4" s="17"/>
      <c r="J4" s="17"/>
      <c r="K4" s="17"/>
      <c r="L4" s="17"/>
      <c r="M4" s="18"/>
      <c r="N4" s="17"/>
      <c r="O4" s="18"/>
      <c r="P4" s="18"/>
      <c r="Q4" s="18"/>
      <c r="R4" s="18"/>
      <c r="S4" s="18"/>
      <c r="T4" s="18"/>
      <c r="U4" s="29" t="s">
        <v>527</v>
      </c>
      <c r="V4" s="29"/>
    </row>
    <row r="5" spans="1:22" ht="12.75" customHeight="1" x14ac:dyDescent="0.35">
      <c r="C5" s="16"/>
      <c r="D5" s="17"/>
      <c r="E5" s="17"/>
      <c r="F5" s="17"/>
      <c r="G5" s="17"/>
      <c r="H5" s="17"/>
      <c r="I5" s="17"/>
      <c r="J5" s="17"/>
      <c r="K5" s="17"/>
      <c r="L5" s="17"/>
      <c r="M5" s="18"/>
      <c r="N5" s="17"/>
      <c r="O5" s="18"/>
      <c r="P5" s="18"/>
      <c r="Q5" s="18"/>
      <c r="R5" s="18"/>
      <c r="S5" s="18"/>
      <c r="T5" s="18"/>
      <c r="U5" s="32"/>
      <c r="V5" s="32"/>
    </row>
    <row r="6" spans="1:22" ht="12.75" customHeight="1" x14ac:dyDescent="0.3">
      <c r="C6" s="33" t="s">
        <v>432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</row>
    <row r="7" spans="1:22" ht="13.5" customHeight="1" x14ac:dyDescent="0.3">
      <c r="A7" s="19"/>
      <c r="B7" s="19"/>
      <c r="C7" s="33" t="s">
        <v>492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</row>
    <row r="8" spans="1:22" ht="13.5" customHeight="1" x14ac:dyDescent="0.3">
      <c r="A8" s="19"/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19" t="s">
        <v>490</v>
      </c>
    </row>
    <row r="9" spans="1:22" ht="13.5" customHeight="1" x14ac:dyDescent="0.3">
      <c r="A9" s="19"/>
      <c r="B9" s="19"/>
      <c r="C9" s="34" t="s">
        <v>0</v>
      </c>
      <c r="D9" s="34" t="s">
        <v>1</v>
      </c>
      <c r="E9" s="36" t="s">
        <v>2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27"/>
      <c r="Q9" s="27"/>
      <c r="R9" s="27"/>
      <c r="S9" s="27"/>
      <c r="T9" s="30" t="s">
        <v>402</v>
      </c>
      <c r="U9" s="30" t="s">
        <v>403</v>
      </c>
      <c r="V9" s="30" t="s">
        <v>404</v>
      </c>
    </row>
    <row r="10" spans="1:22" ht="36" customHeight="1" x14ac:dyDescent="0.25">
      <c r="A10" s="1"/>
      <c r="B10" s="4"/>
      <c r="C10" s="35"/>
      <c r="D10" s="35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27"/>
      <c r="Q10" s="27"/>
      <c r="R10" s="27"/>
      <c r="S10" s="27"/>
      <c r="T10" s="31"/>
      <c r="U10" s="31"/>
      <c r="V10" s="31"/>
    </row>
    <row r="11" spans="1:22" ht="17.25" customHeight="1" x14ac:dyDescent="0.25">
      <c r="A11" s="1"/>
      <c r="B11" s="4"/>
      <c r="C11" s="8" t="s">
        <v>3</v>
      </c>
      <c r="D11" s="8" t="s">
        <v>400</v>
      </c>
      <c r="E11" s="9" t="s">
        <v>401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10">
        <f>SUM(T12+T23+T33+T50+T58+T65+T92+T106+T119+T125+T184)</f>
        <v>662448015.00999999</v>
      </c>
      <c r="U11" s="10">
        <f>SUM(U12+U23+U33+U50+U58+U65+U92+U106+U119+U125+U184)</f>
        <v>684571811.83999991</v>
      </c>
      <c r="V11" s="10">
        <f>ROUND(U11/T11*100,2)</f>
        <v>103.34</v>
      </c>
    </row>
    <row r="12" spans="1:22" ht="20.399999999999999" customHeight="1" x14ac:dyDescent="0.25">
      <c r="A12" s="1"/>
      <c r="B12" s="4"/>
      <c r="C12" s="8" t="s">
        <v>4</v>
      </c>
      <c r="D12" s="8" t="s">
        <v>5</v>
      </c>
      <c r="E12" s="9" t="s">
        <v>6</v>
      </c>
      <c r="F12" s="8"/>
      <c r="G12" s="8"/>
      <c r="H12" s="8"/>
      <c r="I12" s="8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>
        <f>SUM(T13+T17)</f>
        <v>462661800</v>
      </c>
      <c r="U12" s="10">
        <f>SUM(U13+U17)</f>
        <v>470210509.1699999</v>
      </c>
      <c r="V12" s="10">
        <f t="shared" ref="V12:V88" si="0">ROUND(U12/T12*100,2)</f>
        <v>101.63</v>
      </c>
    </row>
    <row r="13" spans="1:22" ht="16.2" customHeight="1" x14ac:dyDescent="0.25">
      <c r="A13" s="1"/>
      <c r="B13" s="4"/>
      <c r="C13" s="8" t="s">
        <v>4</v>
      </c>
      <c r="D13" s="8" t="s">
        <v>7</v>
      </c>
      <c r="E13" s="9" t="s">
        <v>8</v>
      </c>
      <c r="F13" s="8"/>
      <c r="G13" s="8"/>
      <c r="H13" s="8"/>
      <c r="I13" s="8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>
        <f>SUM(T14)</f>
        <v>96465100</v>
      </c>
      <c r="U13" s="10">
        <f>SUM(U14)</f>
        <v>96735444.430000007</v>
      </c>
      <c r="V13" s="10">
        <f t="shared" si="0"/>
        <v>100.28</v>
      </c>
    </row>
    <row r="14" spans="1:22" ht="26.4" x14ac:dyDescent="0.25">
      <c r="A14" s="1"/>
      <c r="B14" s="4"/>
      <c r="C14" s="8" t="s">
        <v>4</v>
      </c>
      <c r="D14" s="8" t="s">
        <v>9</v>
      </c>
      <c r="E14" s="9" t="s">
        <v>10</v>
      </c>
      <c r="F14" s="8"/>
      <c r="G14" s="8"/>
      <c r="H14" s="8"/>
      <c r="I14" s="8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>
        <f>SUM(T15:T16)</f>
        <v>96465100</v>
      </c>
      <c r="U14" s="10">
        <f t="shared" ref="U14" si="1">SUM(U15:U16)</f>
        <v>96735444.430000007</v>
      </c>
      <c r="V14" s="10">
        <f t="shared" si="0"/>
        <v>100.28</v>
      </c>
    </row>
    <row r="15" spans="1:22" ht="26.4" x14ac:dyDescent="0.25">
      <c r="A15" s="2"/>
      <c r="B15" s="5"/>
      <c r="C15" s="11" t="s">
        <v>4</v>
      </c>
      <c r="D15" s="11" t="s">
        <v>11</v>
      </c>
      <c r="E15" s="12" t="s">
        <v>12</v>
      </c>
      <c r="F15" s="11"/>
      <c r="G15" s="11"/>
      <c r="H15" s="11"/>
      <c r="I15" s="11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>
        <v>5930000</v>
      </c>
      <c r="U15" s="13">
        <v>6197081.4299999997</v>
      </c>
      <c r="V15" s="13">
        <f t="shared" si="0"/>
        <v>104.5</v>
      </c>
    </row>
    <row r="16" spans="1:22" ht="26.4" x14ac:dyDescent="0.25">
      <c r="A16" s="2"/>
      <c r="B16" s="5"/>
      <c r="C16" s="11" t="s">
        <v>4</v>
      </c>
      <c r="D16" s="11" t="s">
        <v>13</v>
      </c>
      <c r="E16" s="12" t="s">
        <v>14</v>
      </c>
      <c r="F16" s="11"/>
      <c r="G16" s="11"/>
      <c r="H16" s="11"/>
      <c r="I16" s="11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>
        <v>90535100</v>
      </c>
      <c r="U16" s="13">
        <v>90538363</v>
      </c>
      <c r="V16" s="13">
        <f t="shared" si="0"/>
        <v>100</v>
      </c>
    </row>
    <row r="17" spans="1:22" ht="19.2" customHeight="1" x14ac:dyDescent="0.25">
      <c r="A17" s="1"/>
      <c r="B17" s="4"/>
      <c r="C17" s="8" t="s">
        <v>4</v>
      </c>
      <c r="D17" s="8" t="s">
        <v>15</v>
      </c>
      <c r="E17" s="9" t="s">
        <v>16</v>
      </c>
      <c r="F17" s="8"/>
      <c r="G17" s="8"/>
      <c r="H17" s="8"/>
      <c r="I17" s="8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>
        <f>SUM(T18:T22)</f>
        <v>366196700</v>
      </c>
      <c r="U17" s="10">
        <f>SUM(U18:U22)</f>
        <v>373475064.73999989</v>
      </c>
      <c r="V17" s="10">
        <f t="shared" si="0"/>
        <v>101.99</v>
      </c>
    </row>
    <row r="18" spans="1:22" ht="59.4" customHeight="1" x14ac:dyDescent="0.25">
      <c r="A18" s="2"/>
      <c r="B18" s="5"/>
      <c r="C18" s="11" t="s">
        <v>4</v>
      </c>
      <c r="D18" s="11" t="s">
        <v>17</v>
      </c>
      <c r="E18" s="14" t="s">
        <v>18</v>
      </c>
      <c r="F18" s="11"/>
      <c r="G18" s="11"/>
      <c r="H18" s="11"/>
      <c r="I18" s="11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>
        <v>356043800</v>
      </c>
      <c r="U18" s="13">
        <v>363737722.95999998</v>
      </c>
      <c r="V18" s="13">
        <f t="shared" si="0"/>
        <v>102.16</v>
      </c>
    </row>
    <row r="19" spans="1:22" ht="66" x14ac:dyDescent="0.25">
      <c r="A19" s="2"/>
      <c r="B19" s="5"/>
      <c r="C19" s="11" t="s">
        <v>4</v>
      </c>
      <c r="D19" s="11" t="s">
        <v>19</v>
      </c>
      <c r="E19" s="14" t="s">
        <v>20</v>
      </c>
      <c r="F19" s="11"/>
      <c r="G19" s="11"/>
      <c r="H19" s="11"/>
      <c r="I19" s="11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>
        <v>842200</v>
      </c>
      <c r="U19" s="13">
        <v>886606.34</v>
      </c>
      <c r="V19" s="13">
        <f t="shared" si="0"/>
        <v>105.27</v>
      </c>
    </row>
    <row r="20" spans="1:22" ht="31.8" customHeight="1" x14ac:dyDescent="0.25">
      <c r="A20" s="2"/>
      <c r="B20" s="5"/>
      <c r="C20" s="11" t="s">
        <v>4</v>
      </c>
      <c r="D20" s="11" t="s">
        <v>21</v>
      </c>
      <c r="E20" s="12" t="s">
        <v>22</v>
      </c>
      <c r="F20" s="11"/>
      <c r="G20" s="11"/>
      <c r="H20" s="11"/>
      <c r="I20" s="11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>
        <v>1550700</v>
      </c>
      <c r="U20" s="13">
        <v>1654313.84</v>
      </c>
      <c r="V20" s="13">
        <f t="shared" si="0"/>
        <v>106.68</v>
      </c>
    </row>
    <row r="21" spans="1:22" ht="54" customHeight="1" x14ac:dyDescent="0.25">
      <c r="A21" s="2"/>
      <c r="B21" s="23"/>
      <c r="C21" s="11" t="s">
        <v>4</v>
      </c>
      <c r="D21" s="11" t="s">
        <v>467</v>
      </c>
      <c r="E21" s="12" t="s">
        <v>468</v>
      </c>
      <c r="F21" s="11"/>
      <c r="G21" s="11"/>
      <c r="H21" s="11"/>
      <c r="I21" s="11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>
        <v>0</v>
      </c>
      <c r="U21" s="13">
        <v>371.7</v>
      </c>
      <c r="V21" s="13" t="s">
        <v>411</v>
      </c>
    </row>
    <row r="22" spans="1:22" ht="31.8" customHeight="1" x14ac:dyDescent="0.25">
      <c r="A22" s="2"/>
      <c r="B22" s="23"/>
      <c r="C22" s="11" t="s">
        <v>4</v>
      </c>
      <c r="D22" s="11" t="s">
        <v>469</v>
      </c>
      <c r="E22" s="12" t="s">
        <v>470</v>
      </c>
      <c r="F22" s="11"/>
      <c r="G22" s="11"/>
      <c r="H22" s="11"/>
      <c r="I22" s="11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>
        <v>7760000</v>
      </c>
      <c r="U22" s="13">
        <v>7196049.9000000004</v>
      </c>
      <c r="V22" s="13">
        <f t="shared" si="0"/>
        <v>92.73</v>
      </c>
    </row>
    <row r="23" spans="1:22" ht="33.6" customHeight="1" x14ac:dyDescent="0.25">
      <c r="A23" s="1"/>
      <c r="B23" s="4"/>
      <c r="C23" s="8" t="s">
        <v>23</v>
      </c>
      <c r="D23" s="8" t="s">
        <v>24</v>
      </c>
      <c r="E23" s="9" t="s">
        <v>25</v>
      </c>
      <c r="F23" s="8"/>
      <c r="G23" s="8"/>
      <c r="H23" s="8"/>
      <c r="I23" s="8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>
        <f>T24</f>
        <v>23217000</v>
      </c>
      <c r="U23" s="10">
        <f>U24</f>
        <v>23101768.359999999</v>
      </c>
      <c r="V23" s="10">
        <f t="shared" si="0"/>
        <v>99.5</v>
      </c>
    </row>
    <row r="24" spans="1:22" ht="26.4" x14ac:dyDescent="0.25">
      <c r="A24" s="1"/>
      <c r="B24" s="4"/>
      <c r="C24" s="8" t="s">
        <v>23</v>
      </c>
      <c r="D24" s="8" t="s">
        <v>26</v>
      </c>
      <c r="E24" s="9" t="s">
        <v>27</v>
      </c>
      <c r="F24" s="8"/>
      <c r="G24" s="8"/>
      <c r="H24" s="8"/>
      <c r="I24" s="8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>
        <f>SUM(T25+T27+T29+T32)</f>
        <v>23217000</v>
      </c>
      <c r="U24" s="10">
        <f t="shared" ref="U24" si="2">SUM(U25+U27+U29+U32)</f>
        <v>23101768.359999999</v>
      </c>
      <c r="V24" s="10">
        <f t="shared" si="0"/>
        <v>99.5</v>
      </c>
    </row>
    <row r="25" spans="1:22" ht="52.8" x14ac:dyDescent="0.25">
      <c r="A25" s="2"/>
      <c r="B25" s="5"/>
      <c r="C25" s="25" t="s">
        <v>23</v>
      </c>
      <c r="D25" s="25" t="s">
        <v>28</v>
      </c>
      <c r="E25" s="26" t="s">
        <v>29</v>
      </c>
      <c r="F25" s="25"/>
      <c r="G25" s="25"/>
      <c r="H25" s="25"/>
      <c r="I25" s="25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>
        <f>T26</f>
        <v>10690800</v>
      </c>
      <c r="U25" s="10">
        <f t="shared" ref="U25" si="3">U26</f>
        <v>10665152.859999999</v>
      </c>
      <c r="V25" s="10">
        <f t="shared" si="0"/>
        <v>99.76</v>
      </c>
    </row>
    <row r="26" spans="1:22" ht="39.6" x14ac:dyDescent="0.25">
      <c r="A26" s="2"/>
      <c r="B26" s="5"/>
      <c r="C26" s="11" t="s">
        <v>23</v>
      </c>
      <c r="D26" s="11" t="s">
        <v>435</v>
      </c>
      <c r="E26" s="12" t="s">
        <v>29</v>
      </c>
      <c r="F26" s="11"/>
      <c r="G26" s="11"/>
      <c r="H26" s="11"/>
      <c r="I26" s="11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>
        <v>10690800</v>
      </c>
      <c r="U26" s="13">
        <v>10665152.859999999</v>
      </c>
      <c r="V26" s="13">
        <f t="shared" ref="V26:V27" si="4">ROUND(U26/T26*100,2)</f>
        <v>99.76</v>
      </c>
    </row>
    <row r="27" spans="1:22" ht="52.8" x14ac:dyDescent="0.25">
      <c r="A27" s="2"/>
      <c r="B27" s="5"/>
      <c r="C27" s="25" t="s">
        <v>23</v>
      </c>
      <c r="D27" s="25" t="s">
        <v>30</v>
      </c>
      <c r="E27" s="15" t="s">
        <v>31</v>
      </c>
      <c r="F27" s="25"/>
      <c r="G27" s="25"/>
      <c r="H27" s="25"/>
      <c r="I27" s="25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>
        <f>T28</f>
        <v>74800</v>
      </c>
      <c r="U27" s="10">
        <f t="shared" ref="U27" si="5">U28</f>
        <v>75005.17</v>
      </c>
      <c r="V27" s="10">
        <f t="shared" si="4"/>
        <v>100.27</v>
      </c>
    </row>
    <row r="28" spans="1:22" ht="52.8" x14ac:dyDescent="0.25">
      <c r="A28" s="2"/>
      <c r="B28" s="5"/>
      <c r="C28" s="11" t="s">
        <v>23</v>
      </c>
      <c r="D28" s="11" t="s">
        <v>436</v>
      </c>
      <c r="E28" s="14" t="s">
        <v>31</v>
      </c>
      <c r="F28" s="11"/>
      <c r="G28" s="11"/>
      <c r="H28" s="11"/>
      <c r="I28" s="11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>
        <v>74800</v>
      </c>
      <c r="U28" s="13">
        <v>75005.17</v>
      </c>
      <c r="V28" s="13">
        <f t="shared" ref="V28:V29" si="6">ROUND(U28/T28*100,2)</f>
        <v>100.27</v>
      </c>
    </row>
    <row r="29" spans="1:22" ht="52.8" x14ac:dyDescent="0.25">
      <c r="A29" s="2"/>
      <c r="B29" s="5"/>
      <c r="C29" s="25" t="s">
        <v>23</v>
      </c>
      <c r="D29" s="25" t="s">
        <v>32</v>
      </c>
      <c r="E29" s="26" t="s">
        <v>33</v>
      </c>
      <c r="F29" s="25"/>
      <c r="G29" s="25"/>
      <c r="H29" s="25"/>
      <c r="I29" s="25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>
        <f>T30</f>
        <v>14275000</v>
      </c>
      <c r="U29" s="10">
        <f t="shared" ref="U29" si="7">U30</f>
        <v>14180292.68</v>
      </c>
      <c r="V29" s="10">
        <f t="shared" si="6"/>
        <v>99.34</v>
      </c>
    </row>
    <row r="30" spans="1:22" ht="39.6" x14ac:dyDescent="0.25">
      <c r="A30" s="2"/>
      <c r="B30" s="5"/>
      <c r="C30" s="11" t="s">
        <v>23</v>
      </c>
      <c r="D30" s="11" t="s">
        <v>437</v>
      </c>
      <c r="E30" s="12" t="s">
        <v>33</v>
      </c>
      <c r="F30" s="11"/>
      <c r="G30" s="11"/>
      <c r="H30" s="11"/>
      <c r="I30" s="11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>
        <v>14275000</v>
      </c>
      <c r="U30" s="13">
        <v>14180292.68</v>
      </c>
      <c r="V30" s="13">
        <f t="shared" ref="V30" si="8">ROUND(U30/T30*100,2)</f>
        <v>99.34</v>
      </c>
    </row>
    <row r="31" spans="1:22" ht="52.8" x14ac:dyDescent="0.25">
      <c r="A31" s="2"/>
      <c r="B31" s="5"/>
      <c r="C31" s="25" t="s">
        <v>23</v>
      </c>
      <c r="D31" s="25" t="s">
        <v>34</v>
      </c>
      <c r="E31" s="26" t="s">
        <v>35</v>
      </c>
      <c r="F31" s="25"/>
      <c r="G31" s="25"/>
      <c r="H31" s="25"/>
      <c r="I31" s="25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>
        <f>T32</f>
        <v>-1823600</v>
      </c>
      <c r="U31" s="10">
        <f>U32</f>
        <v>-1818682.35</v>
      </c>
      <c r="V31" s="10">
        <f t="shared" si="0"/>
        <v>99.73</v>
      </c>
    </row>
    <row r="32" spans="1:22" ht="39.6" x14ac:dyDescent="0.25">
      <c r="A32" s="2"/>
      <c r="B32" s="23"/>
      <c r="C32" s="11" t="s">
        <v>23</v>
      </c>
      <c r="D32" s="11" t="s">
        <v>438</v>
      </c>
      <c r="E32" s="12" t="s">
        <v>35</v>
      </c>
      <c r="F32" s="11"/>
      <c r="G32" s="11"/>
      <c r="H32" s="11"/>
      <c r="I32" s="11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>
        <v>-1823600</v>
      </c>
      <c r="U32" s="13">
        <v>-1818682.35</v>
      </c>
      <c r="V32" s="13">
        <f t="shared" ref="V32" si="9">ROUND(U32/T32*100,2)</f>
        <v>99.73</v>
      </c>
    </row>
    <row r="33" spans="1:22" ht="21" customHeight="1" x14ac:dyDescent="0.25">
      <c r="A33" s="1"/>
      <c r="B33" s="4"/>
      <c r="C33" s="8" t="s">
        <v>4</v>
      </c>
      <c r="D33" s="8" t="s">
        <v>36</v>
      </c>
      <c r="E33" s="9" t="s">
        <v>37</v>
      </c>
      <c r="F33" s="8"/>
      <c r="G33" s="8"/>
      <c r="H33" s="8"/>
      <c r="I33" s="8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>
        <f>T34+T43+T46+T48</f>
        <v>65552330</v>
      </c>
      <c r="U33" s="10">
        <f>U34+U43+U46+U48</f>
        <v>71395572.5</v>
      </c>
      <c r="V33" s="10">
        <f t="shared" si="0"/>
        <v>108.91</v>
      </c>
    </row>
    <row r="34" spans="1:22" ht="19.2" customHeight="1" x14ac:dyDescent="0.25">
      <c r="A34" s="1"/>
      <c r="B34" s="4"/>
      <c r="C34" s="8" t="s">
        <v>4</v>
      </c>
      <c r="D34" s="8" t="s">
        <v>38</v>
      </c>
      <c r="E34" s="9" t="s">
        <v>39</v>
      </c>
      <c r="F34" s="8"/>
      <c r="G34" s="8"/>
      <c r="H34" s="8"/>
      <c r="I34" s="8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>
        <f>SUM(T35+T38+T40)</f>
        <v>50340500</v>
      </c>
      <c r="U34" s="10">
        <f>SUM(U35+U38+U40)</f>
        <v>52098999.370000005</v>
      </c>
      <c r="V34" s="10">
        <f t="shared" si="0"/>
        <v>103.49</v>
      </c>
    </row>
    <row r="35" spans="1:22" ht="26.4" x14ac:dyDescent="0.25">
      <c r="A35" s="1"/>
      <c r="B35" s="4"/>
      <c r="C35" s="8" t="s">
        <v>4</v>
      </c>
      <c r="D35" s="8" t="s">
        <v>40</v>
      </c>
      <c r="E35" s="9" t="s">
        <v>41</v>
      </c>
      <c r="F35" s="8"/>
      <c r="G35" s="8"/>
      <c r="H35" s="8"/>
      <c r="I35" s="8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>
        <f>T36+T37</f>
        <v>32150500</v>
      </c>
      <c r="U35" s="10">
        <f>U36+U37</f>
        <v>34113767.649999999</v>
      </c>
      <c r="V35" s="10">
        <f t="shared" si="0"/>
        <v>106.11</v>
      </c>
    </row>
    <row r="36" spans="1:22" ht="26.4" x14ac:dyDescent="0.25">
      <c r="A36" s="2"/>
      <c r="B36" s="5"/>
      <c r="C36" s="11" t="s">
        <v>4</v>
      </c>
      <c r="D36" s="11" t="s">
        <v>42</v>
      </c>
      <c r="E36" s="12" t="s">
        <v>41</v>
      </c>
      <c r="F36" s="11"/>
      <c r="G36" s="11"/>
      <c r="H36" s="11"/>
      <c r="I36" s="11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>
        <v>32150500</v>
      </c>
      <c r="U36" s="13">
        <v>34113849.869999997</v>
      </c>
      <c r="V36" s="13">
        <f t="shared" si="0"/>
        <v>106.11</v>
      </c>
    </row>
    <row r="37" spans="1:22" ht="26.4" x14ac:dyDescent="0.25">
      <c r="A37" s="2"/>
      <c r="B37" s="23"/>
      <c r="C37" s="11" t="s">
        <v>4</v>
      </c>
      <c r="D37" s="11" t="s">
        <v>471</v>
      </c>
      <c r="E37" s="12" t="s">
        <v>472</v>
      </c>
      <c r="F37" s="11"/>
      <c r="G37" s="11"/>
      <c r="H37" s="11"/>
      <c r="I37" s="11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>
        <v>0</v>
      </c>
      <c r="U37" s="13">
        <v>-82.22</v>
      </c>
      <c r="V37" s="13" t="s">
        <v>411</v>
      </c>
    </row>
    <row r="38" spans="1:22" ht="26.4" x14ac:dyDescent="0.25">
      <c r="A38" s="1"/>
      <c r="B38" s="4"/>
      <c r="C38" s="8" t="s">
        <v>4</v>
      </c>
      <c r="D38" s="8" t="s">
        <v>43</v>
      </c>
      <c r="E38" s="9" t="s">
        <v>44</v>
      </c>
      <c r="F38" s="8"/>
      <c r="G38" s="8"/>
      <c r="H38" s="8"/>
      <c r="I38" s="8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>
        <f>T39</f>
        <v>18190000</v>
      </c>
      <c r="U38" s="10">
        <f>U39</f>
        <v>17991094.940000001</v>
      </c>
      <c r="V38" s="10">
        <f t="shared" si="0"/>
        <v>98.91</v>
      </c>
    </row>
    <row r="39" spans="1:22" ht="39.6" x14ac:dyDescent="0.25">
      <c r="A39" s="2"/>
      <c r="B39" s="5"/>
      <c r="C39" s="11" t="s">
        <v>4</v>
      </c>
      <c r="D39" s="11" t="s">
        <v>45</v>
      </c>
      <c r="E39" s="12" t="s">
        <v>46</v>
      </c>
      <c r="F39" s="11"/>
      <c r="G39" s="11"/>
      <c r="H39" s="11"/>
      <c r="I39" s="11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>
        <v>18190000</v>
      </c>
      <c r="U39" s="13">
        <v>17991094.940000001</v>
      </c>
      <c r="V39" s="13">
        <f t="shared" si="0"/>
        <v>98.91</v>
      </c>
    </row>
    <row r="40" spans="1:22" ht="26.4" x14ac:dyDescent="0.25">
      <c r="A40" s="2"/>
      <c r="B40" s="23"/>
      <c r="C40" s="25" t="s">
        <v>4</v>
      </c>
      <c r="D40" s="25" t="s">
        <v>473</v>
      </c>
      <c r="E40" s="26" t="s">
        <v>475</v>
      </c>
      <c r="F40" s="25"/>
      <c r="G40" s="25"/>
      <c r="H40" s="25"/>
      <c r="I40" s="25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>
        <f>SUM(T41:T42)</f>
        <v>0</v>
      </c>
      <c r="U40" s="10">
        <f>SUM(U41:U42)</f>
        <v>-5863.2199999999993</v>
      </c>
      <c r="V40" s="10" t="s">
        <v>411</v>
      </c>
    </row>
    <row r="41" spans="1:22" ht="26.4" x14ac:dyDescent="0.25">
      <c r="A41" s="2"/>
      <c r="B41" s="23"/>
      <c r="C41" s="11" t="s">
        <v>4</v>
      </c>
      <c r="D41" s="11" t="s">
        <v>474</v>
      </c>
      <c r="E41" s="12" t="s">
        <v>475</v>
      </c>
      <c r="F41" s="11"/>
      <c r="G41" s="11"/>
      <c r="H41" s="11"/>
      <c r="I41" s="11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>
        <v>0</v>
      </c>
      <c r="U41" s="13">
        <v>-7911.5</v>
      </c>
      <c r="V41" s="13" t="s">
        <v>411</v>
      </c>
    </row>
    <row r="42" spans="1:22" ht="26.4" x14ac:dyDescent="0.25">
      <c r="A42" s="2"/>
      <c r="B42" s="23"/>
      <c r="C42" s="11" t="s">
        <v>4</v>
      </c>
      <c r="D42" s="11" t="s">
        <v>482</v>
      </c>
      <c r="E42" s="12" t="s">
        <v>483</v>
      </c>
      <c r="F42" s="11"/>
      <c r="G42" s="11"/>
      <c r="H42" s="11"/>
      <c r="I42" s="11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>
        <v>0</v>
      </c>
      <c r="U42" s="13">
        <v>2048.2800000000002</v>
      </c>
      <c r="V42" s="13" t="s">
        <v>411</v>
      </c>
    </row>
    <row r="43" spans="1:22" ht="18.600000000000001" customHeight="1" x14ac:dyDescent="0.25">
      <c r="A43" s="1"/>
      <c r="B43" s="4"/>
      <c r="C43" s="8" t="s">
        <v>4</v>
      </c>
      <c r="D43" s="8" t="s">
        <v>47</v>
      </c>
      <c r="E43" s="9" t="s">
        <v>48</v>
      </c>
      <c r="F43" s="8"/>
      <c r="G43" s="8"/>
      <c r="H43" s="8"/>
      <c r="I43" s="8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>
        <f>T44+T45</f>
        <v>4876000</v>
      </c>
      <c r="U43" s="10">
        <f>U44+U45</f>
        <v>4959896.29</v>
      </c>
      <c r="V43" s="10">
        <f t="shared" si="0"/>
        <v>101.72</v>
      </c>
    </row>
    <row r="44" spans="1:22" ht="18" customHeight="1" x14ac:dyDescent="0.25">
      <c r="A44" s="2"/>
      <c r="B44" s="5"/>
      <c r="C44" s="11" t="s">
        <v>4</v>
      </c>
      <c r="D44" s="11" t="s">
        <v>49</v>
      </c>
      <c r="E44" s="12" t="s">
        <v>48</v>
      </c>
      <c r="F44" s="11"/>
      <c r="G44" s="11"/>
      <c r="H44" s="11"/>
      <c r="I44" s="11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>
        <v>4876000</v>
      </c>
      <c r="U44" s="13">
        <v>4957062.4000000004</v>
      </c>
      <c r="V44" s="13">
        <f t="shared" si="0"/>
        <v>101.66</v>
      </c>
    </row>
    <row r="45" spans="1:22" ht="34.799999999999997" customHeight="1" x14ac:dyDescent="0.25">
      <c r="A45" s="2"/>
      <c r="B45" s="23"/>
      <c r="C45" s="11" t="s">
        <v>4</v>
      </c>
      <c r="D45" s="11" t="s">
        <v>493</v>
      </c>
      <c r="E45" s="12" t="s">
        <v>494</v>
      </c>
      <c r="F45" s="11"/>
      <c r="G45" s="11"/>
      <c r="H45" s="11"/>
      <c r="I45" s="11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>
        <v>0</v>
      </c>
      <c r="U45" s="13">
        <v>2833.89</v>
      </c>
      <c r="V45" s="13" t="s">
        <v>411</v>
      </c>
    </row>
    <row r="46" spans="1:22" ht="19.2" customHeight="1" x14ac:dyDescent="0.25">
      <c r="A46" s="1"/>
      <c r="B46" s="4"/>
      <c r="C46" s="8" t="s">
        <v>4</v>
      </c>
      <c r="D46" s="8" t="s">
        <v>50</v>
      </c>
      <c r="E46" s="9" t="s">
        <v>51</v>
      </c>
      <c r="F46" s="8"/>
      <c r="G46" s="8"/>
      <c r="H46" s="8"/>
      <c r="I46" s="8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>
        <f>T47</f>
        <v>1187430</v>
      </c>
      <c r="U46" s="10">
        <f>U47</f>
        <v>1187432.8799999999</v>
      </c>
      <c r="V46" s="10">
        <f t="shared" si="0"/>
        <v>100</v>
      </c>
    </row>
    <row r="47" spans="1:22" ht="20.399999999999999" customHeight="1" x14ac:dyDescent="0.25">
      <c r="A47" s="2"/>
      <c r="B47" s="5"/>
      <c r="C47" s="11" t="s">
        <v>4</v>
      </c>
      <c r="D47" s="11" t="s">
        <v>52</v>
      </c>
      <c r="E47" s="12" t="s">
        <v>51</v>
      </c>
      <c r="F47" s="11"/>
      <c r="G47" s="11"/>
      <c r="H47" s="11"/>
      <c r="I47" s="11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>
        <v>1187430</v>
      </c>
      <c r="U47" s="13">
        <v>1187432.8799999999</v>
      </c>
      <c r="V47" s="13">
        <f t="shared" si="0"/>
        <v>100</v>
      </c>
    </row>
    <row r="48" spans="1:22" ht="22.8" customHeight="1" x14ac:dyDescent="0.25">
      <c r="A48" s="1"/>
      <c r="B48" s="4"/>
      <c r="C48" s="8" t="s">
        <v>4</v>
      </c>
      <c r="D48" s="8" t="s">
        <v>53</v>
      </c>
      <c r="E48" s="9" t="s">
        <v>54</v>
      </c>
      <c r="F48" s="8"/>
      <c r="G48" s="8"/>
      <c r="H48" s="8"/>
      <c r="I48" s="8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>
        <f>T49</f>
        <v>9148400</v>
      </c>
      <c r="U48" s="10">
        <f>U49</f>
        <v>13149243.960000001</v>
      </c>
      <c r="V48" s="10">
        <f t="shared" si="0"/>
        <v>143.72999999999999</v>
      </c>
    </row>
    <row r="49" spans="1:22" ht="26.4" x14ac:dyDescent="0.25">
      <c r="A49" s="2"/>
      <c r="B49" s="5"/>
      <c r="C49" s="11" t="s">
        <v>4</v>
      </c>
      <c r="D49" s="11" t="s">
        <v>55</v>
      </c>
      <c r="E49" s="12" t="s">
        <v>56</v>
      </c>
      <c r="F49" s="11"/>
      <c r="G49" s="11"/>
      <c r="H49" s="11"/>
      <c r="I49" s="11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>
        <v>9148400</v>
      </c>
      <c r="U49" s="13">
        <v>13149243.960000001</v>
      </c>
      <c r="V49" s="13">
        <f t="shared" si="0"/>
        <v>143.72999999999999</v>
      </c>
    </row>
    <row r="50" spans="1:22" ht="20.399999999999999" customHeight="1" x14ac:dyDescent="0.25">
      <c r="A50" s="1"/>
      <c r="B50" s="4"/>
      <c r="C50" s="8" t="s">
        <v>4</v>
      </c>
      <c r="D50" s="8" t="s">
        <v>57</v>
      </c>
      <c r="E50" s="9" t="s">
        <v>58</v>
      </c>
      <c r="F50" s="8"/>
      <c r="G50" s="8"/>
      <c r="H50" s="8"/>
      <c r="I50" s="8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>
        <f>T51+T53</f>
        <v>27992300</v>
      </c>
      <c r="U50" s="10">
        <f>U51+U53</f>
        <v>29432927.030000001</v>
      </c>
      <c r="V50" s="10">
        <f t="shared" si="0"/>
        <v>105.15</v>
      </c>
    </row>
    <row r="51" spans="1:22" ht="22.2" customHeight="1" x14ac:dyDescent="0.25">
      <c r="A51" s="1"/>
      <c r="B51" s="4"/>
      <c r="C51" s="8" t="s">
        <v>4</v>
      </c>
      <c r="D51" s="8" t="s">
        <v>59</v>
      </c>
      <c r="E51" s="9" t="s">
        <v>60</v>
      </c>
      <c r="F51" s="8"/>
      <c r="G51" s="8"/>
      <c r="H51" s="8"/>
      <c r="I51" s="8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>
        <f>T52</f>
        <v>11619900</v>
      </c>
      <c r="U51" s="10">
        <f>U52</f>
        <v>10771756.720000001</v>
      </c>
      <c r="V51" s="10">
        <f t="shared" si="0"/>
        <v>92.7</v>
      </c>
    </row>
    <row r="52" spans="1:22" ht="26.4" x14ac:dyDescent="0.25">
      <c r="A52" s="2"/>
      <c r="B52" s="5"/>
      <c r="C52" s="11" t="s">
        <v>4</v>
      </c>
      <c r="D52" s="11" t="s">
        <v>61</v>
      </c>
      <c r="E52" s="12" t="s">
        <v>62</v>
      </c>
      <c r="F52" s="11"/>
      <c r="G52" s="11"/>
      <c r="H52" s="11"/>
      <c r="I52" s="11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>
        <v>11619900</v>
      </c>
      <c r="U52" s="13">
        <v>10771756.720000001</v>
      </c>
      <c r="V52" s="13">
        <f t="shared" si="0"/>
        <v>92.7</v>
      </c>
    </row>
    <row r="53" spans="1:22" ht="20.399999999999999" customHeight="1" x14ac:dyDescent="0.25">
      <c r="A53" s="1"/>
      <c r="B53" s="4"/>
      <c r="C53" s="8" t="s">
        <v>4</v>
      </c>
      <c r="D53" s="8" t="s">
        <v>63</v>
      </c>
      <c r="E53" s="9" t="s">
        <v>64</v>
      </c>
      <c r="F53" s="8"/>
      <c r="G53" s="8"/>
      <c r="H53" s="8"/>
      <c r="I53" s="8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>
        <f>T54+T56</f>
        <v>16372400</v>
      </c>
      <c r="U53" s="10">
        <f>U54+U56</f>
        <v>18661170.310000002</v>
      </c>
      <c r="V53" s="10">
        <f t="shared" si="0"/>
        <v>113.98</v>
      </c>
    </row>
    <row r="54" spans="1:22" ht="22.8" customHeight="1" x14ac:dyDescent="0.25">
      <c r="A54" s="1"/>
      <c r="B54" s="4"/>
      <c r="C54" s="8" t="s">
        <v>4</v>
      </c>
      <c r="D54" s="8" t="s">
        <v>65</v>
      </c>
      <c r="E54" s="9" t="s">
        <v>66</v>
      </c>
      <c r="F54" s="8"/>
      <c r="G54" s="8"/>
      <c r="H54" s="8"/>
      <c r="I54" s="8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>
        <f>T55</f>
        <v>14894200</v>
      </c>
      <c r="U54" s="10">
        <f>U55</f>
        <v>17179082.960000001</v>
      </c>
      <c r="V54" s="10">
        <f t="shared" si="0"/>
        <v>115.34</v>
      </c>
    </row>
    <row r="55" spans="1:22" ht="26.4" x14ac:dyDescent="0.25">
      <c r="A55" s="2"/>
      <c r="B55" s="5"/>
      <c r="C55" s="11" t="s">
        <v>4</v>
      </c>
      <c r="D55" s="11" t="s">
        <v>67</v>
      </c>
      <c r="E55" s="12" t="s">
        <v>68</v>
      </c>
      <c r="F55" s="11"/>
      <c r="G55" s="11"/>
      <c r="H55" s="11"/>
      <c r="I55" s="11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>
        <v>14894200</v>
      </c>
      <c r="U55" s="13">
        <v>17179082.960000001</v>
      </c>
      <c r="V55" s="13">
        <f t="shared" si="0"/>
        <v>115.34</v>
      </c>
    </row>
    <row r="56" spans="1:22" ht="22.2" customHeight="1" x14ac:dyDescent="0.25">
      <c r="A56" s="1"/>
      <c r="B56" s="4"/>
      <c r="C56" s="8" t="s">
        <v>4</v>
      </c>
      <c r="D56" s="8" t="s">
        <v>69</v>
      </c>
      <c r="E56" s="9" t="s">
        <v>70</v>
      </c>
      <c r="F56" s="8"/>
      <c r="G56" s="8"/>
      <c r="H56" s="8"/>
      <c r="I56" s="8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>
        <f>T57</f>
        <v>1478200</v>
      </c>
      <c r="U56" s="10">
        <f>U57</f>
        <v>1482087.35</v>
      </c>
      <c r="V56" s="10">
        <f t="shared" si="0"/>
        <v>100.26</v>
      </c>
    </row>
    <row r="57" spans="1:22" ht="25.8" customHeight="1" x14ac:dyDescent="0.25">
      <c r="A57" s="2"/>
      <c r="B57" s="5"/>
      <c r="C57" s="11" t="s">
        <v>4</v>
      </c>
      <c r="D57" s="11" t="s">
        <v>71</v>
      </c>
      <c r="E57" s="12" t="s">
        <v>72</v>
      </c>
      <c r="F57" s="11"/>
      <c r="G57" s="11"/>
      <c r="H57" s="11"/>
      <c r="I57" s="11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>
        <v>1478200</v>
      </c>
      <c r="U57" s="13">
        <v>1482087.35</v>
      </c>
      <c r="V57" s="13">
        <f t="shared" si="0"/>
        <v>100.26</v>
      </c>
    </row>
    <row r="58" spans="1:22" ht="18" customHeight="1" x14ac:dyDescent="0.25">
      <c r="A58" s="1"/>
      <c r="B58" s="4"/>
      <c r="C58" s="8" t="s">
        <v>3</v>
      </c>
      <c r="D58" s="8" t="s">
        <v>73</v>
      </c>
      <c r="E58" s="9" t="s">
        <v>74</v>
      </c>
      <c r="F58" s="8"/>
      <c r="G58" s="8"/>
      <c r="H58" s="8"/>
      <c r="I58" s="8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>
        <f>SUM(T59+T61)</f>
        <v>8837600</v>
      </c>
      <c r="U58" s="10">
        <f>SUM(U59+U61)</f>
        <v>9047944.2599999998</v>
      </c>
      <c r="V58" s="10">
        <f t="shared" si="0"/>
        <v>102.38</v>
      </c>
    </row>
    <row r="59" spans="1:22" ht="26.4" x14ac:dyDescent="0.25">
      <c r="A59" s="1"/>
      <c r="B59" s="4"/>
      <c r="C59" s="8" t="s">
        <v>4</v>
      </c>
      <c r="D59" s="8" t="s">
        <v>75</v>
      </c>
      <c r="E59" s="9" t="s">
        <v>76</v>
      </c>
      <c r="F59" s="8"/>
      <c r="G59" s="8"/>
      <c r="H59" s="8"/>
      <c r="I59" s="8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>
        <f>T60</f>
        <v>8674400</v>
      </c>
      <c r="U59" s="10">
        <f>U60</f>
        <v>8897844.2599999998</v>
      </c>
      <c r="V59" s="10">
        <f t="shared" si="0"/>
        <v>102.58</v>
      </c>
    </row>
    <row r="60" spans="1:22" ht="26.4" x14ac:dyDescent="0.25">
      <c r="A60" s="2"/>
      <c r="B60" s="5"/>
      <c r="C60" s="11" t="s">
        <v>4</v>
      </c>
      <c r="D60" s="11" t="s">
        <v>77</v>
      </c>
      <c r="E60" s="12" t="s">
        <v>78</v>
      </c>
      <c r="F60" s="11"/>
      <c r="G60" s="11"/>
      <c r="H60" s="11"/>
      <c r="I60" s="11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>
        <v>8674400</v>
      </c>
      <c r="U60" s="13">
        <v>8897844.2599999998</v>
      </c>
      <c r="V60" s="13">
        <f t="shared" si="0"/>
        <v>102.58</v>
      </c>
    </row>
    <row r="61" spans="1:22" ht="26.4" x14ac:dyDescent="0.25">
      <c r="A61" s="1"/>
      <c r="B61" s="4"/>
      <c r="C61" s="8" t="s">
        <v>79</v>
      </c>
      <c r="D61" s="8" t="s">
        <v>80</v>
      </c>
      <c r="E61" s="9" t="s">
        <v>81</v>
      </c>
      <c r="F61" s="8"/>
      <c r="G61" s="8"/>
      <c r="H61" s="8"/>
      <c r="I61" s="8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>
        <f t="shared" ref="T61:U63" si="10">T62</f>
        <v>163200</v>
      </c>
      <c r="U61" s="10">
        <f t="shared" si="10"/>
        <v>150100</v>
      </c>
      <c r="V61" s="10">
        <f t="shared" si="0"/>
        <v>91.97</v>
      </c>
    </row>
    <row r="62" spans="1:22" ht="39.6" x14ac:dyDescent="0.25">
      <c r="A62" s="1"/>
      <c r="B62" s="4"/>
      <c r="C62" s="8" t="s">
        <v>79</v>
      </c>
      <c r="D62" s="8" t="s">
        <v>82</v>
      </c>
      <c r="E62" s="9" t="s">
        <v>83</v>
      </c>
      <c r="F62" s="8"/>
      <c r="G62" s="8"/>
      <c r="H62" s="8"/>
      <c r="I62" s="8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>
        <f t="shared" si="10"/>
        <v>163200</v>
      </c>
      <c r="U62" s="10">
        <f t="shared" si="10"/>
        <v>150100</v>
      </c>
      <c r="V62" s="10">
        <f t="shared" si="0"/>
        <v>91.97</v>
      </c>
    </row>
    <row r="63" spans="1:22" ht="52.8" x14ac:dyDescent="0.25">
      <c r="A63" s="1"/>
      <c r="B63" s="4"/>
      <c r="C63" s="8" t="s">
        <v>79</v>
      </c>
      <c r="D63" s="8" t="s">
        <v>84</v>
      </c>
      <c r="E63" s="15" t="s">
        <v>85</v>
      </c>
      <c r="F63" s="8"/>
      <c r="G63" s="8"/>
      <c r="H63" s="8"/>
      <c r="I63" s="8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>
        <f t="shared" si="10"/>
        <v>163200</v>
      </c>
      <c r="U63" s="10">
        <f t="shared" si="10"/>
        <v>150100</v>
      </c>
      <c r="V63" s="10">
        <f t="shared" si="0"/>
        <v>91.97</v>
      </c>
    </row>
    <row r="64" spans="1:22" ht="52.8" x14ac:dyDescent="0.25">
      <c r="A64" s="2"/>
      <c r="B64" s="5"/>
      <c r="C64" s="11" t="s">
        <v>79</v>
      </c>
      <c r="D64" s="11" t="s">
        <v>86</v>
      </c>
      <c r="E64" s="14" t="s">
        <v>85</v>
      </c>
      <c r="F64" s="11"/>
      <c r="G64" s="11"/>
      <c r="H64" s="11"/>
      <c r="I64" s="11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>
        <v>163200</v>
      </c>
      <c r="U64" s="13">
        <v>150100</v>
      </c>
      <c r="V64" s="13">
        <f t="shared" si="0"/>
        <v>91.97</v>
      </c>
    </row>
    <row r="65" spans="1:22" ht="26.4" x14ac:dyDescent="0.25">
      <c r="A65" s="1"/>
      <c r="B65" s="4"/>
      <c r="C65" s="8" t="s">
        <v>3</v>
      </c>
      <c r="D65" s="8" t="s">
        <v>87</v>
      </c>
      <c r="E65" s="9" t="s">
        <v>88</v>
      </c>
      <c r="F65" s="8"/>
      <c r="G65" s="8"/>
      <c r="H65" s="8"/>
      <c r="I65" s="8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>
        <f>SUM(T66+T68+T79+T82+T85+T87)</f>
        <v>28702640</v>
      </c>
      <c r="U65" s="10">
        <f>SUM(U66+U68+U79+U82+U85+U87)</f>
        <v>33199256.43</v>
      </c>
      <c r="V65" s="10">
        <f t="shared" si="0"/>
        <v>115.67</v>
      </c>
    </row>
    <row r="66" spans="1:22" ht="52.8" x14ac:dyDescent="0.25">
      <c r="A66" s="1"/>
      <c r="B66" s="4"/>
      <c r="C66" s="25" t="s">
        <v>91</v>
      </c>
      <c r="D66" s="25" t="s">
        <v>486</v>
      </c>
      <c r="E66" s="26" t="s">
        <v>487</v>
      </c>
      <c r="F66" s="25"/>
      <c r="G66" s="25"/>
      <c r="H66" s="25"/>
      <c r="I66" s="25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>
        <f>SUM(T67)</f>
        <v>1340</v>
      </c>
      <c r="U66" s="10">
        <f>U67</f>
        <v>1344.24</v>
      </c>
      <c r="V66" s="10">
        <f t="shared" si="0"/>
        <v>100.32</v>
      </c>
    </row>
    <row r="67" spans="1:22" ht="39.6" x14ac:dyDescent="0.25">
      <c r="A67" s="1"/>
      <c r="B67" s="4"/>
      <c r="C67" s="11" t="s">
        <v>91</v>
      </c>
      <c r="D67" s="11" t="s">
        <v>484</v>
      </c>
      <c r="E67" s="12" t="s">
        <v>485</v>
      </c>
      <c r="F67" s="11"/>
      <c r="G67" s="11"/>
      <c r="H67" s="11"/>
      <c r="I67" s="11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>
        <v>1340</v>
      </c>
      <c r="U67" s="13">
        <v>1344.24</v>
      </c>
      <c r="V67" s="13">
        <f t="shared" si="0"/>
        <v>100.32</v>
      </c>
    </row>
    <row r="68" spans="1:22" ht="52.8" x14ac:dyDescent="0.25">
      <c r="A68" s="1"/>
      <c r="B68" s="4"/>
      <c r="C68" s="8" t="s">
        <v>3</v>
      </c>
      <c r="D68" s="8" t="s">
        <v>89</v>
      </c>
      <c r="E68" s="15" t="s">
        <v>90</v>
      </c>
      <c r="F68" s="8"/>
      <c r="G68" s="8"/>
      <c r="H68" s="8"/>
      <c r="I68" s="8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>
        <f>SUM(T69+T71+T73+T77)</f>
        <v>21363500</v>
      </c>
      <c r="U68" s="10">
        <f>SUM(U69+U71+U73+U77)</f>
        <v>25384913.100000001</v>
      </c>
      <c r="V68" s="10">
        <f t="shared" si="0"/>
        <v>118.82</v>
      </c>
    </row>
    <row r="69" spans="1:22" ht="39.6" x14ac:dyDescent="0.25">
      <c r="A69" s="1"/>
      <c r="B69" s="4"/>
      <c r="C69" s="8" t="s">
        <v>91</v>
      </c>
      <c r="D69" s="8" t="s">
        <v>92</v>
      </c>
      <c r="E69" s="9" t="s">
        <v>93</v>
      </c>
      <c r="F69" s="8"/>
      <c r="G69" s="8"/>
      <c r="H69" s="8"/>
      <c r="I69" s="8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>
        <f>T70</f>
        <v>13293300</v>
      </c>
      <c r="U69" s="10">
        <f>U70</f>
        <v>16452858.369999999</v>
      </c>
      <c r="V69" s="10">
        <f t="shared" si="0"/>
        <v>123.77</v>
      </c>
    </row>
    <row r="70" spans="1:22" ht="52.8" x14ac:dyDescent="0.25">
      <c r="A70" s="2"/>
      <c r="B70" s="5"/>
      <c r="C70" s="11" t="s">
        <v>91</v>
      </c>
      <c r="D70" s="11" t="s">
        <v>94</v>
      </c>
      <c r="E70" s="14" t="s">
        <v>95</v>
      </c>
      <c r="F70" s="11"/>
      <c r="G70" s="11"/>
      <c r="H70" s="11"/>
      <c r="I70" s="11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>
        <v>13293300</v>
      </c>
      <c r="U70" s="13">
        <v>16452858.369999999</v>
      </c>
      <c r="V70" s="13">
        <f t="shared" si="0"/>
        <v>123.77</v>
      </c>
    </row>
    <row r="71" spans="1:22" ht="52.8" x14ac:dyDescent="0.25">
      <c r="A71" s="1"/>
      <c r="B71" s="4"/>
      <c r="C71" s="8" t="s">
        <v>91</v>
      </c>
      <c r="D71" s="8" t="s">
        <v>96</v>
      </c>
      <c r="E71" s="15" t="s">
        <v>97</v>
      </c>
      <c r="F71" s="8"/>
      <c r="G71" s="8"/>
      <c r="H71" s="8"/>
      <c r="I71" s="8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>
        <f>T72</f>
        <v>2025600</v>
      </c>
      <c r="U71" s="10">
        <f>U72</f>
        <v>2608552.9900000002</v>
      </c>
      <c r="V71" s="10">
        <f t="shared" si="0"/>
        <v>128.78</v>
      </c>
    </row>
    <row r="72" spans="1:22" ht="52.8" x14ac:dyDescent="0.25">
      <c r="A72" s="2"/>
      <c r="B72" s="5"/>
      <c r="C72" s="11" t="s">
        <v>91</v>
      </c>
      <c r="D72" s="11" t="s">
        <v>98</v>
      </c>
      <c r="E72" s="12" t="s">
        <v>99</v>
      </c>
      <c r="F72" s="11"/>
      <c r="G72" s="11"/>
      <c r="H72" s="11"/>
      <c r="I72" s="11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>
        <v>2025600</v>
      </c>
      <c r="U72" s="13">
        <v>2608552.9900000002</v>
      </c>
      <c r="V72" s="13">
        <f t="shared" si="0"/>
        <v>128.78</v>
      </c>
    </row>
    <row r="73" spans="1:22" ht="52.8" x14ac:dyDescent="0.25">
      <c r="A73" s="1"/>
      <c r="B73" s="4"/>
      <c r="C73" s="8" t="s">
        <v>3</v>
      </c>
      <c r="D73" s="8" t="s">
        <v>100</v>
      </c>
      <c r="E73" s="15" t="s">
        <v>101</v>
      </c>
      <c r="F73" s="8"/>
      <c r="G73" s="8"/>
      <c r="H73" s="8"/>
      <c r="I73" s="8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>
        <f>T74</f>
        <v>1144600</v>
      </c>
      <c r="U73" s="10">
        <f>U74</f>
        <v>983845.42</v>
      </c>
      <c r="V73" s="10">
        <f t="shared" si="0"/>
        <v>85.96</v>
      </c>
    </row>
    <row r="74" spans="1:22" ht="39.6" x14ac:dyDescent="0.25">
      <c r="A74" s="1"/>
      <c r="B74" s="4"/>
      <c r="C74" s="8" t="s">
        <v>3</v>
      </c>
      <c r="D74" s="8" t="s">
        <v>102</v>
      </c>
      <c r="E74" s="9" t="s">
        <v>103</v>
      </c>
      <c r="F74" s="8"/>
      <c r="G74" s="8"/>
      <c r="H74" s="8"/>
      <c r="I74" s="8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>
        <f>SUM(T75:T76)</f>
        <v>1144600</v>
      </c>
      <c r="U74" s="10">
        <f>SUM(U75:U76)</f>
        <v>983845.42</v>
      </c>
      <c r="V74" s="10">
        <f t="shared" si="0"/>
        <v>85.96</v>
      </c>
    </row>
    <row r="75" spans="1:22" ht="39.6" x14ac:dyDescent="0.25">
      <c r="A75" s="2"/>
      <c r="B75" s="5"/>
      <c r="C75" s="11" t="s">
        <v>79</v>
      </c>
      <c r="D75" s="11" t="s">
        <v>102</v>
      </c>
      <c r="E75" s="12" t="s">
        <v>103</v>
      </c>
      <c r="F75" s="11"/>
      <c r="G75" s="11"/>
      <c r="H75" s="11"/>
      <c r="I75" s="11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>
        <v>1063800</v>
      </c>
      <c r="U75" s="13">
        <v>923274.16</v>
      </c>
      <c r="V75" s="13">
        <f t="shared" si="0"/>
        <v>86.79</v>
      </c>
    </row>
    <row r="76" spans="1:22" ht="39.6" x14ac:dyDescent="0.25">
      <c r="A76" s="2"/>
      <c r="B76" s="5"/>
      <c r="C76" s="11" t="s">
        <v>104</v>
      </c>
      <c r="D76" s="11" t="s">
        <v>102</v>
      </c>
      <c r="E76" s="12" t="s">
        <v>103</v>
      </c>
      <c r="F76" s="11"/>
      <c r="G76" s="11"/>
      <c r="H76" s="11"/>
      <c r="I76" s="11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>
        <v>80800</v>
      </c>
      <c r="U76" s="13">
        <v>60571.26</v>
      </c>
      <c r="V76" s="13">
        <f t="shared" si="0"/>
        <v>74.959999999999994</v>
      </c>
    </row>
    <row r="77" spans="1:22" ht="26.4" x14ac:dyDescent="0.25">
      <c r="A77" s="1"/>
      <c r="B77" s="4"/>
      <c r="C77" s="8" t="s">
        <v>91</v>
      </c>
      <c r="D77" s="8" t="s">
        <v>105</v>
      </c>
      <c r="E77" s="9" t="s">
        <v>106</v>
      </c>
      <c r="F77" s="8"/>
      <c r="G77" s="8"/>
      <c r="H77" s="8"/>
      <c r="I77" s="8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>
        <f>T78</f>
        <v>4900000</v>
      </c>
      <c r="U77" s="10">
        <f>U78</f>
        <v>5339656.32</v>
      </c>
      <c r="V77" s="10">
        <f t="shared" si="0"/>
        <v>108.97</v>
      </c>
    </row>
    <row r="78" spans="1:22" ht="26.4" x14ac:dyDescent="0.25">
      <c r="A78" s="2"/>
      <c r="B78" s="5"/>
      <c r="C78" s="11" t="s">
        <v>91</v>
      </c>
      <c r="D78" s="11" t="s">
        <v>107</v>
      </c>
      <c r="E78" s="12" t="s">
        <v>108</v>
      </c>
      <c r="F78" s="11"/>
      <c r="G78" s="11"/>
      <c r="H78" s="11"/>
      <c r="I78" s="11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>
        <v>4900000</v>
      </c>
      <c r="U78" s="13">
        <v>5339656.32</v>
      </c>
      <c r="V78" s="13">
        <f t="shared" si="0"/>
        <v>108.97</v>
      </c>
    </row>
    <row r="79" spans="1:22" ht="26.4" x14ac:dyDescent="0.25">
      <c r="A79" s="1"/>
      <c r="B79" s="4"/>
      <c r="C79" s="8" t="s">
        <v>91</v>
      </c>
      <c r="D79" s="8" t="s">
        <v>109</v>
      </c>
      <c r="E79" s="9" t="s">
        <v>110</v>
      </c>
      <c r="F79" s="8"/>
      <c r="G79" s="8"/>
      <c r="H79" s="8"/>
      <c r="I79" s="8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>
        <f>T80</f>
        <v>835800</v>
      </c>
      <c r="U79" s="10">
        <f>U80</f>
        <v>1063037.75</v>
      </c>
      <c r="V79" s="10">
        <f t="shared" si="0"/>
        <v>127.19</v>
      </c>
    </row>
    <row r="80" spans="1:22" ht="26.4" x14ac:dyDescent="0.25">
      <c r="A80" s="1"/>
      <c r="B80" s="4"/>
      <c r="C80" s="8" t="s">
        <v>91</v>
      </c>
      <c r="D80" s="8" t="s">
        <v>111</v>
      </c>
      <c r="E80" s="9" t="s">
        <v>112</v>
      </c>
      <c r="F80" s="8"/>
      <c r="G80" s="8"/>
      <c r="H80" s="8"/>
      <c r="I80" s="8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>
        <f>T81</f>
        <v>835800</v>
      </c>
      <c r="U80" s="10">
        <f>U81</f>
        <v>1063037.75</v>
      </c>
      <c r="V80" s="10">
        <f t="shared" si="0"/>
        <v>127.19</v>
      </c>
    </row>
    <row r="81" spans="1:22" ht="66" x14ac:dyDescent="0.25">
      <c r="A81" s="2"/>
      <c r="B81" s="5"/>
      <c r="C81" s="11" t="s">
        <v>91</v>
      </c>
      <c r="D81" s="11" t="s">
        <v>113</v>
      </c>
      <c r="E81" s="14" t="s">
        <v>114</v>
      </c>
      <c r="F81" s="11"/>
      <c r="G81" s="11"/>
      <c r="H81" s="11"/>
      <c r="I81" s="11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>
        <v>835800</v>
      </c>
      <c r="U81" s="13">
        <v>1063037.75</v>
      </c>
      <c r="V81" s="13">
        <f t="shared" si="0"/>
        <v>127.19</v>
      </c>
    </row>
    <row r="82" spans="1:22" ht="20.399999999999999" customHeight="1" x14ac:dyDescent="0.25">
      <c r="A82" s="1"/>
      <c r="B82" s="4"/>
      <c r="C82" s="8" t="s">
        <v>91</v>
      </c>
      <c r="D82" s="8" t="s">
        <v>115</v>
      </c>
      <c r="E82" s="9" t="s">
        <v>116</v>
      </c>
      <c r="F82" s="8"/>
      <c r="G82" s="8"/>
      <c r="H82" s="8"/>
      <c r="I82" s="8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>
        <f>T83</f>
        <v>71600</v>
      </c>
      <c r="U82" s="10">
        <f>U83</f>
        <v>71596.399999999994</v>
      </c>
      <c r="V82" s="10">
        <f t="shared" si="0"/>
        <v>99.99</v>
      </c>
    </row>
    <row r="83" spans="1:22" ht="39.6" x14ac:dyDescent="0.25">
      <c r="A83" s="1"/>
      <c r="B83" s="4"/>
      <c r="C83" s="8" t="s">
        <v>91</v>
      </c>
      <c r="D83" s="8" t="s">
        <v>117</v>
      </c>
      <c r="E83" s="9" t="s">
        <v>118</v>
      </c>
      <c r="F83" s="8"/>
      <c r="G83" s="8"/>
      <c r="H83" s="8"/>
      <c r="I83" s="8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>
        <f>T84</f>
        <v>71600</v>
      </c>
      <c r="U83" s="10">
        <f>U84</f>
        <v>71596.399999999994</v>
      </c>
      <c r="V83" s="10">
        <f t="shared" si="0"/>
        <v>99.99</v>
      </c>
    </row>
    <row r="84" spans="1:22" ht="39.6" x14ac:dyDescent="0.25">
      <c r="A84" s="2"/>
      <c r="B84" s="5"/>
      <c r="C84" s="11" t="s">
        <v>91</v>
      </c>
      <c r="D84" s="11" t="s">
        <v>119</v>
      </c>
      <c r="E84" s="12" t="s">
        <v>120</v>
      </c>
      <c r="F84" s="11"/>
      <c r="G84" s="11"/>
      <c r="H84" s="11"/>
      <c r="I84" s="11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>
        <v>71600</v>
      </c>
      <c r="U84" s="13">
        <v>71596.399999999994</v>
      </c>
      <c r="V84" s="13">
        <f t="shared" si="0"/>
        <v>99.99</v>
      </c>
    </row>
    <row r="85" spans="1:22" ht="66" x14ac:dyDescent="0.25">
      <c r="A85" s="1"/>
      <c r="B85" s="4"/>
      <c r="C85" s="8" t="s">
        <v>91</v>
      </c>
      <c r="D85" s="8" t="s">
        <v>121</v>
      </c>
      <c r="E85" s="15" t="s">
        <v>122</v>
      </c>
      <c r="F85" s="8"/>
      <c r="G85" s="8"/>
      <c r="H85" s="8"/>
      <c r="I85" s="8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>
        <f>T86</f>
        <v>1980400</v>
      </c>
      <c r="U85" s="10">
        <f>U86</f>
        <v>1827198.27</v>
      </c>
      <c r="V85" s="10">
        <f t="shared" si="0"/>
        <v>92.26</v>
      </c>
    </row>
    <row r="86" spans="1:22" ht="52.8" x14ac:dyDescent="0.25">
      <c r="A86" s="2"/>
      <c r="B86" s="5"/>
      <c r="C86" s="11" t="s">
        <v>91</v>
      </c>
      <c r="D86" s="11" t="s">
        <v>123</v>
      </c>
      <c r="E86" s="14" t="s">
        <v>124</v>
      </c>
      <c r="F86" s="11"/>
      <c r="G86" s="11"/>
      <c r="H86" s="11"/>
      <c r="I86" s="11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>
        <v>1980400</v>
      </c>
      <c r="U86" s="13">
        <v>1827198.27</v>
      </c>
      <c r="V86" s="13">
        <f t="shared" si="0"/>
        <v>92.26</v>
      </c>
    </row>
    <row r="87" spans="1:22" ht="52.8" x14ac:dyDescent="0.25">
      <c r="A87" s="1"/>
      <c r="B87" s="4"/>
      <c r="C87" s="8" t="s">
        <v>3</v>
      </c>
      <c r="D87" s="8" t="s">
        <v>125</v>
      </c>
      <c r="E87" s="15" t="s">
        <v>126</v>
      </c>
      <c r="F87" s="8"/>
      <c r="G87" s="8"/>
      <c r="H87" s="8"/>
      <c r="I87" s="8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>
        <f>T88</f>
        <v>4450000</v>
      </c>
      <c r="U87" s="10">
        <f>U88</f>
        <v>4851166.67</v>
      </c>
      <c r="V87" s="10">
        <f t="shared" si="0"/>
        <v>109.01</v>
      </c>
    </row>
    <row r="88" spans="1:22" ht="52.8" x14ac:dyDescent="0.25">
      <c r="A88" s="1"/>
      <c r="B88" s="4"/>
      <c r="C88" s="8" t="s">
        <v>3</v>
      </c>
      <c r="D88" s="8" t="s">
        <v>127</v>
      </c>
      <c r="E88" s="15" t="s">
        <v>128</v>
      </c>
      <c r="F88" s="8"/>
      <c r="G88" s="8"/>
      <c r="H88" s="8"/>
      <c r="I88" s="8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>
        <f>T89</f>
        <v>4450000</v>
      </c>
      <c r="U88" s="10">
        <f>U89</f>
        <v>4851166.67</v>
      </c>
      <c r="V88" s="10">
        <f t="shared" si="0"/>
        <v>109.01</v>
      </c>
    </row>
    <row r="89" spans="1:22" ht="52.8" x14ac:dyDescent="0.25">
      <c r="A89" s="1"/>
      <c r="B89" s="4"/>
      <c r="C89" s="8" t="s">
        <v>3</v>
      </c>
      <c r="D89" s="8" t="s">
        <v>129</v>
      </c>
      <c r="E89" s="9" t="s">
        <v>130</v>
      </c>
      <c r="F89" s="8"/>
      <c r="G89" s="8"/>
      <c r="H89" s="8"/>
      <c r="I89" s="8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>
        <f>SUM(T90:T91)</f>
        <v>4450000</v>
      </c>
      <c r="U89" s="10">
        <f>SUM(U90:U91)</f>
        <v>4851166.67</v>
      </c>
      <c r="V89" s="10">
        <f t="shared" ref="V89:V181" si="11">ROUND(U89/T89*100,2)</f>
        <v>109.01</v>
      </c>
    </row>
    <row r="90" spans="1:22" ht="52.8" x14ac:dyDescent="0.25">
      <c r="A90" s="2"/>
      <c r="B90" s="5"/>
      <c r="C90" s="11" t="s">
        <v>104</v>
      </c>
      <c r="D90" s="11" t="s">
        <v>129</v>
      </c>
      <c r="E90" s="12" t="s">
        <v>130</v>
      </c>
      <c r="F90" s="11"/>
      <c r="G90" s="11"/>
      <c r="H90" s="11"/>
      <c r="I90" s="11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>
        <v>850000</v>
      </c>
      <c r="U90" s="13">
        <v>937109.44</v>
      </c>
      <c r="V90" s="13">
        <f t="shared" si="11"/>
        <v>110.25</v>
      </c>
    </row>
    <row r="91" spans="1:22" ht="52.8" x14ac:dyDescent="0.25">
      <c r="A91" s="2"/>
      <c r="B91" s="5"/>
      <c r="C91" s="11" t="s">
        <v>91</v>
      </c>
      <c r="D91" s="11" t="s">
        <v>129</v>
      </c>
      <c r="E91" s="12" t="s">
        <v>130</v>
      </c>
      <c r="F91" s="11"/>
      <c r="G91" s="11"/>
      <c r="H91" s="11"/>
      <c r="I91" s="11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>
        <v>3600000</v>
      </c>
      <c r="U91" s="13">
        <v>3914057.23</v>
      </c>
      <c r="V91" s="13">
        <f t="shared" si="11"/>
        <v>108.72</v>
      </c>
    </row>
    <row r="92" spans="1:22" ht="21" customHeight="1" x14ac:dyDescent="0.25">
      <c r="A92" s="1"/>
      <c r="B92" s="4"/>
      <c r="C92" s="8" t="s">
        <v>3</v>
      </c>
      <c r="D92" s="8" t="s">
        <v>131</v>
      </c>
      <c r="E92" s="9" t="s">
        <v>132</v>
      </c>
      <c r="F92" s="8"/>
      <c r="G92" s="8"/>
      <c r="H92" s="8"/>
      <c r="I92" s="8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>
        <f>SUM(T93+T103)</f>
        <v>22424800</v>
      </c>
      <c r="U92" s="10">
        <f>SUM(U93+U103)</f>
        <v>22346438.879999999</v>
      </c>
      <c r="V92" s="10">
        <f t="shared" si="11"/>
        <v>99.65</v>
      </c>
    </row>
    <row r="93" spans="1:22" ht="21" customHeight="1" x14ac:dyDescent="0.25">
      <c r="A93" s="1"/>
      <c r="B93" s="4"/>
      <c r="C93" s="8" t="s">
        <v>133</v>
      </c>
      <c r="D93" s="8" t="s">
        <v>134</v>
      </c>
      <c r="E93" s="9" t="s">
        <v>135</v>
      </c>
      <c r="F93" s="8"/>
      <c r="G93" s="8"/>
      <c r="H93" s="8"/>
      <c r="I93" s="8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>
        <f>SUM(T94+T96+T98)</f>
        <v>22077000</v>
      </c>
      <c r="U93" s="10">
        <f>SUM(U94+U96+U98)</f>
        <v>22004333.07</v>
      </c>
      <c r="V93" s="10">
        <f t="shared" si="11"/>
        <v>99.67</v>
      </c>
    </row>
    <row r="94" spans="1:22" ht="26.4" x14ac:dyDescent="0.25">
      <c r="A94" s="1"/>
      <c r="B94" s="4"/>
      <c r="C94" s="8" t="s">
        <v>133</v>
      </c>
      <c r="D94" s="8" t="s">
        <v>136</v>
      </c>
      <c r="E94" s="9" t="s">
        <v>137</v>
      </c>
      <c r="F94" s="8"/>
      <c r="G94" s="8"/>
      <c r="H94" s="8"/>
      <c r="I94" s="8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>
        <f>T95</f>
        <v>1668400</v>
      </c>
      <c r="U94" s="10">
        <f>U95</f>
        <v>2207189.7799999998</v>
      </c>
      <c r="V94" s="10">
        <f t="shared" si="11"/>
        <v>132.29</v>
      </c>
    </row>
    <row r="95" spans="1:22" ht="39.6" x14ac:dyDescent="0.25">
      <c r="A95" s="2"/>
      <c r="B95" s="5"/>
      <c r="C95" s="11" t="s">
        <v>133</v>
      </c>
      <c r="D95" s="11" t="s">
        <v>138</v>
      </c>
      <c r="E95" s="12" t="s">
        <v>139</v>
      </c>
      <c r="F95" s="11"/>
      <c r="G95" s="11"/>
      <c r="H95" s="11"/>
      <c r="I95" s="11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>
        <v>1668400</v>
      </c>
      <c r="U95" s="13">
        <v>2207189.7799999998</v>
      </c>
      <c r="V95" s="13">
        <f t="shared" si="11"/>
        <v>132.29</v>
      </c>
    </row>
    <row r="96" spans="1:22" ht="21" customHeight="1" x14ac:dyDescent="0.25">
      <c r="A96" s="1"/>
      <c r="B96" s="4"/>
      <c r="C96" s="8" t="s">
        <v>133</v>
      </c>
      <c r="D96" s="8" t="s">
        <v>140</v>
      </c>
      <c r="E96" s="9" t="s">
        <v>141</v>
      </c>
      <c r="F96" s="8"/>
      <c r="G96" s="8"/>
      <c r="H96" s="8"/>
      <c r="I96" s="8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>
        <f>T97</f>
        <v>2504300</v>
      </c>
      <c r="U96" s="10">
        <f>U97</f>
        <v>2504294.6</v>
      </c>
      <c r="V96" s="10">
        <f t="shared" si="11"/>
        <v>100</v>
      </c>
    </row>
    <row r="97" spans="1:22" ht="39.6" x14ac:dyDescent="0.25">
      <c r="A97" s="2"/>
      <c r="B97" s="5"/>
      <c r="C97" s="11" t="s">
        <v>133</v>
      </c>
      <c r="D97" s="11" t="s">
        <v>142</v>
      </c>
      <c r="E97" s="12" t="s">
        <v>143</v>
      </c>
      <c r="F97" s="11"/>
      <c r="G97" s="11"/>
      <c r="H97" s="11"/>
      <c r="I97" s="11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>
        <v>2504300</v>
      </c>
      <c r="U97" s="13">
        <v>2504294.6</v>
      </c>
      <c r="V97" s="13">
        <f t="shared" si="11"/>
        <v>100</v>
      </c>
    </row>
    <row r="98" spans="1:22" ht="20.399999999999999" customHeight="1" x14ac:dyDescent="0.25">
      <c r="A98" s="1"/>
      <c r="B98" s="4"/>
      <c r="C98" s="8" t="s">
        <v>133</v>
      </c>
      <c r="D98" s="8" t="s">
        <v>144</v>
      </c>
      <c r="E98" s="9" t="s">
        <v>145</v>
      </c>
      <c r="F98" s="8"/>
      <c r="G98" s="8"/>
      <c r="H98" s="8"/>
      <c r="I98" s="8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>
        <f>SUM(T99+T101)</f>
        <v>17904300</v>
      </c>
      <c r="U98" s="10">
        <f>SUM(U99+U101)</f>
        <v>17292848.690000001</v>
      </c>
      <c r="V98" s="10">
        <f t="shared" si="11"/>
        <v>96.58</v>
      </c>
    </row>
    <row r="99" spans="1:22" ht="24" customHeight="1" x14ac:dyDescent="0.25">
      <c r="A99" s="1"/>
      <c r="B99" s="4"/>
      <c r="C99" s="8" t="s">
        <v>133</v>
      </c>
      <c r="D99" s="8" t="s">
        <v>146</v>
      </c>
      <c r="E99" s="9" t="s">
        <v>147</v>
      </c>
      <c r="F99" s="8"/>
      <c r="G99" s="8"/>
      <c r="H99" s="8"/>
      <c r="I99" s="8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>
        <f>T100</f>
        <v>17845100</v>
      </c>
      <c r="U99" s="10">
        <f>U100</f>
        <v>17233630.440000001</v>
      </c>
      <c r="V99" s="10">
        <f t="shared" si="11"/>
        <v>96.57</v>
      </c>
    </row>
    <row r="100" spans="1:22" ht="39.6" x14ac:dyDescent="0.25">
      <c r="A100" s="2"/>
      <c r="B100" s="5"/>
      <c r="C100" s="11" t="s">
        <v>133</v>
      </c>
      <c r="D100" s="11" t="s">
        <v>148</v>
      </c>
      <c r="E100" s="12" t="s">
        <v>149</v>
      </c>
      <c r="F100" s="11"/>
      <c r="G100" s="11"/>
      <c r="H100" s="11"/>
      <c r="I100" s="11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>
        <v>17845100</v>
      </c>
      <c r="U100" s="13">
        <v>17233630.440000001</v>
      </c>
      <c r="V100" s="13">
        <f t="shared" si="11"/>
        <v>96.57</v>
      </c>
    </row>
    <row r="101" spans="1:22" ht="25.2" customHeight="1" x14ac:dyDescent="0.25">
      <c r="A101" s="1"/>
      <c r="B101" s="4"/>
      <c r="C101" s="8" t="s">
        <v>133</v>
      </c>
      <c r="D101" s="8" t="s">
        <v>150</v>
      </c>
      <c r="E101" s="9" t="s">
        <v>151</v>
      </c>
      <c r="F101" s="8"/>
      <c r="G101" s="8"/>
      <c r="H101" s="8"/>
      <c r="I101" s="8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>
        <f>T102</f>
        <v>59200</v>
      </c>
      <c r="U101" s="10">
        <f>U102</f>
        <v>59218.25</v>
      </c>
      <c r="V101" s="10">
        <f t="shared" si="11"/>
        <v>100.03</v>
      </c>
    </row>
    <row r="102" spans="1:22" ht="39.6" x14ac:dyDescent="0.25">
      <c r="A102" s="2"/>
      <c r="B102" s="5"/>
      <c r="C102" s="11" t="s">
        <v>133</v>
      </c>
      <c r="D102" s="11" t="s">
        <v>152</v>
      </c>
      <c r="E102" s="12" t="s">
        <v>153</v>
      </c>
      <c r="F102" s="11"/>
      <c r="G102" s="11"/>
      <c r="H102" s="11"/>
      <c r="I102" s="11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>
        <v>59200</v>
      </c>
      <c r="U102" s="13">
        <v>59218.25</v>
      </c>
      <c r="V102" s="13">
        <f t="shared" si="11"/>
        <v>100.03</v>
      </c>
    </row>
    <row r="103" spans="1:22" ht="21" customHeight="1" x14ac:dyDescent="0.25">
      <c r="A103" s="1"/>
      <c r="B103" s="4"/>
      <c r="C103" s="8" t="s">
        <v>79</v>
      </c>
      <c r="D103" s="8" t="s">
        <v>154</v>
      </c>
      <c r="E103" s="9" t="s">
        <v>155</v>
      </c>
      <c r="F103" s="8"/>
      <c r="G103" s="8"/>
      <c r="H103" s="8"/>
      <c r="I103" s="8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>
        <f>T104</f>
        <v>347800</v>
      </c>
      <c r="U103" s="10">
        <f>U104</f>
        <v>342105.81</v>
      </c>
      <c r="V103" s="10">
        <f t="shared" si="11"/>
        <v>98.36</v>
      </c>
    </row>
    <row r="104" spans="1:22" ht="26.4" x14ac:dyDescent="0.25">
      <c r="A104" s="1"/>
      <c r="B104" s="4"/>
      <c r="C104" s="8" t="s">
        <v>79</v>
      </c>
      <c r="D104" s="8" t="s">
        <v>156</v>
      </c>
      <c r="E104" s="9" t="s">
        <v>157</v>
      </c>
      <c r="F104" s="8"/>
      <c r="G104" s="8"/>
      <c r="H104" s="8"/>
      <c r="I104" s="8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>
        <f>T105</f>
        <v>347800</v>
      </c>
      <c r="U104" s="10">
        <f>U105</f>
        <v>342105.81</v>
      </c>
      <c r="V104" s="10">
        <f t="shared" si="11"/>
        <v>98.36</v>
      </c>
    </row>
    <row r="105" spans="1:22" ht="39.6" x14ac:dyDescent="0.25">
      <c r="A105" s="2"/>
      <c r="B105" s="5"/>
      <c r="C105" s="11" t="s">
        <v>79</v>
      </c>
      <c r="D105" s="11" t="s">
        <v>158</v>
      </c>
      <c r="E105" s="12" t="s">
        <v>159</v>
      </c>
      <c r="F105" s="11"/>
      <c r="G105" s="11"/>
      <c r="H105" s="11"/>
      <c r="I105" s="11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>
        <v>347800</v>
      </c>
      <c r="U105" s="13">
        <v>342105.81</v>
      </c>
      <c r="V105" s="13">
        <f t="shared" si="11"/>
        <v>98.36</v>
      </c>
    </row>
    <row r="106" spans="1:22" ht="26.4" x14ac:dyDescent="0.25">
      <c r="A106" s="1"/>
      <c r="B106" s="4"/>
      <c r="C106" s="8" t="s">
        <v>3</v>
      </c>
      <c r="D106" s="8" t="s">
        <v>160</v>
      </c>
      <c r="E106" s="9" t="s">
        <v>161</v>
      </c>
      <c r="F106" s="8"/>
      <c r="G106" s="8"/>
      <c r="H106" s="8"/>
      <c r="I106" s="8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>
        <f t="shared" ref="T106:U108" si="12">T107</f>
        <v>2494845.0099999998</v>
      </c>
      <c r="U106" s="10">
        <f t="shared" si="12"/>
        <v>2538720.3600000003</v>
      </c>
      <c r="V106" s="10">
        <f t="shared" si="11"/>
        <v>101.76</v>
      </c>
    </row>
    <row r="107" spans="1:22" ht="23.4" customHeight="1" x14ac:dyDescent="0.25">
      <c r="A107" s="1"/>
      <c r="B107" s="4"/>
      <c r="C107" s="8" t="s">
        <v>3</v>
      </c>
      <c r="D107" s="8" t="s">
        <v>162</v>
      </c>
      <c r="E107" s="9" t="s">
        <v>163</v>
      </c>
      <c r="F107" s="8"/>
      <c r="G107" s="8"/>
      <c r="H107" s="8"/>
      <c r="I107" s="8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>
        <f>T108+T113</f>
        <v>2494845.0099999998</v>
      </c>
      <c r="U107" s="10">
        <f>U108+U113</f>
        <v>2538720.3600000003</v>
      </c>
      <c r="V107" s="10">
        <f t="shared" si="11"/>
        <v>101.76</v>
      </c>
    </row>
    <row r="108" spans="1:22" ht="26.4" x14ac:dyDescent="0.25">
      <c r="A108" s="1"/>
      <c r="B108" s="4"/>
      <c r="C108" s="8" t="s">
        <v>3</v>
      </c>
      <c r="D108" s="8" t="s">
        <v>164</v>
      </c>
      <c r="E108" s="9" t="s">
        <v>165</v>
      </c>
      <c r="F108" s="8"/>
      <c r="G108" s="8"/>
      <c r="H108" s="8"/>
      <c r="I108" s="8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>
        <f t="shared" si="12"/>
        <v>717500</v>
      </c>
      <c r="U108" s="10">
        <f t="shared" si="12"/>
        <v>738163.58000000007</v>
      </c>
      <c r="V108" s="10">
        <f t="shared" si="11"/>
        <v>102.88</v>
      </c>
    </row>
    <row r="109" spans="1:22" ht="26.4" x14ac:dyDescent="0.25">
      <c r="A109" s="1"/>
      <c r="B109" s="4"/>
      <c r="C109" s="8" t="s">
        <v>3</v>
      </c>
      <c r="D109" s="8" t="s">
        <v>166</v>
      </c>
      <c r="E109" s="9" t="s">
        <v>167</v>
      </c>
      <c r="F109" s="8"/>
      <c r="G109" s="8"/>
      <c r="H109" s="8"/>
      <c r="I109" s="8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>
        <f>SUM(T110:T112)</f>
        <v>717500</v>
      </c>
      <c r="U109" s="10">
        <f>SUM(U110:U112)</f>
        <v>738163.58000000007</v>
      </c>
      <c r="V109" s="10">
        <f t="shared" si="11"/>
        <v>102.88</v>
      </c>
    </row>
    <row r="110" spans="1:22" ht="26.4" x14ac:dyDescent="0.25">
      <c r="A110" s="2"/>
      <c r="B110" s="5"/>
      <c r="C110" s="11" t="s">
        <v>79</v>
      </c>
      <c r="D110" s="11" t="s">
        <v>166</v>
      </c>
      <c r="E110" s="12" t="s">
        <v>167</v>
      </c>
      <c r="F110" s="11"/>
      <c r="G110" s="11"/>
      <c r="H110" s="11"/>
      <c r="I110" s="11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>
        <v>294300</v>
      </c>
      <c r="U110" s="13">
        <v>312352.52</v>
      </c>
      <c r="V110" s="13">
        <f t="shared" si="11"/>
        <v>106.13</v>
      </c>
    </row>
    <row r="111" spans="1:22" ht="26.4" x14ac:dyDescent="0.25">
      <c r="A111" s="2"/>
      <c r="B111" s="5"/>
      <c r="C111" s="11" t="s">
        <v>104</v>
      </c>
      <c r="D111" s="11" t="s">
        <v>166</v>
      </c>
      <c r="E111" s="12" t="s">
        <v>167</v>
      </c>
      <c r="F111" s="11"/>
      <c r="G111" s="11"/>
      <c r="H111" s="11"/>
      <c r="I111" s="11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>
        <v>73200</v>
      </c>
      <c r="U111" s="13">
        <v>72415.520000000004</v>
      </c>
      <c r="V111" s="13">
        <f t="shared" si="11"/>
        <v>98.93</v>
      </c>
    </row>
    <row r="112" spans="1:22" ht="26.4" x14ac:dyDescent="0.25">
      <c r="A112" s="2"/>
      <c r="B112" s="5"/>
      <c r="C112" s="11" t="s">
        <v>91</v>
      </c>
      <c r="D112" s="11" t="s">
        <v>166</v>
      </c>
      <c r="E112" s="12" t="s">
        <v>167</v>
      </c>
      <c r="F112" s="11"/>
      <c r="G112" s="11"/>
      <c r="H112" s="11"/>
      <c r="I112" s="11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>
        <v>350000</v>
      </c>
      <c r="U112" s="13">
        <v>353395.54</v>
      </c>
      <c r="V112" s="13">
        <f t="shared" si="11"/>
        <v>100.97</v>
      </c>
    </row>
    <row r="113" spans="1:22" ht="20.399999999999999" customHeight="1" x14ac:dyDescent="0.25">
      <c r="A113" s="2"/>
      <c r="B113" s="23"/>
      <c r="C113" s="21" t="s">
        <v>3</v>
      </c>
      <c r="D113" s="21" t="s">
        <v>407</v>
      </c>
      <c r="E113" s="22" t="s">
        <v>408</v>
      </c>
      <c r="F113" s="11"/>
      <c r="G113" s="11"/>
      <c r="H113" s="11"/>
      <c r="I113" s="11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0">
        <f>SUM(T114)</f>
        <v>1777345.01</v>
      </c>
      <c r="U113" s="10">
        <f>SUM(U114)</f>
        <v>1800556.78</v>
      </c>
      <c r="V113" s="10">
        <f t="shared" si="11"/>
        <v>101.31</v>
      </c>
    </row>
    <row r="114" spans="1:22" ht="21" customHeight="1" x14ac:dyDescent="0.25">
      <c r="A114" s="2"/>
      <c r="B114" s="23"/>
      <c r="C114" s="11" t="s">
        <v>3</v>
      </c>
      <c r="D114" s="11" t="s">
        <v>409</v>
      </c>
      <c r="E114" s="12" t="s">
        <v>410</v>
      </c>
      <c r="F114" s="11"/>
      <c r="G114" s="11"/>
      <c r="H114" s="11"/>
      <c r="I114" s="11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>
        <f>SUM(T115:T118)</f>
        <v>1777345.01</v>
      </c>
      <c r="U114" s="13">
        <f>SUM(U115:U118)</f>
        <v>1800556.78</v>
      </c>
      <c r="V114" s="13">
        <f t="shared" si="11"/>
        <v>101.31</v>
      </c>
    </row>
    <row r="115" spans="1:22" ht="16.2" customHeight="1" x14ac:dyDescent="0.25">
      <c r="A115" s="2"/>
      <c r="B115" s="23"/>
      <c r="C115" s="11" t="s">
        <v>243</v>
      </c>
      <c r="D115" s="11" t="s">
        <v>409</v>
      </c>
      <c r="E115" s="12" t="s">
        <v>410</v>
      </c>
      <c r="F115" s="11"/>
      <c r="G115" s="11"/>
      <c r="H115" s="11"/>
      <c r="I115" s="11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>
        <v>21.3</v>
      </c>
      <c r="U115" s="13">
        <v>21.3</v>
      </c>
      <c r="V115" s="13">
        <f t="shared" si="11"/>
        <v>100</v>
      </c>
    </row>
    <row r="116" spans="1:22" ht="16.8" customHeight="1" x14ac:dyDescent="0.25">
      <c r="A116" s="2"/>
      <c r="B116" s="23"/>
      <c r="C116" s="11" t="s">
        <v>79</v>
      </c>
      <c r="D116" s="11" t="s">
        <v>409</v>
      </c>
      <c r="E116" s="12" t="s">
        <v>410</v>
      </c>
      <c r="F116" s="11"/>
      <c r="G116" s="11"/>
      <c r="H116" s="11"/>
      <c r="I116" s="11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>
        <v>1031240.17</v>
      </c>
      <c r="U116" s="13">
        <v>1031240.17</v>
      </c>
      <c r="V116" s="13">
        <f t="shared" si="11"/>
        <v>100</v>
      </c>
    </row>
    <row r="117" spans="1:22" ht="18.600000000000001" customHeight="1" x14ac:dyDescent="0.25">
      <c r="A117" s="2"/>
      <c r="B117" s="23"/>
      <c r="C117" s="11" t="s">
        <v>104</v>
      </c>
      <c r="D117" s="11" t="s">
        <v>409</v>
      </c>
      <c r="E117" s="12" t="s">
        <v>410</v>
      </c>
      <c r="F117" s="11"/>
      <c r="G117" s="11"/>
      <c r="H117" s="11"/>
      <c r="I117" s="11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>
        <v>741985.66</v>
      </c>
      <c r="U117" s="13">
        <v>765197.43</v>
      </c>
      <c r="V117" s="13">
        <f t="shared" si="11"/>
        <v>103.13</v>
      </c>
    </row>
    <row r="118" spans="1:22" ht="15.6" customHeight="1" x14ac:dyDescent="0.25">
      <c r="A118" s="2"/>
      <c r="B118" s="23"/>
      <c r="C118" s="11" t="s">
        <v>91</v>
      </c>
      <c r="D118" s="11" t="s">
        <v>409</v>
      </c>
      <c r="E118" s="12" t="s">
        <v>410</v>
      </c>
      <c r="F118" s="11"/>
      <c r="G118" s="11"/>
      <c r="H118" s="11"/>
      <c r="I118" s="11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>
        <v>4097.88</v>
      </c>
      <c r="U118" s="13">
        <v>4097.88</v>
      </c>
      <c r="V118" s="13">
        <f t="shared" si="11"/>
        <v>100</v>
      </c>
    </row>
    <row r="119" spans="1:22" ht="18.600000000000001" customHeight="1" x14ac:dyDescent="0.25">
      <c r="A119" s="1"/>
      <c r="B119" s="4"/>
      <c r="C119" s="8" t="s">
        <v>79</v>
      </c>
      <c r="D119" s="8" t="s">
        <v>168</v>
      </c>
      <c r="E119" s="9" t="s">
        <v>169</v>
      </c>
      <c r="F119" s="8"/>
      <c r="G119" s="8"/>
      <c r="H119" s="8"/>
      <c r="I119" s="8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>
        <f>T120+T122</f>
        <v>13499700</v>
      </c>
      <c r="U119" s="10">
        <f>U120+U122</f>
        <v>14164386.16</v>
      </c>
      <c r="V119" s="10">
        <f t="shared" si="11"/>
        <v>104.92</v>
      </c>
    </row>
    <row r="120" spans="1:22" ht="16.8" customHeight="1" x14ac:dyDescent="0.25">
      <c r="A120" s="1"/>
      <c r="B120" s="4"/>
      <c r="C120" s="8" t="s">
        <v>79</v>
      </c>
      <c r="D120" s="8" t="s">
        <v>170</v>
      </c>
      <c r="E120" s="9" t="s">
        <v>171</v>
      </c>
      <c r="F120" s="8"/>
      <c r="G120" s="8"/>
      <c r="H120" s="8"/>
      <c r="I120" s="8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>
        <f>T121</f>
        <v>13445400</v>
      </c>
      <c r="U120" s="10">
        <f>U121</f>
        <v>14108701.279999999</v>
      </c>
      <c r="V120" s="10">
        <f t="shared" si="11"/>
        <v>104.93</v>
      </c>
    </row>
    <row r="121" spans="1:22" ht="19.8" customHeight="1" x14ac:dyDescent="0.25">
      <c r="A121" s="2"/>
      <c r="B121" s="5"/>
      <c r="C121" s="11" t="s">
        <v>79</v>
      </c>
      <c r="D121" s="11" t="s">
        <v>172</v>
      </c>
      <c r="E121" s="12" t="s">
        <v>173</v>
      </c>
      <c r="F121" s="11"/>
      <c r="G121" s="11"/>
      <c r="H121" s="11"/>
      <c r="I121" s="11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>
        <v>13445400</v>
      </c>
      <c r="U121" s="13">
        <v>14108701.279999999</v>
      </c>
      <c r="V121" s="13">
        <f t="shared" si="11"/>
        <v>104.93</v>
      </c>
    </row>
    <row r="122" spans="1:22" ht="52.8" x14ac:dyDescent="0.25">
      <c r="A122" s="2"/>
      <c r="B122" s="23"/>
      <c r="C122" s="21" t="s">
        <v>3</v>
      </c>
      <c r="D122" s="21" t="s">
        <v>412</v>
      </c>
      <c r="E122" s="22" t="s">
        <v>415</v>
      </c>
      <c r="F122" s="21"/>
      <c r="G122" s="21"/>
      <c r="H122" s="21"/>
      <c r="I122" s="21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>
        <f>T123</f>
        <v>54300</v>
      </c>
      <c r="U122" s="10">
        <f>U123</f>
        <v>55684.88</v>
      </c>
      <c r="V122" s="10">
        <f t="shared" si="11"/>
        <v>102.55</v>
      </c>
    </row>
    <row r="123" spans="1:22" ht="66" x14ac:dyDescent="0.25">
      <c r="A123" s="2"/>
      <c r="B123" s="23"/>
      <c r="C123" s="21" t="s">
        <v>3</v>
      </c>
      <c r="D123" s="21" t="s">
        <v>413</v>
      </c>
      <c r="E123" s="22" t="s">
        <v>416</v>
      </c>
      <c r="F123" s="21"/>
      <c r="G123" s="21"/>
      <c r="H123" s="21"/>
      <c r="I123" s="21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>
        <f>T124</f>
        <v>54300</v>
      </c>
      <c r="U123" s="10">
        <f>U124</f>
        <v>55684.88</v>
      </c>
      <c r="V123" s="10">
        <f t="shared" si="11"/>
        <v>102.55</v>
      </c>
    </row>
    <row r="124" spans="1:22" ht="52.8" x14ac:dyDescent="0.25">
      <c r="A124" s="2"/>
      <c r="B124" s="23"/>
      <c r="C124" s="11" t="s">
        <v>91</v>
      </c>
      <c r="D124" s="11" t="s">
        <v>414</v>
      </c>
      <c r="E124" s="12" t="s">
        <v>415</v>
      </c>
      <c r="F124" s="11"/>
      <c r="G124" s="11"/>
      <c r="H124" s="11"/>
      <c r="I124" s="11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>
        <v>54300</v>
      </c>
      <c r="U124" s="13">
        <v>55684.88</v>
      </c>
      <c r="V124" s="13">
        <f t="shared" si="11"/>
        <v>102.55</v>
      </c>
    </row>
    <row r="125" spans="1:22" ht="19.2" customHeight="1" x14ac:dyDescent="0.25">
      <c r="A125" s="1"/>
      <c r="B125" s="4"/>
      <c r="C125" s="8" t="s">
        <v>3</v>
      </c>
      <c r="D125" s="8" t="s">
        <v>174</v>
      </c>
      <c r="E125" s="9" t="s">
        <v>175</v>
      </c>
      <c r="F125" s="8"/>
      <c r="G125" s="8"/>
      <c r="H125" s="8"/>
      <c r="I125" s="8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>
        <f>SUM(T126+T159+T161+T169+T181)</f>
        <v>7065000</v>
      </c>
      <c r="U125" s="10">
        <f>SUM(U126+U159+U161+U169+U181)</f>
        <v>9148607.1100000013</v>
      </c>
      <c r="V125" s="10">
        <f t="shared" si="11"/>
        <v>129.49</v>
      </c>
    </row>
    <row r="126" spans="1:22" ht="26.4" x14ac:dyDescent="0.25">
      <c r="A126" s="1"/>
      <c r="B126" s="4"/>
      <c r="C126" s="8" t="s">
        <v>3</v>
      </c>
      <c r="D126" s="8" t="s">
        <v>176</v>
      </c>
      <c r="E126" s="9" t="s">
        <v>177</v>
      </c>
      <c r="F126" s="8"/>
      <c r="G126" s="8"/>
      <c r="H126" s="8"/>
      <c r="I126" s="8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>
        <f>SUM(T127+T130+T134+T137+T139+T143+T145+T147+T153+T156+T151+T141+T149)</f>
        <v>1662200</v>
      </c>
      <c r="U126" s="10">
        <f>SUM(U127+U130+U134+U137+U139+U143+U145+U147+U153+U156+U151+U141+U149)</f>
        <v>1555752.63</v>
      </c>
      <c r="V126" s="10">
        <f t="shared" si="11"/>
        <v>93.6</v>
      </c>
    </row>
    <row r="127" spans="1:22" ht="39.6" x14ac:dyDescent="0.25">
      <c r="A127" s="1"/>
      <c r="B127" s="4"/>
      <c r="C127" s="8" t="s">
        <v>3</v>
      </c>
      <c r="D127" s="8" t="s">
        <v>179</v>
      </c>
      <c r="E127" s="9" t="s">
        <v>180</v>
      </c>
      <c r="F127" s="8"/>
      <c r="G127" s="8"/>
      <c r="H127" s="8"/>
      <c r="I127" s="8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>
        <f>T129</f>
        <v>55000</v>
      </c>
      <c r="U127" s="10">
        <f>U129+U128</f>
        <v>29448.760000000002</v>
      </c>
      <c r="V127" s="10">
        <f t="shared" si="11"/>
        <v>53.54</v>
      </c>
    </row>
    <row r="128" spans="1:22" ht="52.8" x14ac:dyDescent="0.25">
      <c r="A128" s="1"/>
      <c r="B128" s="28"/>
      <c r="C128" s="11" t="s">
        <v>187</v>
      </c>
      <c r="D128" s="11" t="s">
        <v>181</v>
      </c>
      <c r="E128" s="14" t="s">
        <v>182</v>
      </c>
      <c r="F128" s="11"/>
      <c r="G128" s="11"/>
      <c r="H128" s="11"/>
      <c r="I128" s="11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>
        <v>0</v>
      </c>
      <c r="U128" s="13">
        <v>2672.81</v>
      </c>
      <c r="V128" s="13" t="s">
        <v>411</v>
      </c>
    </row>
    <row r="129" spans="1:22" ht="52.8" x14ac:dyDescent="0.25">
      <c r="A129" s="2"/>
      <c r="B129" s="5"/>
      <c r="C129" s="11" t="s">
        <v>178</v>
      </c>
      <c r="D129" s="11" t="s">
        <v>181</v>
      </c>
      <c r="E129" s="14" t="s">
        <v>182</v>
      </c>
      <c r="F129" s="11"/>
      <c r="G129" s="11"/>
      <c r="H129" s="11"/>
      <c r="I129" s="11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>
        <v>55000</v>
      </c>
      <c r="U129" s="13">
        <v>26775.95</v>
      </c>
      <c r="V129" s="13">
        <f t="shared" si="11"/>
        <v>48.68</v>
      </c>
    </row>
    <row r="130" spans="1:22" ht="52.8" x14ac:dyDescent="0.25">
      <c r="A130" s="1"/>
      <c r="B130" s="4"/>
      <c r="C130" s="8" t="s">
        <v>3</v>
      </c>
      <c r="D130" s="8" t="s">
        <v>183</v>
      </c>
      <c r="E130" s="9" t="s">
        <v>184</v>
      </c>
      <c r="F130" s="8"/>
      <c r="G130" s="8"/>
      <c r="H130" s="8"/>
      <c r="I130" s="8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>
        <f>T131</f>
        <v>464100</v>
      </c>
      <c r="U130" s="10">
        <f>U131</f>
        <v>347798.36</v>
      </c>
      <c r="V130" s="10">
        <f t="shared" si="11"/>
        <v>74.94</v>
      </c>
    </row>
    <row r="131" spans="1:22" ht="66" x14ac:dyDescent="0.25">
      <c r="A131" s="1"/>
      <c r="B131" s="4"/>
      <c r="C131" s="8" t="s">
        <v>3</v>
      </c>
      <c r="D131" s="8" t="s">
        <v>185</v>
      </c>
      <c r="E131" s="15" t="s">
        <v>186</v>
      </c>
      <c r="F131" s="8"/>
      <c r="G131" s="8"/>
      <c r="H131" s="8"/>
      <c r="I131" s="8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>
        <f>SUM(T132:T133)</f>
        <v>464100</v>
      </c>
      <c r="U131" s="10">
        <f>SUM(U132:U133)</f>
        <v>347798.36</v>
      </c>
      <c r="V131" s="10">
        <f t="shared" si="11"/>
        <v>74.94</v>
      </c>
    </row>
    <row r="132" spans="1:22" ht="66" x14ac:dyDescent="0.25">
      <c r="A132" s="2"/>
      <c r="B132" s="5"/>
      <c r="C132" s="11" t="s">
        <v>187</v>
      </c>
      <c r="D132" s="11" t="s">
        <v>185</v>
      </c>
      <c r="E132" s="14" t="s">
        <v>186</v>
      </c>
      <c r="F132" s="11"/>
      <c r="G132" s="11"/>
      <c r="H132" s="11"/>
      <c r="I132" s="11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>
        <v>14000</v>
      </c>
      <c r="U132" s="13">
        <v>5127.18</v>
      </c>
      <c r="V132" s="13">
        <f t="shared" si="11"/>
        <v>36.619999999999997</v>
      </c>
    </row>
    <row r="133" spans="1:22" ht="66" x14ac:dyDescent="0.25">
      <c r="A133" s="2"/>
      <c r="B133" s="5"/>
      <c r="C133" s="11" t="s">
        <v>178</v>
      </c>
      <c r="D133" s="11" t="s">
        <v>185</v>
      </c>
      <c r="E133" s="14" t="s">
        <v>186</v>
      </c>
      <c r="F133" s="11"/>
      <c r="G133" s="11"/>
      <c r="H133" s="11"/>
      <c r="I133" s="11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450100</v>
      </c>
      <c r="U133" s="13">
        <v>342671.18</v>
      </c>
      <c r="V133" s="13">
        <f t="shared" si="11"/>
        <v>76.13</v>
      </c>
    </row>
    <row r="134" spans="1:22" ht="39.6" x14ac:dyDescent="0.25">
      <c r="A134" s="1"/>
      <c r="B134" s="4"/>
      <c r="C134" s="8" t="s">
        <v>3</v>
      </c>
      <c r="D134" s="8" t="s">
        <v>188</v>
      </c>
      <c r="E134" s="9" t="s">
        <v>189</v>
      </c>
      <c r="F134" s="8"/>
      <c r="G134" s="8"/>
      <c r="H134" s="8"/>
      <c r="I134" s="8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>
        <f>T136+T135</f>
        <v>160000</v>
      </c>
      <c r="U134" s="10">
        <f>U136+U135</f>
        <v>94929.49</v>
      </c>
      <c r="V134" s="10">
        <f t="shared" si="11"/>
        <v>59.33</v>
      </c>
    </row>
    <row r="135" spans="1:22" ht="52.8" x14ac:dyDescent="0.25">
      <c r="A135" s="1"/>
      <c r="B135" s="28"/>
      <c r="C135" s="11" t="s">
        <v>187</v>
      </c>
      <c r="D135" s="11" t="s">
        <v>190</v>
      </c>
      <c r="E135" s="14" t="s">
        <v>191</v>
      </c>
      <c r="F135" s="11"/>
      <c r="G135" s="11"/>
      <c r="H135" s="11"/>
      <c r="I135" s="11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>
        <v>0</v>
      </c>
      <c r="U135" s="13">
        <v>1650</v>
      </c>
      <c r="V135" s="13" t="s">
        <v>411</v>
      </c>
    </row>
    <row r="136" spans="1:22" ht="52.8" x14ac:dyDescent="0.25">
      <c r="A136" s="2"/>
      <c r="B136" s="5"/>
      <c r="C136" s="11" t="s">
        <v>178</v>
      </c>
      <c r="D136" s="11" t="s">
        <v>190</v>
      </c>
      <c r="E136" s="14" t="s">
        <v>191</v>
      </c>
      <c r="F136" s="11"/>
      <c r="G136" s="11"/>
      <c r="H136" s="11"/>
      <c r="I136" s="11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>
        <v>160000</v>
      </c>
      <c r="U136" s="13">
        <v>93279.49</v>
      </c>
      <c r="V136" s="13">
        <f t="shared" si="11"/>
        <v>58.3</v>
      </c>
    </row>
    <row r="137" spans="1:22" ht="39.6" x14ac:dyDescent="0.25">
      <c r="A137" s="1"/>
      <c r="B137" s="4"/>
      <c r="C137" s="25" t="s">
        <v>178</v>
      </c>
      <c r="D137" s="25" t="s">
        <v>192</v>
      </c>
      <c r="E137" s="26" t="s">
        <v>193</v>
      </c>
      <c r="F137" s="25"/>
      <c r="G137" s="25"/>
      <c r="H137" s="25"/>
      <c r="I137" s="25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>
        <f>T138</f>
        <v>168000</v>
      </c>
      <c r="U137" s="10">
        <f>U138</f>
        <v>95001</v>
      </c>
      <c r="V137" s="10">
        <f t="shared" si="11"/>
        <v>56.55</v>
      </c>
    </row>
    <row r="138" spans="1:22" ht="52.8" x14ac:dyDescent="0.25">
      <c r="A138" s="2"/>
      <c r="B138" s="5"/>
      <c r="C138" s="11" t="s">
        <v>178</v>
      </c>
      <c r="D138" s="11" t="s">
        <v>194</v>
      </c>
      <c r="E138" s="14" t="s">
        <v>195</v>
      </c>
      <c r="F138" s="11"/>
      <c r="G138" s="11"/>
      <c r="H138" s="11"/>
      <c r="I138" s="11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>
        <v>168000</v>
      </c>
      <c r="U138" s="13">
        <v>95001</v>
      </c>
      <c r="V138" s="13">
        <f t="shared" si="11"/>
        <v>56.55</v>
      </c>
    </row>
    <row r="139" spans="1:22" ht="39.6" x14ac:dyDescent="0.25">
      <c r="A139" s="1"/>
      <c r="B139" s="4"/>
      <c r="C139" s="8" t="s">
        <v>178</v>
      </c>
      <c r="D139" s="8" t="s">
        <v>196</v>
      </c>
      <c r="E139" s="9" t="s">
        <v>197</v>
      </c>
      <c r="F139" s="8"/>
      <c r="G139" s="8"/>
      <c r="H139" s="8"/>
      <c r="I139" s="8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>
        <f>T140</f>
        <v>11000</v>
      </c>
      <c r="U139" s="10">
        <f>U140</f>
        <v>10000</v>
      </c>
      <c r="V139" s="10">
        <f t="shared" si="11"/>
        <v>90.91</v>
      </c>
    </row>
    <row r="140" spans="1:22" ht="52.8" x14ac:dyDescent="0.25">
      <c r="A140" s="2"/>
      <c r="B140" s="5"/>
      <c r="C140" s="11" t="s">
        <v>178</v>
      </c>
      <c r="D140" s="11" t="s">
        <v>198</v>
      </c>
      <c r="E140" s="14" t="s">
        <v>199</v>
      </c>
      <c r="F140" s="11"/>
      <c r="G140" s="11"/>
      <c r="H140" s="11"/>
      <c r="I140" s="11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11000</v>
      </c>
      <c r="U140" s="13">
        <v>10000</v>
      </c>
      <c r="V140" s="13">
        <f t="shared" si="11"/>
        <v>90.91</v>
      </c>
    </row>
    <row r="141" spans="1:22" ht="39.6" x14ac:dyDescent="0.25">
      <c r="A141" s="2"/>
      <c r="B141" s="23"/>
      <c r="C141" s="25" t="s">
        <v>187</v>
      </c>
      <c r="D141" s="25" t="s">
        <v>522</v>
      </c>
      <c r="E141" s="15" t="s">
        <v>524</v>
      </c>
      <c r="F141" s="25"/>
      <c r="G141" s="25"/>
      <c r="H141" s="25"/>
      <c r="I141" s="25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>
        <v>0</v>
      </c>
      <c r="U141" s="10">
        <v>0.19</v>
      </c>
      <c r="V141" s="10" t="s">
        <v>411</v>
      </c>
    </row>
    <row r="142" spans="1:22" ht="52.8" x14ac:dyDescent="0.25">
      <c r="A142" s="2"/>
      <c r="B142" s="23"/>
      <c r="C142" s="11" t="s">
        <v>187</v>
      </c>
      <c r="D142" s="11" t="s">
        <v>523</v>
      </c>
      <c r="E142" s="14" t="s">
        <v>525</v>
      </c>
      <c r="F142" s="11"/>
      <c r="G142" s="11"/>
      <c r="H142" s="11"/>
      <c r="I142" s="11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>
        <v>0</v>
      </c>
      <c r="U142" s="13">
        <v>0.19</v>
      </c>
      <c r="V142" s="13" t="s">
        <v>411</v>
      </c>
    </row>
    <row r="143" spans="1:22" ht="39.6" x14ac:dyDescent="0.25">
      <c r="A143" s="1"/>
      <c r="B143" s="4"/>
      <c r="C143" s="8" t="s">
        <v>178</v>
      </c>
      <c r="D143" s="8" t="s">
        <v>200</v>
      </c>
      <c r="E143" s="9" t="s">
        <v>201</v>
      </c>
      <c r="F143" s="8"/>
      <c r="G143" s="8"/>
      <c r="H143" s="8"/>
      <c r="I143" s="8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>
        <f>T144</f>
        <v>12000</v>
      </c>
      <c r="U143" s="10">
        <f>U144</f>
        <v>8000</v>
      </c>
      <c r="V143" s="10">
        <f t="shared" si="11"/>
        <v>66.67</v>
      </c>
    </row>
    <row r="144" spans="1:22" ht="52.8" x14ac:dyDescent="0.25">
      <c r="A144" s="2"/>
      <c r="B144" s="5"/>
      <c r="C144" s="11" t="s">
        <v>178</v>
      </c>
      <c r="D144" s="11" t="s">
        <v>202</v>
      </c>
      <c r="E144" s="14" t="s">
        <v>203</v>
      </c>
      <c r="F144" s="11"/>
      <c r="G144" s="11"/>
      <c r="H144" s="11"/>
      <c r="I144" s="11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>
        <v>12000</v>
      </c>
      <c r="U144" s="13">
        <v>8000</v>
      </c>
      <c r="V144" s="13">
        <f t="shared" si="11"/>
        <v>66.67</v>
      </c>
    </row>
    <row r="145" spans="1:22" ht="52.8" x14ac:dyDescent="0.25">
      <c r="A145" s="1"/>
      <c r="B145" s="4"/>
      <c r="C145" s="8" t="s">
        <v>178</v>
      </c>
      <c r="D145" s="8" t="s">
        <v>204</v>
      </c>
      <c r="E145" s="9" t="s">
        <v>205</v>
      </c>
      <c r="F145" s="8"/>
      <c r="G145" s="8"/>
      <c r="H145" s="8"/>
      <c r="I145" s="8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>
        <f>T146</f>
        <v>145000</v>
      </c>
      <c r="U145" s="10">
        <f>U146</f>
        <v>101455.61</v>
      </c>
      <c r="V145" s="10">
        <f t="shared" si="11"/>
        <v>69.97</v>
      </c>
    </row>
    <row r="146" spans="1:22" ht="66" x14ac:dyDescent="0.25">
      <c r="A146" s="2"/>
      <c r="B146" s="5"/>
      <c r="C146" s="11" t="s">
        <v>178</v>
      </c>
      <c r="D146" s="11" t="s">
        <v>206</v>
      </c>
      <c r="E146" s="14" t="s">
        <v>207</v>
      </c>
      <c r="F146" s="11"/>
      <c r="G146" s="11"/>
      <c r="H146" s="11"/>
      <c r="I146" s="11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>
        <v>145000</v>
      </c>
      <c r="U146" s="13">
        <v>101455.61</v>
      </c>
      <c r="V146" s="13">
        <f t="shared" si="11"/>
        <v>69.97</v>
      </c>
    </row>
    <row r="147" spans="1:22" ht="52.8" x14ac:dyDescent="0.25">
      <c r="A147" s="1"/>
      <c r="B147" s="4"/>
      <c r="C147" s="8" t="s">
        <v>178</v>
      </c>
      <c r="D147" s="8" t="s">
        <v>208</v>
      </c>
      <c r="E147" s="9" t="s">
        <v>209</v>
      </c>
      <c r="F147" s="8"/>
      <c r="G147" s="8"/>
      <c r="H147" s="8"/>
      <c r="I147" s="8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>
        <f>T148</f>
        <v>15000</v>
      </c>
      <c r="U147" s="10">
        <f>U148</f>
        <v>17465.72</v>
      </c>
      <c r="V147" s="10">
        <f t="shared" si="11"/>
        <v>116.44</v>
      </c>
    </row>
    <row r="148" spans="1:22" ht="66" x14ac:dyDescent="0.25">
      <c r="A148" s="2"/>
      <c r="B148" s="5"/>
      <c r="C148" s="11" t="s">
        <v>178</v>
      </c>
      <c r="D148" s="11" t="s">
        <v>210</v>
      </c>
      <c r="E148" s="14" t="s">
        <v>211</v>
      </c>
      <c r="F148" s="11"/>
      <c r="G148" s="11"/>
      <c r="H148" s="11"/>
      <c r="I148" s="11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>
        <v>15000</v>
      </c>
      <c r="U148" s="13">
        <v>17465.72</v>
      </c>
      <c r="V148" s="13">
        <f t="shared" si="11"/>
        <v>116.44</v>
      </c>
    </row>
    <row r="149" spans="1:22" ht="39.6" x14ac:dyDescent="0.25">
      <c r="A149" s="2"/>
      <c r="B149" s="23"/>
      <c r="C149" s="25" t="s">
        <v>178</v>
      </c>
      <c r="D149" s="25" t="s">
        <v>495</v>
      </c>
      <c r="E149" s="15" t="s">
        <v>497</v>
      </c>
      <c r="F149" s="25"/>
      <c r="G149" s="25"/>
      <c r="H149" s="25"/>
      <c r="I149" s="25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>
        <f>T150</f>
        <v>0</v>
      </c>
      <c r="U149" s="10">
        <f>U150</f>
        <v>300</v>
      </c>
      <c r="V149" s="10" t="s">
        <v>411</v>
      </c>
    </row>
    <row r="150" spans="1:22" ht="52.8" x14ac:dyDescent="0.25">
      <c r="A150" s="2"/>
      <c r="B150" s="23"/>
      <c r="C150" s="11" t="s">
        <v>178</v>
      </c>
      <c r="D150" s="11" t="s">
        <v>496</v>
      </c>
      <c r="E150" s="14" t="s">
        <v>498</v>
      </c>
      <c r="F150" s="11"/>
      <c r="G150" s="11"/>
      <c r="H150" s="11"/>
      <c r="I150" s="11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>
        <v>0</v>
      </c>
      <c r="U150" s="13">
        <v>300</v>
      </c>
      <c r="V150" s="13" t="s">
        <v>411</v>
      </c>
    </row>
    <row r="151" spans="1:22" ht="39.6" x14ac:dyDescent="0.25">
      <c r="A151" s="2"/>
      <c r="B151" s="23"/>
      <c r="C151" s="21" t="s">
        <v>178</v>
      </c>
      <c r="D151" s="21" t="s">
        <v>417</v>
      </c>
      <c r="E151" s="15" t="s">
        <v>418</v>
      </c>
      <c r="F151" s="21"/>
      <c r="G151" s="21"/>
      <c r="H151" s="21"/>
      <c r="I151" s="21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>
        <f>T152</f>
        <v>0</v>
      </c>
      <c r="U151" s="10">
        <f>U152</f>
        <v>250</v>
      </c>
      <c r="V151" s="10" t="s">
        <v>411</v>
      </c>
    </row>
    <row r="152" spans="1:22" ht="52.8" x14ac:dyDescent="0.25">
      <c r="A152" s="2"/>
      <c r="B152" s="23"/>
      <c r="C152" s="11" t="s">
        <v>178</v>
      </c>
      <c r="D152" s="11" t="s">
        <v>419</v>
      </c>
      <c r="E152" s="14" t="s">
        <v>433</v>
      </c>
      <c r="F152" s="11"/>
      <c r="G152" s="11"/>
      <c r="H152" s="11"/>
      <c r="I152" s="11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>
        <v>0</v>
      </c>
      <c r="U152" s="13">
        <v>250</v>
      </c>
      <c r="V152" s="13" t="s">
        <v>411</v>
      </c>
    </row>
    <row r="153" spans="1:22" ht="39.6" x14ac:dyDescent="0.25">
      <c r="A153" s="1"/>
      <c r="B153" s="4"/>
      <c r="C153" s="8" t="s">
        <v>3</v>
      </c>
      <c r="D153" s="8" t="s">
        <v>212</v>
      </c>
      <c r="E153" s="9" t="s">
        <v>213</v>
      </c>
      <c r="F153" s="8"/>
      <c r="G153" s="8"/>
      <c r="H153" s="8"/>
      <c r="I153" s="8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>
        <f>T154+T155</f>
        <v>320000</v>
      </c>
      <c r="U153" s="10">
        <f>U154+U155</f>
        <v>256227.32</v>
      </c>
      <c r="V153" s="10">
        <f t="shared" si="11"/>
        <v>80.069999999999993</v>
      </c>
    </row>
    <row r="154" spans="1:22" ht="52.8" x14ac:dyDescent="0.25">
      <c r="A154" s="2"/>
      <c r="B154" s="5"/>
      <c r="C154" s="11" t="s">
        <v>187</v>
      </c>
      <c r="D154" s="11" t="s">
        <v>214</v>
      </c>
      <c r="E154" s="14" t="s">
        <v>215</v>
      </c>
      <c r="F154" s="11"/>
      <c r="G154" s="11"/>
      <c r="H154" s="11"/>
      <c r="I154" s="11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>
        <v>0</v>
      </c>
      <c r="U154" s="13">
        <v>250</v>
      </c>
      <c r="V154" s="13" t="s">
        <v>411</v>
      </c>
    </row>
    <row r="155" spans="1:22" ht="52.8" x14ac:dyDescent="0.25">
      <c r="A155" s="2"/>
      <c r="B155" s="23"/>
      <c r="C155" s="11" t="s">
        <v>178</v>
      </c>
      <c r="D155" s="11" t="s">
        <v>214</v>
      </c>
      <c r="E155" s="14" t="s">
        <v>215</v>
      </c>
      <c r="F155" s="11"/>
      <c r="G155" s="11"/>
      <c r="H155" s="11"/>
      <c r="I155" s="11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>
        <v>320000</v>
      </c>
      <c r="U155" s="13">
        <v>255977.32</v>
      </c>
      <c r="V155" s="13">
        <f t="shared" si="11"/>
        <v>79.989999999999995</v>
      </c>
    </row>
    <row r="156" spans="1:22" ht="49.2" customHeight="1" x14ac:dyDescent="0.25">
      <c r="A156" s="1"/>
      <c r="B156" s="4"/>
      <c r="C156" s="8" t="s">
        <v>3</v>
      </c>
      <c r="D156" s="8" t="s">
        <v>216</v>
      </c>
      <c r="E156" s="9" t="s">
        <v>217</v>
      </c>
      <c r="F156" s="8"/>
      <c r="G156" s="8"/>
      <c r="H156" s="8"/>
      <c r="I156" s="8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>
        <f>T157+T158</f>
        <v>312100</v>
      </c>
      <c r="U156" s="10">
        <f>U157+U158</f>
        <v>594876.18000000005</v>
      </c>
      <c r="V156" s="10">
        <f t="shared" si="11"/>
        <v>190.6</v>
      </c>
    </row>
    <row r="157" spans="1:22" ht="52.8" x14ac:dyDescent="0.25">
      <c r="A157" s="2"/>
      <c r="B157" s="5"/>
      <c r="C157" s="11" t="s">
        <v>187</v>
      </c>
      <c r="D157" s="11" t="s">
        <v>218</v>
      </c>
      <c r="E157" s="14" t="s">
        <v>219</v>
      </c>
      <c r="F157" s="11"/>
      <c r="G157" s="11"/>
      <c r="H157" s="11"/>
      <c r="I157" s="11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>
        <v>0</v>
      </c>
      <c r="U157" s="13">
        <v>53031.37</v>
      </c>
      <c r="V157" s="13" t="s">
        <v>411</v>
      </c>
    </row>
    <row r="158" spans="1:22" ht="73.8" customHeight="1" x14ac:dyDescent="0.25">
      <c r="A158" s="2"/>
      <c r="B158" s="23"/>
      <c r="C158" s="11" t="s">
        <v>178</v>
      </c>
      <c r="D158" s="11" t="s">
        <v>218</v>
      </c>
      <c r="E158" s="14" t="s">
        <v>219</v>
      </c>
      <c r="F158" s="11"/>
      <c r="G158" s="11"/>
      <c r="H158" s="11"/>
      <c r="I158" s="11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>
        <v>312100</v>
      </c>
      <c r="U158" s="13">
        <v>541844.81000000006</v>
      </c>
      <c r="V158" s="13">
        <f t="shared" si="11"/>
        <v>173.61</v>
      </c>
    </row>
    <row r="159" spans="1:22" ht="26.4" x14ac:dyDescent="0.25">
      <c r="A159" s="1"/>
      <c r="B159" s="4"/>
      <c r="C159" s="8" t="s">
        <v>104</v>
      </c>
      <c r="D159" s="8" t="s">
        <v>220</v>
      </c>
      <c r="E159" s="9" t="s">
        <v>221</v>
      </c>
      <c r="F159" s="8"/>
      <c r="G159" s="8"/>
      <c r="H159" s="8"/>
      <c r="I159" s="8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>
        <f>T160</f>
        <v>75000</v>
      </c>
      <c r="U159" s="10">
        <f>U160</f>
        <v>80472.73</v>
      </c>
      <c r="V159" s="10">
        <f t="shared" si="11"/>
        <v>107.3</v>
      </c>
    </row>
    <row r="160" spans="1:22" ht="26.4" x14ac:dyDescent="0.25">
      <c r="A160" s="2"/>
      <c r="B160" s="5"/>
      <c r="C160" s="11" t="s">
        <v>104</v>
      </c>
      <c r="D160" s="11" t="s">
        <v>222</v>
      </c>
      <c r="E160" s="12" t="s">
        <v>223</v>
      </c>
      <c r="F160" s="11"/>
      <c r="G160" s="11"/>
      <c r="H160" s="11"/>
      <c r="I160" s="11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>
        <v>75000</v>
      </c>
      <c r="U160" s="13">
        <v>80472.73</v>
      </c>
      <c r="V160" s="13">
        <f t="shared" si="11"/>
        <v>107.3</v>
      </c>
    </row>
    <row r="161" spans="1:22" ht="79.2" x14ac:dyDescent="0.25">
      <c r="A161" s="1"/>
      <c r="B161" s="4"/>
      <c r="C161" s="8" t="s">
        <v>3</v>
      </c>
      <c r="D161" s="8" t="s">
        <v>224</v>
      </c>
      <c r="E161" s="15" t="s">
        <v>225</v>
      </c>
      <c r="F161" s="8"/>
      <c r="G161" s="8"/>
      <c r="H161" s="8"/>
      <c r="I161" s="8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>
        <f>T164+T162</f>
        <v>4489700</v>
      </c>
      <c r="U161" s="10">
        <f>U164+U162</f>
        <v>6856663.5500000007</v>
      </c>
      <c r="V161" s="10">
        <f t="shared" si="11"/>
        <v>152.72</v>
      </c>
    </row>
    <row r="162" spans="1:22" ht="47.4" customHeight="1" x14ac:dyDescent="0.25">
      <c r="A162" s="1"/>
      <c r="B162" s="4"/>
      <c r="C162" s="25" t="s">
        <v>104</v>
      </c>
      <c r="D162" s="25" t="s">
        <v>476</v>
      </c>
      <c r="E162" s="15" t="s">
        <v>477</v>
      </c>
      <c r="F162" s="25"/>
      <c r="G162" s="25"/>
      <c r="H162" s="25"/>
      <c r="I162" s="25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>
        <f>T163</f>
        <v>5800</v>
      </c>
      <c r="U162" s="10">
        <f>U163</f>
        <v>5807.84</v>
      </c>
      <c r="V162" s="10">
        <f t="shared" si="11"/>
        <v>100.14</v>
      </c>
    </row>
    <row r="163" spans="1:22" ht="51.6" customHeight="1" x14ac:dyDescent="0.25">
      <c r="A163" s="1"/>
      <c r="B163" s="4"/>
      <c r="C163" s="11" t="s">
        <v>104</v>
      </c>
      <c r="D163" s="11" t="s">
        <v>479</v>
      </c>
      <c r="E163" s="14" t="s">
        <v>478</v>
      </c>
      <c r="F163" s="11"/>
      <c r="G163" s="11"/>
      <c r="H163" s="11"/>
      <c r="I163" s="11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>
        <v>5800</v>
      </c>
      <c r="U163" s="13">
        <v>5807.84</v>
      </c>
      <c r="V163" s="13">
        <f t="shared" si="11"/>
        <v>100.14</v>
      </c>
    </row>
    <row r="164" spans="1:22" ht="52.8" x14ac:dyDescent="0.25">
      <c r="A164" s="1"/>
      <c r="B164" s="4"/>
      <c r="C164" s="8" t="s">
        <v>3</v>
      </c>
      <c r="D164" s="8" t="s">
        <v>226</v>
      </c>
      <c r="E164" s="15" t="s">
        <v>227</v>
      </c>
      <c r="F164" s="8"/>
      <c r="G164" s="8"/>
      <c r="H164" s="8"/>
      <c r="I164" s="8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>
        <f>T165</f>
        <v>4483900</v>
      </c>
      <c r="U164" s="10">
        <f>U165</f>
        <v>6850855.7100000009</v>
      </c>
      <c r="V164" s="10">
        <f t="shared" si="11"/>
        <v>152.79</v>
      </c>
    </row>
    <row r="165" spans="1:22" ht="52.8" x14ac:dyDescent="0.25">
      <c r="A165" s="1"/>
      <c r="B165" s="4"/>
      <c r="C165" s="8" t="s">
        <v>3</v>
      </c>
      <c r="D165" s="8" t="s">
        <v>228</v>
      </c>
      <c r="E165" s="9" t="s">
        <v>229</v>
      </c>
      <c r="F165" s="8"/>
      <c r="G165" s="8"/>
      <c r="H165" s="8"/>
      <c r="I165" s="8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>
        <f>SUM(T166+T167+T168)</f>
        <v>4483900</v>
      </c>
      <c r="U165" s="10">
        <f>SUM(U166+U167+U168)</f>
        <v>6850855.7100000009</v>
      </c>
      <c r="V165" s="10">
        <f t="shared" si="11"/>
        <v>152.79</v>
      </c>
    </row>
    <row r="166" spans="1:22" ht="39.6" x14ac:dyDescent="0.25">
      <c r="A166" s="2"/>
      <c r="B166" s="5"/>
      <c r="C166" s="11" t="s">
        <v>79</v>
      </c>
      <c r="D166" s="11" t="s">
        <v>228</v>
      </c>
      <c r="E166" s="12" t="s">
        <v>229</v>
      </c>
      <c r="F166" s="11"/>
      <c r="G166" s="11"/>
      <c r="H166" s="11"/>
      <c r="I166" s="11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>
        <v>3883900</v>
      </c>
      <c r="U166" s="13">
        <v>6209485.4800000004</v>
      </c>
      <c r="V166" s="13">
        <f t="shared" si="11"/>
        <v>159.88</v>
      </c>
    </row>
    <row r="167" spans="1:22" ht="39.6" x14ac:dyDescent="0.25">
      <c r="A167" s="2"/>
      <c r="B167" s="5"/>
      <c r="C167" s="11" t="s">
        <v>499</v>
      </c>
      <c r="D167" s="11" t="s">
        <v>228</v>
      </c>
      <c r="E167" s="12" t="s">
        <v>229</v>
      </c>
      <c r="F167" s="11"/>
      <c r="G167" s="11"/>
      <c r="H167" s="11"/>
      <c r="I167" s="11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>
        <v>0</v>
      </c>
      <c r="U167" s="13">
        <v>65</v>
      </c>
      <c r="V167" s="13" t="s">
        <v>411</v>
      </c>
    </row>
    <row r="168" spans="1:22" ht="39.6" x14ac:dyDescent="0.25">
      <c r="A168" s="2"/>
      <c r="B168" s="23"/>
      <c r="C168" s="11" t="s">
        <v>91</v>
      </c>
      <c r="D168" s="11" t="s">
        <v>228</v>
      </c>
      <c r="E168" s="12" t="s">
        <v>229</v>
      </c>
      <c r="F168" s="11"/>
      <c r="G168" s="11"/>
      <c r="H168" s="11"/>
      <c r="I168" s="11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>
        <v>600000</v>
      </c>
      <c r="U168" s="13">
        <v>641305.23</v>
      </c>
      <c r="V168" s="13">
        <f t="shared" si="11"/>
        <v>106.88</v>
      </c>
    </row>
    <row r="169" spans="1:22" ht="21.6" customHeight="1" x14ac:dyDescent="0.25">
      <c r="A169" s="1"/>
      <c r="B169" s="4"/>
      <c r="C169" s="8" t="s">
        <v>3</v>
      </c>
      <c r="D169" s="8" t="s">
        <v>230</v>
      </c>
      <c r="E169" s="9" t="s">
        <v>231</v>
      </c>
      <c r="F169" s="8"/>
      <c r="G169" s="8"/>
      <c r="H169" s="8"/>
      <c r="I169" s="8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>
        <f>SUM(T170+T172+T174)</f>
        <v>675100</v>
      </c>
      <c r="U169" s="10">
        <f>SUM(U170+U172+U174)</f>
        <v>516864.74</v>
      </c>
      <c r="V169" s="10">
        <f t="shared" si="11"/>
        <v>76.56</v>
      </c>
    </row>
    <row r="170" spans="1:22" ht="62.4" customHeight="1" x14ac:dyDescent="0.25">
      <c r="A170" s="1"/>
      <c r="B170" s="4"/>
      <c r="C170" s="25" t="s">
        <v>3</v>
      </c>
      <c r="D170" s="25" t="s">
        <v>501</v>
      </c>
      <c r="E170" s="26" t="s">
        <v>488</v>
      </c>
      <c r="F170" s="25"/>
      <c r="G170" s="25"/>
      <c r="H170" s="25"/>
      <c r="I170" s="25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>
        <f>T171</f>
        <v>113200</v>
      </c>
      <c r="U170" s="10">
        <f>U171</f>
        <v>165255.13</v>
      </c>
      <c r="V170" s="10">
        <f t="shared" si="11"/>
        <v>145.99</v>
      </c>
    </row>
    <row r="171" spans="1:22" ht="39.6" x14ac:dyDescent="0.25">
      <c r="A171" s="1"/>
      <c r="B171" s="4"/>
      <c r="C171" s="11" t="s">
        <v>79</v>
      </c>
      <c r="D171" s="11" t="s">
        <v>500</v>
      </c>
      <c r="E171" s="12" t="s">
        <v>502</v>
      </c>
      <c r="F171" s="11"/>
      <c r="G171" s="11"/>
      <c r="H171" s="11"/>
      <c r="I171" s="11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>
        <v>113200</v>
      </c>
      <c r="U171" s="13">
        <v>165255.13</v>
      </c>
      <c r="V171" s="13">
        <f t="shared" si="11"/>
        <v>145.99</v>
      </c>
    </row>
    <row r="172" spans="1:22" ht="26.4" x14ac:dyDescent="0.25">
      <c r="A172" s="1"/>
      <c r="B172" s="4"/>
      <c r="C172" s="21" t="s">
        <v>3</v>
      </c>
      <c r="D172" s="21" t="s">
        <v>420</v>
      </c>
      <c r="E172" s="22" t="s">
        <v>421</v>
      </c>
      <c r="F172" s="21"/>
      <c r="G172" s="21"/>
      <c r="H172" s="21"/>
      <c r="I172" s="21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>
        <f>T173</f>
        <v>204900</v>
      </c>
      <c r="U172" s="10">
        <f>U173</f>
        <v>204881.27</v>
      </c>
      <c r="V172" s="10">
        <f t="shared" si="11"/>
        <v>99.99</v>
      </c>
    </row>
    <row r="173" spans="1:22" ht="26.4" x14ac:dyDescent="0.25">
      <c r="A173" s="1"/>
      <c r="B173" s="4"/>
      <c r="C173" s="11" t="s">
        <v>243</v>
      </c>
      <c r="D173" s="11" t="s">
        <v>422</v>
      </c>
      <c r="E173" s="12" t="s">
        <v>421</v>
      </c>
      <c r="F173" s="21"/>
      <c r="G173" s="21"/>
      <c r="H173" s="21"/>
      <c r="I173" s="21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3">
        <v>204900</v>
      </c>
      <c r="U173" s="13">
        <v>204881.27</v>
      </c>
      <c r="V173" s="13">
        <f t="shared" si="11"/>
        <v>99.99</v>
      </c>
    </row>
    <row r="174" spans="1:22" ht="52.8" x14ac:dyDescent="0.25">
      <c r="A174" s="1"/>
      <c r="B174" s="4"/>
      <c r="C174" s="8" t="s">
        <v>3</v>
      </c>
      <c r="D174" s="8" t="s">
        <v>232</v>
      </c>
      <c r="E174" s="9" t="s">
        <v>233</v>
      </c>
      <c r="F174" s="8"/>
      <c r="G174" s="8"/>
      <c r="H174" s="8"/>
      <c r="I174" s="8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>
        <f>T175</f>
        <v>357000</v>
      </c>
      <c r="U174" s="10">
        <f>U175+U180</f>
        <v>146728.34</v>
      </c>
      <c r="V174" s="10">
        <f t="shared" si="11"/>
        <v>41.1</v>
      </c>
    </row>
    <row r="175" spans="1:22" ht="39.6" x14ac:dyDescent="0.25">
      <c r="A175" s="1"/>
      <c r="B175" s="4"/>
      <c r="C175" s="8" t="s">
        <v>3</v>
      </c>
      <c r="D175" s="8" t="s">
        <v>234</v>
      </c>
      <c r="E175" s="9" t="s">
        <v>235</v>
      </c>
      <c r="F175" s="8"/>
      <c r="G175" s="8"/>
      <c r="H175" s="8"/>
      <c r="I175" s="8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>
        <f>SUM(T176:T179)</f>
        <v>357000</v>
      </c>
      <c r="U175" s="10">
        <f>SUM(U176:U179)</f>
        <v>145178.75</v>
      </c>
      <c r="V175" s="10">
        <f t="shared" si="11"/>
        <v>40.67</v>
      </c>
    </row>
    <row r="176" spans="1:22" ht="39.6" x14ac:dyDescent="0.25">
      <c r="A176" s="2"/>
      <c r="B176" s="5"/>
      <c r="C176" s="11" t="s">
        <v>104</v>
      </c>
      <c r="D176" s="11" t="s">
        <v>234</v>
      </c>
      <c r="E176" s="12" t="s">
        <v>235</v>
      </c>
      <c r="F176" s="11"/>
      <c r="G176" s="11"/>
      <c r="H176" s="11"/>
      <c r="I176" s="11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>
        <v>7000</v>
      </c>
      <c r="U176" s="13">
        <v>11870.65</v>
      </c>
      <c r="V176" s="13">
        <f t="shared" si="11"/>
        <v>169.58</v>
      </c>
    </row>
    <row r="177" spans="1:22" ht="39.6" x14ac:dyDescent="0.25">
      <c r="A177" s="2"/>
      <c r="B177" s="5"/>
      <c r="C177" s="11" t="s">
        <v>236</v>
      </c>
      <c r="D177" s="11" t="s">
        <v>234</v>
      </c>
      <c r="E177" s="12" t="s">
        <v>235</v>
      </c>
      <c r="F177" s="11"/>
      <c r="G177" s="11"/>
      <c r="H177" s="11"/>
      <c r="I177" s="11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>
        <v>350000</v>
      </c>
      <c r="U177" s="13">
        <v>132532.63</v>
      </c>
      <c r="V177" s="13">
        <f t="shared" si="11"/>
        <v>37.869999999999997</v>
      </c>
    </row>
    <row r="178" spans="1:22" ht="79.2" x14ac:dyDescent="0.25">
      <c r="A178" s="2"/>
      <c r="B178" s="23"/>
      <c r="C178" s="11" t="s">
        <v>4</v>
      </c>
      <c r="D178" s="11" t="s">
        <v>503</v>
      </c>
      <c r="E178" s="12" t="s">
        <v>505</v>
      </c>
      <c r="F178" s="11"/>
      <c r="G178" s="11"/>
      <c r="H178" s="11"/>
      <c r="I178" s="11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>
        <v>0</v>
      </c>
      <c r="U178" s="13">
        <v>383.47</v>
      </c>
      <c r="V178" s="13" t="s">
        <v>411</v>
      </c>
    </row>
    <row r="179" spans="1:22" ht="79.2" x14ac:dyDescent="0.25">
      <c r="A179" s="2"/>
      <c r="B179" s="23"/>
      <c r="C179" s="11" t="s">
        <v>504</v>
      </c>
      <c r="D179" s="11" t="s">
        <v>503</v>
      </c>
      <c r="E179" s="12" t="s">
        <v>505</v>
      </c>
      <c r="F179" s="11"/>
      <c r="G179" s="11"/>
      <c r="H179" s="11"/>
      <c r="I179" s="11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>
        <v>0</v>
      </c>
      <c r="U179" s="13">
        <v>392</v>
      </c>
      <c r="V179" s="13" t="s">
        <v>411</v>
      </c>
    </row>
    <row r="180" spans="1:22" ht="39.6" x14ac:dyDescent="0.25">
      <c r="A180" s="2"/>
      <c r="B180" s="23"/>
      <c r="C180" s="11" t="s">
        <v>4</v>
      </c>
      <c r="D180" s="11" t="s">
        <v>423</v>
      </c>
      <c r="E180" s="12" t="s">
        <v>434</v>
      </c>
      <c r="F180" s="11"/>
      <c r="G180" s="11"/>
      <c r="H180" s="11"/>
      <c r="I180" s="11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>
        <v>0</v>
      </c>
      <c r="U180" s="13">
        <v>1549.59</v>
      </c>
      <c r="V180" s="13" t="s">
        <v>411</v>
      </c>
    </row>
    <row r="181" spans="1:22" ht="22.2" customHeight="1" x14ac:dyDescent="0.25">
      <c r="A181" s="1"/>
      <c r="B181" s="4"/>
      <c r="C181" s="8" t="s">
        <v>79</v>
      </c>
      <c r="D181" s="8" t="s">
        <v>237</v>
      </c>
      <c r="E181" s="9" t="s">
        <v>238</v>
      </c>
      <c r="F181" s="8"/>
      <c r="G181" s="8"/>
      <c r="H181" s="8"/>
      <c r="I181" s="8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>
        <f>T182</f>
        <v>163000</v>
      </c>
      <c r="U181" s="10">
        <f>U182</f>
        <v>138853.46</v>
      </c>
      <c r="V181" s="10">
        <f t="shared" si="11"/>
        <v>85.19</v>
      </c>
    </row>
    <row r="182" spans="1:22" ht="26.4" x14ac:dyDescent="0.25">
      <c r="A182" s="1"/>
      <c r="B182" s="4"/>
      <c r="C182" s="8" t="s">
        <v>79</v>
      </c>
      <c r="D182" s="8" t="s">
        <v>239</v>
      </c>
      <c r="E182" s="9" t="s">
        <v>240</v>
      </c>
      <c r="F182" s="8"/>
      <c r="G182" s="8"/>
      <c r="H182" s="8"/>
      <c r="I182" s="8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>
        <f>T183</f>
        <v>163000</v>
      </c>
      <c r="U182" s="10">
        <f>U183</f>
        <v>138853.46</v>
      </c>
      <c r="V182" s="10">
        <f t="shared" ref="V182:V268" si="13">ROUND(U182/T182*100,2)</f>
        <v>85.19</v>
      </c>
    </row>
    <row r="183" spans="1:22" ht="39.6" x14ac:dyDescent="0.25">
      <c r="A183" s="2"/>
      <c r="B183" s="5"/>
      <c r="C183" s="11" t="s">
        <v>79</v>
      </c>
      <c r="D183" s="11" t="s">
        <v>241</v>
      </c>
      <c r="E183" s="12" t="s">
        <v>242</v>
      </c>
      <c r="F183" s="11"/>
      <c r="G183" s="11"/>
      <c r="H183" s="11"/>
      <c r="I183" s="11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>
        <v>163000</v>
      </c>
      <c r="U183" s="13">
        <v>138853.46</v>
      </c>
      <c r="V183" s="13">
        <f t="shared" si="13"/>
        <v>85.19</v>
      </c>
    </row>
    <row r="184" spans="1:22" ht="22.2" customHeight="1" x14ac:dyDescent="0.25">
      <c r="A184" s="2"/>
      <c r="B184" s="23"/>
      <c r="C184" s="21" t="s">
        <v>3</v>
      </c>
      <c r="D184" s="21" t="s">
        <v>424</v>
      </c>
      <c r="E184" s="22" t="s">
        <v>425</v>
      </c>
      <c r="F184" s="21"/>
      <c r="G184" s="21"/>
      <c r="H184" s="21"/>
      <c r="I184" s="21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>
        <f t="shared" ref="T184:U185" si="14">T185</f>
        <v>0</v>
      </c>
      <c r="U184" s="10">
        <f>U185+U189</f>
        <v>-14318.419999999998</v>
      </c>
      <c r="V184" s="10" t="s">
        <v>411</v>
      </c>
    </row>
    <row r="185" spans="1:22" ht="19.2" customHeight="1" x14ac:dyDescent="0.25">
      <c r="A185" s="2"/>
      <c r="B185" s="23"/>
      <c r="C185" s="21" t="s">
        <v>3</v>
      </c>
      <c r="D185" s="21" t="s">
        <v>426</v>
      </c>
      <c r="E185" s="22" t="s">
        <v>427</v>
      </c>
      <c r="F185" s="21"/>
      <c r="G185" s="21"/>
      <c r="H185" s="21"/>
      <c r="I185" s="21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>
        <f t="shared" si="14"/>
        <v>0</v>
      </c>
      <c r="U185" s="10">
        <f t="shared" si="14"/>
        <v>-15614.63</v>
      </c>
      <c r="V185" s="10" t="s">
        <v>411</v>
      </c>
    </row>
    <row r="186" spans="1:22" ht="17.399999999999999" customHeight="1" x14ac:dyDescent="0.25">
      <c r="A186" s="2"/>
      <c r="B186" s="23"/>
      <c r="C186" s="21" t="s">
        <v>3</v>
      </c>
      <c r="D186" s="21" t="s">
        <v>428</v>
      </c>
      <c r="E186" s="22" t="s">
        <v>429</v>
      </c>
      <c r="F186" s="21"/>
      <c r="G186" s="21"/>
      <c r="H186" s="21"/>
      <c r="I186" s="21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>
        <f>T188</f>
        <v>0</v>
      </c>
      <c r="U186" s="10">
        <f>U188+U187</f>
        <v>-15614.63</v>
      </c>
      <c r="V186" s="10" t="s">
        <v>411</v>
      </c>
    </row>
    <row r="187" spans="1:22" ht="17.399999999999999" hidden="1" customHeight="1" x14ac:dyDescent="0.25">
      <c r="A187" s="2"/>
      <c r="B187" s="23"/>
      <c r="C187" s="11" t="s">
        <v>104</v>
      </c>
      <c r="D187" s="11" t="s">
        <v>428</v>
      </c>
      <c r="E187" s="12" t="s">
        <v>429</v>
      </c>
      <c r="F187" s="25"/>
      <c r="G187" s="25"/>
      <c r="H187" s="25"/>
      <c r="I187" s="25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3">
        <v>0</v>
      </c>
      <c r="U187" s="13">
        <v>0</v>
      </c>
      <c r="V187" s="13" t="s">
        <v>411</v>
      </c>
    </row>
    <row r="188" spans="1:22" ht="19.2" customHeight="1" x14ac:dyDescent="0.25">
      <c r="A188" s="2"/>
      <c r="B188" s="23"/>
      <c r="C188" s="11" t="s">
        <v>91</v>
      </c>
      <c r="D188" s="11" t="s">
        <v>428</v>
      </c>
      <c r="E188" s="12" t="s">
        <v>429</v>
      </c>
      <c r="F188" s="21"/>
      <c r="G188" s="21"/>
      <c r="H188" s="21"/>
      <c r="I188" s="21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3">
        <v>0</v>
      </c>
      <c r="U188" s="13">
        <v>-15614.63</v>
      </c>
      <c r="V188" s="13" t="s">
        <v>411</v>
      </c>
    </row>
    <row r="189" spans="1:22" ht="19.2" customHeight="1" x14ac:dyDescent="0.25">
      <c r="A189" s="2"/>
      <c r="B189" s="23"/>
      <c r="C189" s="25" t="s">
        <v>3</v>
      </c>
      <c r="D189" s="25" t="s">
        <v>506</v>
      </c>
      <c r="E189" s="26" t="s">
        <v>508</v>
      </c>
      <c r="F189" s="25"/>
      <c r="G189" s="25"/>
      <c r="H189" s="25"/>
      <c r="I189" s="25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>
        <f>T190</f>
        <v>0</v>
      </c>
      <c r="U189" s="10">
        <f>U190</f>
        <v>1296.21</v>
      </c>
      <c r="V189" s="10" t="s">
        <v>411</v>
      </c>
    </row>
    <row r="190" spans="1:22" ht="19.2" customHeight="1" x14ac:dyDescent="0.25">
      <c r="A190" s="2"/>
      <c r="B190" s="23"/>
      <c r="C190" s="11" t="s">
        <v>104</v>
      </c>
      <c r="D190" s="11" t="s">
        <v>507</v>
      </c>
      <c r="E190" s="12" t="s">
        <v>509</v>
      </c>
      <c r="F190" s="25"/>
      <c r="G190" s="25"/>
      <c r="H190" s="25"/>
      <c r="I190" s="25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3">
        <v>0</v>
      </c>
      <c r="U190" s="13">
        <v>1296.21</v>
      </c>
      <c r="V190" s="13" t="s">
        <v>411</v>
      </c>
    </row>
    <row r="191" spans="1:22" ht="18.600000000000001" customHeight="1" x14ac:dyDescent="0.25">
      <c r="A191" s="1"/>
      <c r="B191" s="4"/>
      <c r="C191" s="8" t="s">
        <v>243</v>
      </c>
      <c r="D191" s="8" t="s">
        <v>244</v>
      </c>
      <c r="E191" s="9" t="s">
        <v>245</v>
      </c>
      <c r="F191" s="8"/>
      <c r="G191" s="8"/>
      <c r="H191" s="8"/>
      <c r="I191" s="8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>
        <f>SUM(T192+T292+T282)</f>
        <v>2142997397.4300003</v>
      </c>
      <c r="U191" s="10">
        <f>SUM(U192+U292+U282+U289)</f>
        <v>2132328876.48</v>
      </c>
      <c r="V191" s="10">
        <f t="shared" si="13"/>
        <v>99.5</v>
      </c>
    </row>
    <row r="192" spans="1:22" ht="26.4" x14ac:dyDescent="0.25">
      <c r="A192" s="1"/>
      <c r="B192" s="4"/>
      <c r="C192" s="8" t="s">
        <v>243</v>
      </c>
      <c r="D192" s="8" t="s">
        <v>246</v>
      </c>
      <c r="E192" s="9" t="s">
        <v>247</v>
      </c>
      <c r="F192" s="8"/>
      <c r="G192" s="8"/>
      <c r="H192" s="8"/>
      <c r="I192" s="8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>
        <f>SUM(T193+T204+T277+T250)</f>
        <v>2148549221.7000003</v>
      </c>
      <c r="U192" s="10">
        <f>SUM(U193+U204+U277+U250)</f>
        <v>2137531092.8200002</v>
      </c>
      <c r="V192" s="10">
        <f t="shared" si="13"/>
        <v>99.49</v>
      </c>
    </row>
    <row r="193" spans="1:22" ht="19.8" customHeight="1" x14ac:dyDescent="0.25">
      <c r="A193" s="1"/>
      <c r="B193" s="4"/>
      <c r="C193" s="8" t="s">
        <v>243</v>
      </c>
      <c r="D193" s="8" t="s">
        <v>248</v>
      </c>
      <c r="E193" s="9" t="s">
        <v>249</v>
      </c>
      <c r="F193" s="8"/>
      <c r="G193" s="8"/>
      <c r="H193" s="8"/>
      <c r="I193" s="8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>
        <f>SUM(T194+T196+T198+T200)</f>
        <v>932621800</v>
      </c>
      <c r="U193" s="10">
        <f>SUM(U194+U196+U198+U200)</f>
        <v>932621800</v>
      </c>
      <c r="V193" s="10">
        <f t="shared" si="13"/>
        <v>100</v>
      </c>
    </row>
    <row r="194" spans="1:22" ht="19.2" customHeight="1" x14ac:dyDescent="0.25">
      <c r="A194" s="1"/>
      <c r="B194" s="4"/>
      <c r="C194" s="8" t="s">
        <v>243</v>
      </c>
      <c r="D194" s="8" t="s">
        <v>250</v>
      </c>
      <c r="E194" s="9" t="s">
        <v>251</v>
      </c>
      <c r="F194" s="8"/>
      <c r="G194" s="8"/>
      <c r="H194" s="8"/>
      <c r="I194" s="8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>
        <f>T195</f>
        <v>13239900</v>
      </c>
      <c r="U194" s="10">
        <f>U195</f>
        <v>13239900</v>
      </c>
      <c r="V194" s="10">
        <f t="shared" si="13"/>
        <v>100</v>
      </c>
    </row>
    <row r="195" spans="1:22" ht="26.4" x14ac:dyDescent="0.25">
      <c r="A195" s="2"/>
      <c r="B195" s="5"/>
      <c r="C195" s="11" t="s">
        <v>243</v>
      </c>
      <c r="D195" s="11" t="s">
        <v>252</v>
      </c>
      <c r="E195" s="12" t="s">
        <v>253</v>
      </c>
      <c r="F195" s="11"/>
      <c r="G195" s="11"/>
      <c r="H195" s="11"/>
      <c r="I195" s="11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>
        <v>13239900</v>
      </c>
      <c r="U195" s="13">
        <v>13239900</v>
      </c>
      <c r="V195" s="13">
        <f t="shared" si="13"/>
        <v>100</v>
      </c>
    </row>
    <row r="196" spans="1:22" ht="26.4" x14ac:dyDescent="0.25">
      <c r="A196" s="1"/>
      <c r="B196" s="4"/>
      <c r="C196" s="8" t="s">
        <v>243</v>
      </c>
      <c r="D196" s="8" t="s">
        <v>254</v>
      </c>
      <c r="E196" s="9" t="s">
        <v>255</v>
      </c>
      <c r="F196" s="8"/>
      <c r="G196" s="8"/>
      <c r="H196" s="8"/>
      <c r="I196" s="8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>
        <f>T197</f>
        <v>228435900</v>
      </c>
      <c r="U196" s="10">
        <f>U197</f>
        <v>228435900</v>
      </c>
      <c r="V196" s="10">
        <f t="shared" si="13"/>
        <v>100</v>
      </c>
    </row>
    <row r="197" spans="1:22" ht="26.4" x14ac:dyDescent="0.25">
      <c r="A197" s="2"/>
      <c r="B197" s="5"/>
      <c r="C197" s="11" t="s">
        <v>243</v>
      </c>
      <c r="D197" s="11" t="s">
        <v>256</v>
      </c>
      <c r="E197" s="12" t="s">
        <v>257</v>
      </c>
      <c r="F197" s="11"/>
      <c r="G197" s="11"/>
      <c r="H197" s="11"/>
      <c r="I197" s="11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>
        <v>228435900</v>
      </c>
      <c r="U197" s="13">
        <v>228435900</v>
      </c>
      <c r="V197" s="13">
        <f t="shared" si="13"/>
        <v>100</v>
      </c>
    </row>
    <row r="198" spans="1:22" ht="26.4" x14ac:dyDescent="0.25">
      <c r="A198" s="1"/>
      <c r="B198" s="4"/>
      <c r="C198" s="8" t="s">
        <v>243</v>
      </c>
      <c r="D198" s="8" t="s">
        <v>258</v>
      </c>
      <c r="E198" s="9" t="s">
        <v>259</v>
      </c>
      <c r="F198" s="8"/>
      <c r="G198" s="8"/>
      <c r="H198" s="8"/>
      <c r="I198" s="8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>
        <f>T199</f>
        <v>563060000</v>
      </c>
      <c r="U198" s="10">
        <f>U199</f>
        <v>563060000</v>
      </c>
      <c r="V198" s="10">
        <f t="shared" si="13"/>
        <v>100</v>
      </c>
    </row>
    <row r="199" spans="1:22" ht="26.4" x14ac:dyDescent="0.25">
      <c r="A199" s="2"/>
      <c r="B199" s="5"/>
      <c r="C199" s="11" t="s">
        <v>243</v>
      </c>
      <c r="D199" s="11" t="s">
        <v>260</v>
      </c>
      <c r="E199" s="12" t="s">
        <v>261</v>
      </c>
      <c r="F199" s="11"/>
      <c r="G199" s="11"/>
      <c r="H199" s="11"/>
      <c r="I199" s="11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>
        <v>563060000</v>
      </c>
      <c r="U199" s="13">
        <v>563060000</v>
      </c>
      <c r="V199" s="13">
        <f t="shared" si="13"/>
        <v>100</v>
      </c>
    </row>
    <row r="200" spans="1:22" ht="16.8" customHeight="1" x14ac:dyDescent="0.25">
      <c r="A200" s="1"/>
      <c r="B200" s="4"/>
      <c r="C200" s="8" t="s">
        <v>243</v>
      </c>
      <c r="D200" s="8" t="s">
        <v>262</v>
      </c>
      <c r="E200" s="9" t="s">
        <v>263</v>
      </c>
      <c r="F200" s="8"/>
      <c r="G200" s="8"/>
      <c r="H200" s="8"/>
      <c r="I200" s="8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>
        <f>T201</f>
        <v>127886000</v>
      </c>
      <c r="U200" s="10">
        <f>U201</f>
        <v>127886000</v>
      </c>
      <c r="V200" s="10">
        <f t="shared" si="13"/>
        <v>100</v>
      </c>
    </row>
    <row r="201" spans="1:22" ht="13.2" x14ac:dyDescent="0.25">
      <c r="A201" s="1"/>
      <c r="B201" s="4"/>
      <c r="C201" s="8" t="s">
        <v>243</v>
      </c>
      <c r="D201" s="8" t="s">
        <v>264</v>
      </c>
      <c r="E201" s="9" t="s">
        <v>265</v>
      </c>
      <c r="F201" s="8"/>
      <c r="G201" s="8"/>
      <c r="H201" s="8"/>
      <c r="I201" s="8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>
        <f>SUM(T202:T203)</f>
        <v>127886000</v>
      </c>
      <c r="U201" s="10">
        <f>SUM(U202:U203)</f>
        <v>127886000</v>
      </c>
      <c r="V201" s="10">
        <f t="shared" si="13"/>
        <v>100</v>
      </c>
    </row>
    <row r="202" spans="1:22" ht="66" x14ac:dyDescent="0.25">
      <c r="A202" s="2"/>
      <c r="B202" s="5"/>
      <c r="C202" s="11" t="s">
        <v>243</v>
      </c>
      <c r="D202" s="11" t="s">
        <v>266</v>
      </c>
      <c r="E202" s="14" t="s">
        <v>267</v>
      </c>
      <c r="F202" s="11"/>
      <c r="G202" s="11"/>
      <c r="H202" s="11"/>
      <c r="I202" s="11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>
        <v>102824200</v>
      </c>
      <c r="U202" s="13">
        <v>102824200</v>
      </c>
      <c r="V202" s="13">
        <f t="shared" si="13"/>
        <v>100</v>
      </c>
    </row>
    <row r="203" spans="1:22" ht="52.8" x14ac:dyDescent="0.25">
      <c r="A203" s="2"/>
      <c r="B203" s="5"/>
      <c r="C203" s="11" t="s">
        <v>243</v>
      </c>
      <c r="D203" s="11" t="s">
        <v>268</v>
      </c>
      <c r="E203" s="14" t="s">
        <v>269</v>
      </c>
      <c r="F203" s="11"/>
      <c r="G203" s="11"/>
      <c r="H203" s="11"/>
      <c r="I203" s="11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>
        <v>25061800</v>
      </c>
      <c r="U203" s="13">
        <v>25061800</v>
      </c>
      <c r="V203" s="13">
        <f t="shared" si="13"/>
        <v>100</v>
      </c>
    </row>
    <row r="204" spans="1:22" ht="25.8" customHeight="1" x14ac:dyDescent="0.25">
      <c r="A204" s="1"/>
      <c r="B204" s="4"/>
      <c r="C204" s="8" t="s">
        <v>243</v>
      </c>
      <c r="D204" s="8" t="s">
        <v>270</v>
      </c>
      <c r="E204" s="9" t="s">
        <v>271</v>
      </c>
      <c r="F204" s="8"/>
      <c r="G204" s="8"/>
      <c r="H204" s="8"/>
      <c r="I204" s="8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>
        <f>SUM(T205+T207+T209+T213+T215+T219+T221+T225+T227+T217+T223)</f>
        <v>272177584.63</v>
      </c>
      <c r="U204" s="10">
        <f>SUM(U205+U207+U209+U213+U215+U219+U221+U225+U227+U217+U223)</f>
        <v>262326115.27000001</v>
      </c>
      <c r="V204" s="10">
        <f t="shared" si="13"/>
        <v>96.38</v>
      </c>
    </row>
    <row r="205" spans="1:22" ht="79.2" hidden="1" x14ac:dyDescent="0.25">
      <c r="A205" s="1"/>
      <c r="B205" s="4"/>
      <c r="C205" s="8" t="s">
        <v>243</v>
      </c>
      <c r="D205" s="8" t="s">
        <v>272</v>
      </c>
      <c r="E205" s="15" t="s">
        <v>273</v>
      </c>
      <c r="F205" s="8"/>
      <c r="G205" s="8"/>
      <c r="H205" s="8"/>
      <c r="I205" s="8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>
        <f>T206</f>
        <v>0</v>
      </c>
      <c r="U205" s="10">
        <f>U206</f>
        <v>0</v>
      </c>
      <c r="V205" s="10" t="s">
        <v>411</v>
      </c>
    </row>
    <row r="206" spans="1:22" ht="3" hidden="1" customHeight="1" x14ac:dyDescent="0.25">
      <c r="A206" s="2"/>
      <c r="B206" s="5"/>
      <c r="C206" s="11" t="s">
        <v>243</v>
      </c>
      <c r="D206" s="11" t="s">
        <v>274</v>
      </c>
      <c r="E206" s="14" t="s">
        <v>275</v>
      </c>
      <c r="F206" s="11"/>
      <c r="G206" s="11"/>
      <c r="H206" s="11"/>
      <c r="I206" s="11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>
        <v>0</v>
      </c>
      <c r="U206" s="13">
        <v>0</v>
      </c>
      <c r="V206" s="10" t="s">
        <v>411</v>
      </c>
    </row>
    <row r="207" spans="1:22" ht="52.8" hidden="1" x14ac:dyDescent="0.25">
      <c r="A207" s="1"/>
      <c r="B207" s="4"/>
      <c r="C207" s="8" t="s">
        <v>243</v>
      </c>
      <c r="D207" s="8" t="s">
        <v>276</v>
      </c>
      <c r="E207" s="15" t="s">
        <v>277</v>
      </c>
      <c r="F207" s="8"/>
      <c r="G207" s="8"/>
      <c r="H207" s="8"/>
      <c r="I207" s="8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>
        <f>T208</f>
        <v>0</v>
      </c>
      <c r="U207" s="10">
        <f>U208</f>
        <v>0</v>
      </c>
      <c r="V207" s="10" t="s">
        <v>411</v>
      </c>
    </row>
    <row r="208" spans="1:22" ht="52.8" hidden="1" x14ac:dyDescent="0.25">
      <c r="A208" s="2"/>
      <c r="B208" s="5"/>
      <c r="C208" s="11" t="s">
        <v>243</v>
      </c>
      <c r="D208" s="11" t="s">
        <v>278</v>
      </c>
      <c r="E208" s="14" t="s">
        <v>279</v>
      </c>
      <c r="F208" s="11"/>
      <c r="G208" s="11"/>
      <c r="H208" s="11"/>
      <c r="I208" s="11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>
        <v>0</v>
      </c>
      <c r="U208" s="13">
        <v>0</v>
      </c>
      <c r="V208" s="10" t="s">
        <v>411</v>
      </c>
    </row>
    <row r="209" spans="1:22" ht="13.2" hidden="1" x14ac:dyDescent="0.25">
      <c r="A209" s="1"/>
      <c r="B209" s="4"/>
      <c r="C209" s="8" t="s">
        <v>243</v>
      </c>
      <c r="D209" s="8" t="s">
        <v>280</v>
      </c>
      <c r="E209" s="9" t="s">
        <v>281</v>
      </c>
      <c r="F209" s="8"/>
      <c r="G209" s="8"/>
      <c r="H209" s="8"/>
      <c r="I209" s="8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>
        <f>T210</f>
        <v>0</v>
      </c>
      <c r="U209" s="10">
        <f>U210</f>
        <v>0</v>
      </c>
      <c r="V209" s="10" t="e">
        <f t="shared" si="13"/>
        <v>#DIV/0!</v>
      </c>
    </row>
    <row r="210" spans="1:22" ht="13.2" hidden="1" x14ac:dyDescent="0.25">
      <c r="A210" s="2"/>
      <c r="B210" s="5"/>
      <c r="C210" s="11" t="s">
        <v>243</v>
      </c>
      <c r="D210" s="11" t="s">
        <v>282</v>
      </c>
      <c r="E210" s="12" t="s">
        <v>283</v>
      </c>
      <c r="F210" s="11"/>
      <c r="G210" s="11"/>
      <c r="H210" s="11"/>
      <c r="I210" s="11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>
        <v>0</v>
      </c>
      <c r="U210" s="13">
        <v>0</v>
      </c>
      <c r="V210" s="10" t="e">
        <f t="shared" si="13"/>
        <v>#DIV/0!</v>
      </c>
    </row>
    <row r="211" spans="1:22" ht="39.6" hidden="1" x14ac:dyDescent="0.25">
      <c r="A211" s="1"/>
      <c r="B211" s="4"/>
      <c r="C211" s="8" t="s">
        <v>243</v>
      </c>
      <c r="D211" s="8" t="s">
        <v>284</v>
      </c>
      <c r="E211" s="9" t="s">
        <v>285</v>
      </c>
      <c r="F211" s="8"/>
      <c r="G211" s="8"/>
      <c r="H211" s="8"/>
      <c r="I211" s="8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>
        <f>T212</f>
        <v>0</v>
      </c>
      <c r="U211" s="10">
        <f>U212</f>
        <v>0</v>
      </c>
      <c r="V211" s="10" t="s">
        <v>411</v>
      </c>
    </row>
    <row r="212" spans="1:22" ht="39.6" hidden="1" x14ac:dyDescent="0.25">
      <c r="A212" s="2"/>
      <c r="B212" s="5"/>
      <c r="C212" s="11" t="s">
        <v>243</v>
      </c>
      <c r="D212" s="11" t="s">
        <v>286</v>
      </c>
      <c r="E212" s="12" t="s">
        <v>287</v>
      </c>
      <c r="F212" s="11"/>
      <c r="G212" s="11"/>
      <c r="H212" s="11"/>
      <c r="I212" s="11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>
        <v>0</v>
      </c>
      <c r="U212" s="13">
        <v>0</v>
      </c>
      <c r="V212" s="10" t="s">
        <v>411</v>
      </c>
    </row>
    <row r="213" spans="1:22" ht="26.4" x14ac:dyDescent="0.25">
      <c r="A213" s="1"/>
      <c r="B213" s="4"/>
      <c r="C213" s="8" t="s">
        <v>243</v>
      </c>
      <c r="D213" s="8" t="s">
        <v>288</v>
      </c>
      <c r="E213" s="9" t="s">
        <v>289</v>
      </c>
      <c r="F213" s="8"/>
      <c r="G213" s="8"/>
      <c r="H213" s="8"/>
      <c r="I213" s="8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>
        <f>T214</f>
        <v>24152679.23</v>
      </c>
      <c r="U213" s="10">
        <f>U214</f>
        <v>24038829.859999999</v>
      </c>
      <c r="V213" s="10">
        <f t="shared" si="13"/>
        <v>99.53</v>
      </c>
    </row>
    <row r="214" spans="1:22" ht="26.4" x14ac:dyDescent="0.25">
      <c r="A214" s="2"/>
      <c r="B214" s="5"/>
      <c r="C214" s="11" t="s">
        <v>243</v>
      </c>
      <c r="D214" s="11" t="s">
        <v>290</v>
      </c>
      <c r="E214" s="12" t="s">
        <v>291</v>
      </c>
      <c r="F214" s="11"/>
      <c r="G214" s="11"/>
      <c r="H214" s="11"/>
      <c r="I214" s="11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>
        <v>24152679.23</v>
      </c>
      <c r="U214" s="13">
        <v>24038829.859999999</v>
      </c>
      <c r="V214" s="13">
        <f t="shared" si="13"/>
        <v>99.53</v>
      </c>
    </row>
    <row r="215" spans="1:22" ht="39.6" hidden="1" x14ac:dyDescent="0.25">
      <c r="A215" s="1"/>
      <c r="B215" s="4"/>
      <c r="C215" s="8" t="s">
        <v>243</v>
      </c>
      <c r="D215" s="8" t="s">
        <v>292</v>
      </c>
      <c r="E215" s="9" t="s">
        <v>293</v>
      </c>
      <c r="F215" s="8"/>
      <c r="G215" s="8"/>
      <c r="H215" s="8"/>
      <c r="I215" s="8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>
        <f>T216</f>
        <v>0</v>
      </c>
      <c r="U215" s="10">
        <f>U216</f>
        <v>0</v>
      </c>
      <c r="V215" s="10" t="s">
        <v>411</v>
      </c>
    </row>
    <row r="216" spans="1:22" ht="39.6" hidden="1" x14ac:dyDescent="0.25">
      <c r="A216" s="2"/>
      <c r="B216" s="5"/>
      <c r="C216" s="11" t="s">
        <v>243</v>
      </c>
      <c r="D216" s="11" t="s">
        <v>294</v>
      </c>
      <c r="E216" s="12" t="s">
        <v>295</v>
      </c>
      <c r="F216" s="11"/>
      <c r="G216" s="11"/>
      <c r="H216" s="11"/>
      <c r="I216" s="11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>
        <v>0</v>
      </c>
      <c r="U216" s="13">
        <v>0</v>
      </c>
      <c r="V216" s="10" t="s">
        <v>411</v>
      </c>
    </row>
    <row r="217" spans="1:22" ht="39.6" x14ac:dyDescent="0.25">
      <c r="A217" s="2"/>
      <c r="B217" s="23"/>
      <c r="C217" s="25" t="s">
        <v>243</v>
      </c>
      <c r="D217" s="25" t="s">
        <v>292</v>
      </c>
      <c r="E217" s="26" t="s">
        <v>510</v>
      </c>
      <c r="F217" s="25"/>
      <c r="G217" s="25"/>
      <c r="H217" s="25"/>
      <c r="I217" s="25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>
        <f>T218</f>
        <v>68600</v>
      </c>
      <c r="U217" s="10">
        <f>U218</f>
        <v>68600</v>
      </c>
      <c r="V217" s="10">
        <f t="shared" si="13"/>
        <v>100</v>
      </c>
    </row>
    <row r="218" spans="1:22" ht="39.6" x14ac:dyDescent="0.25">
      <c r="A218" s="2"/>
      <c r="B218" s="23"/>
      <c r="C218" s="11" t="s">
        <v>243</v>
      </c>
      <c r="D218" s="11" t="s">
        <v>294</v>
      </c>
      <c r="E218" s="12" t="s">
        <v>511</v>
      </c>
      <c r="F218" s="11"/>
      <c r="G218" s="11"/>
      <c r="H218" s="11"/>
      <c r="I218" s="11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>
        <v>68600</v>
      </c>
      <c r="U218" s="13">
        <v>68600</v>
      </c>
      <c r="V218" s="13">
        <f t="shared" si="13"/>
        <v>100</v>
      </c>
    </row>
    <row r="219" spans="1:22" ht="39.6" x14ac:dyDescent="0.25">
      <c r="A219" s="1"/>
      <c r="B219" s="4"/>
      <c r="C219" s="8" t="s">
        <v>243</v>
      </c>
      <c r="D219" s="8" t="s">
        <v>296</v>
      </c>
      <c r="E219" s="9" t="s">
        <v>297</v>
      </c>
      <c r="F219" s="8"/>
      <c r="G219" s="8"/>
      <c r="H219" s="8"/>
      <c r="I219" s="8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>
        <f>T220</f>
        <v>21890084.739999998</v>
      </c>
      <c r="U219" s="10">
        <f>U220</f>
        <v>18026161.82</v>
      </c>
      <c r="V219" s="10">
        <f t="shared" si="13"/>
        <v>82.35</v>
      </c>
    </row>
    <row r="220" spans="1:22" ht="39.6" x14ac:dyDescent="0.25">
      <c r="A220" s="2"/>
      <c r="B220" s="5"/>
      <c r="C220" s="11" t="s">
        <v>243</v>
      </c>
      <c r="D220" s="11" t="s">
        <v>298</v>
      </c>
      <c r="E220" s="12" t="s">
        <v>299</v>
      </c>
      <c r="F220" s="11"/>
      <c r="G220" s="11"/>
      <c r="H220" s="11"/>
      <c r="I220" s="11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>
        <v>21890084.739999998</v>
      </c>
      <c r="U220" s="13">
        <v>18026161.82</v>
      </c>
      <c r="V220" s="13">
        <f t="shared" si="13"/>
        <v>82.35</v>
      </c>
    </row>
    <row r="221" spans="1:22" ht="26.4" x14ac:dyDescent="0.25">
      <c r="A221" s="1"/>
      <c r="B221" s="4"/>
      <c r="C221" s="8" t="s">
        <v>243</v>
      </c>
      <c r="D221" s="8" t="s">
        <v>300</v>
      </c>
      <c r="E221" s="9" t="s">
        <v>301</v>
      </c>
      <c r="F221" s="8"/>
      <c r="G221" s="8"/>
      <c r="H221" s="8"/>
      <c r="I221" s="8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>
        <f>T222</f>
        <v>2900657.6</v>
      </c>
      <c r="U221" s="10">
        <f>U222</f>
        <v>2900657.6</v>
      </c>
      <c r="V221" s="10">
        <f t="shared" si="13"/>
        <v>100</v>
      </c>
    </row>
    <row r="222" spans="1:22" ht="26.4" x14ac:dyDescent="0.25">
      <c r="A222" s="2"/>
      <c r="B222" s="5"/>
      <c r="C222" s="11" t="s">
        <v>243</v>
      </c>
      <c r="D222" s="11" t="s">
        <v>302</v>
      </c>
      <c r="E222" s="12" t="s">
        <v>303</v>
      </c>
      <c r="F222" s="11"/>
      <c r="G222" s="11"/>
      <c r="H222" s="11"/>
      <c r="I222" s="11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>
        <v>2900657.6</v>
      </c>
      <c r="U222" s="13">
        <v>2900657.6</v>
      </c>
      <c r="V222" s="13">
        <f t="shared" si="13"/>
        <v>100</v>
      </c>
    </row>
    <row r="223" spans="1:22" ht="13.2" x14ac:dyDescent="0.25">
      <c r="A223" s="2"/>
      <c r="B223" s="23"/>
      <c r="C223" s="25" t="s">
        <v>243</v>
      </c>
      <c r="D223" s="25" t="s">
        <v>512</v>
      </c>
      <c r="E223" s="26" t="s">
        <v>513</v>
      </c>
      <c r="F223" s="25"/>
      <c r="G223" s="25"/>
      <c r="H223" s="25"/>
      <c r="I223" s="25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>
        <f>T224</f>
        <v>29100</v>
      </c>
      <c r="U223" s="10">
        <f>U224</f>
        <v>29100</v>
      </c>
      <c r="V223" s="10">
        <f t="shared" si="13"/>
        <v>100</v>
      </c>
    </row>
    <row r="224" spans="1:22" ht="13.2" x14ac:dyDescent="0.25">
      <c r="A224" s="2"/>
      <c r="B224" s="23"/>
      <c r="C224" s="11" t="s">
        <v>243</v>
      </c>
      <c r="D224" s="11" t="s">
        <v>514</v>
      </c>
      <c r="E224" s="12" t="s">
        <v>515</v>
      </c>
      <c r="F224" s="11"/>
      <c r="G224" s="11"/>
      <c r="H224" s="11"/>
      <c r="I224" s="11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>
        <v>29100</v>
      </c>
      <c r="U224" s="13">
        <v>29100</v>
      </c>
      <c r="V224" s="13">
        <f t="shared" si="13"/>
        <v>100</v>
      </c>
    </row>
    <row r="225" spans="1:22" ht="26.4" x14ac:dyDescent="0.25">
      <c r="A225" s="1"/>
      <c r="B225" s="4"/>
      <c r="C225" s="8" t="s">
        <v>243</v>
      </c>
      <c r="D225" s="8" t="s">
        <v>304</v>
      </c>
      <c r="E225" s="9" t="s">
        <v>305</v>
      </c>
      <c r="F225" s="8"/>
      <c r="G225" s="8"/>
      <c r="H225" s="8"/>
      <c r="I225" s="8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>
        <f>T226</f>
        <v>29600500</v>
      </c>
      <c r="U225" s="10">
        <f>U226</f>
        <v>29600500</v>
      </c>
      <c r="V225" s="10">
        <f t="shared" si="13"/>
        <v>100</v>
      </c>
    </row>
    <row r="226" spans="1:22" ht="26.4" x14ac:dyDescent="0.25">
      <c r="A226" s="2"/>
      <c r="B226" s="5"/>
      <c r="C226" s="11" t="s">
        <v>243</v>
      </c>
      <c r="D226" s="11" t="s">
        <v>306</v>
      </c>
      <c r="E226" s="12" t="s">
        <v>307</v>
      </c>
      <c r="F226" s="11"/>
      <c r="G226" s="11"/>
      <c r="H226" s="11"/>
      <c r="I226" s="11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>
        <v>29600500</v>
      </c>
      <c r="U226" s="13">
        <v>29600500</v>
      </c>
      <c r="V226" s="13">
        <f t="shared" si="13"/>
        <v>100</v>
      </c>
    </row>
    <row r="227" spans="1:22" ht="24" customHeight="1" x14ac:dyDescent="0.25">
      <c r="A227" s="1"/>
      <c r="B227" s="4"/>
      <c r="C227" s="8" t="s">
        <v>243</v>
      </c>
      <c r="D227" s="8" t="s">
        <v>308</v>
      </c>
      <c r="E227" s="9" t="s">
        <v>309</v>
      </c>
      <c r="F227" s="8"/>
      <c r="G227" s="8"/>
      <c r="H227" s="8"/>
      <c r="I227" s="8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>
        <f>T228</f>
        <v>193535963.06</v>
      </c>
      <c r="U227" s="10">
        <f>U228</f>
        <v>187662265.99000001</v>
      </c>
      <c r="V227" s="10">
        <f t="shared" si="13"/>
        <v>96.97</v>
      </c>
    </row>
    <row r="228" spans="1:22" ht="22.2" customHeight="1" x14ac:dyDescent="0.25">
      <c r="A228" s="1"/>
      <c r="B228" s="4"/>
      <c r="C228" s="8" t="s">
        <v>243</v>
      </c>
      <c r="D228" s="8" t="s">
        <v>310</v>
      </c>
      <c r="E228" s="9" t="s">
        <v>311</v>
      </c>
      <c r="F228" s="8"/>
      <c r="G228" s="8"/>
      <c r="H228" s="8"/>
      <c r="I228" s="8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>
        <f>SUM(T229:T249)</f>
        <v>193535963.06</v>
      </c>
      <c r="U228" s="10">
        <f>SUM(U229:U249)</f>
        <v>187662265.99000001</v>
      </c>
      <c r="V228" s="10">
        <f t="shared" si="13"/>
        <v>96.97</v>
      </c>
    </row>
    <row r="229" spans="1:22" ht="66" x14ac:dyDescent="0.25">
      <c r="A229" s="2"/>
      <c r="B229" s="5"/>
      <c r="C229" s="11" t="s">
        <v>243</v>
      </c>
      <c r="D229" s="11" t="s">
        <v>312</v>
      </c>
      <c r="E229" s="14" t="s">
        <v>313</v>
      </c>
      <c r="F229" s="11"/>
      <c r="G229" s="11"/>
      <c r="H229" s="11"/>
      <c r="I229" s="11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>
        <v>340400</v>
      </c>
      <c r="U229" s="13">
        <v>340400</v>
      </c>
      <c r="V229" s="13">
        <f t="shared" si="13"/>
        <v>100</v>
      </c>
    </row>
    <row r="230" spans="1:22" ht="67.2" customHeight="1" x14ac:dyDescent="0.25">
      <c r="A230" s="2"/>
      <c r="B230" s="5"/>
      <c r="C230" s="11" t="s">
        <v>243</v>
      </c>
      <c r="D230" s="11" t="s">
        <v>440</v>
      </c>
      <c r="E230" s="14" t="s">
        <v>439</v>
      </c>
      <c r="F230" s="11"/>
      <c r="G230" s="11"/>
      <c r="H230" s="11"/>
      <c r="I230" s="11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>
        <v>146000</v>
      </c>
      <c r="U230" s="13">
        <v>146000</v>
      </c>
      <c r="V230" s="13">
        <f t="shared" si="13"/>
        <v>100</v>
      </c>
    </row>
    <row r="231" spans="1:22" ht="67.2" customHeight="1" x14ac:dyDescent="0.25">
      <c r="A231" s="2"/>
      <c r="B231" s="5"/>
      <c r="C231" s="11" t="s">
        <v>243</v>
      </c>
      <c r="D231" s="11" t="s">
        <v>442</v>
      </c>
      <c r="E231" s="14" t="s">
        <v>441</v>
      </c>
      <c r="F231" s="11"/>
      <c r="G231" s="11"/>
      <c r="H231" s="11"/>
      <c r="I231" s="11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>
        <v>4912500</v>
      </c>
      <c r="U231" s="13">
        <v>3169053.82</v>
      </c>
      <c r="V231" s="13">
        <f t="shared" si="13"/>
        <v>64.510000000000005</v>
      </c>
    </row>
    <row r="232" spans="1:22" ht="67.2" customHeight="1" x14ac:dyDescent="0.25">
      <c r="A232" s="2"/>
      <c r="B232" s="5"/>
      <c r="C232" s="11" t="s">
        <v>243</v>
      </c>
      <c r="D232" s="11" t="s">
        <v>444</v>
      </c>
      <c r="E232" s="14" t="s">
        <v>443</v>
      </c>
      <c r="F232" s="11"/>
      <c r="G232" s="11"/>
      <c r="H232" s="11"/>
      <c r="I232" s="11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>
        <v>3942900</v>
      </c>
      <c r="U232" s="13">
        <v>3942900</v>
      </c>
      <c r="V232" s="13">
        <f t="shared" si="13"/>
        <v>100</v>
      </c>
    </row>
    <row r="233" spans="1:22" ht="127.2" customHeight="1" x14ac:dyDescent="0.25">
      <c r="A233" s="2"/>
      <c r="B233" s="5"/>
      <c r="C233" s="11" t="s">
        <v>243</v>
      </c>
      <c r="D233" s="11" t="s">
        <v>314</v>
      </c>
      <c r="E233" s="14" t="s">
        <v>315</v>
      </c>
      <c r="F233" s="11"/>
      <c r="G233" s="11"/>
      <c r="H233" s="11"/>
      <c r="I233" s="11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>
        <v>38200</v>
      </c>
      <c r="U233" s="13">
        <v>38126.5</v>
      </c>
      <c r="V233" s="13">
        <f t="shared" si="13"/>
        <v>99.81</v>
      </c>
    </row>
    <row r="234" spans="1:22" ht="89.4" customHeight="1" x14ac:dyDescent="0.25">
      <c r="A234" s="2"/>
      <c r="B234" s="5"/>
      <c r="C234" s="11" t="s">
        <v>243</v>
      </c>
      <c r="D234" s="11" t="s">
        <v>445</v>
      </c>
      <c r="E234" s="14" t="s">
        <v>446</v>
      </c>
      <c r="F234" s="11"/>
      <c r="G234" s="11"/>
      <c r="H234" s="11"/>
      <c r="I234" s="11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>
        <v>196200</v>
      </c>
      <c r="U234" s="13">
        <v>196200</v>
      </c>
      <c r="V234" s="13">
        <f t="shared" si="13"/>
        <v>100</v>
      </c>
    </row>
    <row r="235" spans="1:22" ht="52.8" x14ac:dyDescent="0.25">
      <c r="A235" s="2"/>
      <c r="B235" s="5"/>
      <c r="C235" s="11" t="s">
        <v>243</v>
      </c>
      <c r="D235" s="11" t="s">
        <v>405</v>
      </c>
      <c r="E235" s="14" t="s">
        <v>430</v>
      </c>
      <c r="F235" s="11"/>
      <c r="G235" s="11"/>
      <c r="H235" s="11"/>
      <c r="I235" s="11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>
        <v>15000000</v>
      </c>
      <c r="U235" s="13">
        <v>15000000</v>
      </c>
      <c r="V235" s="13">
        <f t="shared" si="13"/>
        <v>100</v>
      </c>
    </row>
    <row r="236" spans="1:22" ht="69" customHeight="1" x14ac:dyDescent="0.25">
      <c r="A236" s="2"/>
      <c r="B236" s="5"/>
      <c r="C236" s="11" t="s">
        <v>243</v>
      </c>
      <c r="D236" s="11" t="s">
        <v>447</v>
      </c>
      <c r="E236" s="14" t="s">
        <v>448</v>
      </c>
      <c r="F236" s="11"/>
      <c r="G236" s="11"/>
      <c r="H236" s="11"/>
      <c r="I236" s="11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>
        <v>1000000</v>
      </c>
      <c r="U236" s="13">
        <v>948855.49</v>
      </c>
      <c r="V236" s="13">
        <f t="shared" si="13"/>
        <v>94.89</v>
      </c>
    </row>
    <row r="237" spans="1:22" ht="85.2" customHeight="1" x14ac:dyDescent="0.25">
      <c r="A237" s="2"/>
      <c r="B237" s="5"/>
      <c r="C237" s="11" t="s">
        <v>243</v>
      </c>
      <c r="D237" s="11" t="s">
        <v>450</v>
      </c>
      <c r="E237" s="14" t="s">
        <v>449</v>
      </c>
      <c r="F237" s="11"/>
      <c r="G237" s="11"/>
      <c r="H237" s="11"/>
      <c r="I237" s="11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>
        <v>648200</v>
      </c>
      <c r="U237" s="13">
        <v>648200</v>
      </c>
      <c r="V237" s="13">
        <f t="shared" si="13"/>
        <v>100</v>
      </c>
    </row>
    <row r="238" spans="1:22" ht="104.4" customHeight="1" x14ac:dyDescent="0.25">
      <c r="A238" s="2"/>
      <c r="B238" s="5"/>
      <c r="C238" s="11" t="s">
        <v>243</v>
      </c>
      <c r="D238" s="11" t="s">
        <v>451</v>
      </c>
      <c r="E238" s="14" t="s">
        <v>452</v>
      </c>
      <c r="F238" s="11"/>
      <c r="G238" s="11"/>
      <c r="H238" s="11"/>
      <c r="I238" s="11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>
        <v>663300</v>
      </c>
      <c r="U238" s="13">
        <v>159135</v>
      </c>
      <c r="V238" s="13">
        <f t="shared" si="13"/>
        <v>23.99</v>
      </c>
    </row>
    <row r="239" spans="1:22" ht="69" customHeight="1" x14ac:dyDescent="0.25">
      <c r="A239" s="2"/>
      <c r="B239" s="5"/>
      <c r="C239" s="11" t="s">
        <v>243</v>
      </c>
      <c r="D239" s="11" t="s">
        <v>454</v>
      </c>
      <c r="E239" s="14" t="s">
        <v>453</v>
      </c>
      <c r="F239" s="11"/>
      <c r="G239" s="11"/>
      <c r="H239" s="11"/>
      <c r="I239" s="11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>
        <v>16179307</v>
      </c>
      <c r="U239" s="13">
        <v>16179307</v>
      </c>
      <c r="V239" s="13">
        <f t="shared" si="13"/>
        <v>100</v>
      </c>
    </row>
    <row r="240" spans="1:22" ht="60.6" customHeight="1" x14ac:dyDescent="0.25">
      <c r="A240" s="2"/>
      <c r="B240" s="5"/>
      <c r="C240" s="11" t="s">
        <v>243</v>
      </c>
      <c r="D240" s="11" t="s">
        <v>316</v>
      </c>
      <c r="E240" s="12" t="s">
        <v>317</v>
      </c>
      <c r="F240" s="11"/>
      <c r="G240" s="11"/>
      <c r="H240" s="11"/>
      <c r="I240" s="11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>
        <v>976800</v>
      </c>
      <c r="U240" s="13">
        <v>976800</v>
      </c>
      <c r="V240" s="13">
        <f t="shared" si="13"/>
        <v>100</v>
      </c>
    </row>
    <row r="241" spans="1:22" ht="58.8" customHeight="1" x14ac:dyDescent="0.25">
      <c r="A241" s="2"/>
      <c r="B241" s="5"/>
      <c r="C241" s="11" t="s">
        <v>243</v>
      </c>
      <c r="D241" s="11" t="s">
        <v>318</v>
      </c>
      <c r="E241" s="14" t="s">
        <v>319</v>
      </c>
      <c r="F241" s="11"/>
      <c r="G241" s="11"/>
      <c r="H241" s="11"/>
      <c r="I241" s="11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>
        <v>70300</v>
      </c>
      <c r="U241" s="13">
        <v>70300</v>
      </c>
      <c r="V241" s="13">
        <f t="shared" si="13"/>
        <v>100</v>
      </c>
    </row>
    <row r="242" spans="1:22" ht="66" customHeight="1" x14ac:dyDescent="0.25">
      <c r="A242" s="2"/>
      <c r="B242" s="5"/>
      <c r="C242" s="11" t="s">
        <v>243</v>
      </c>
      <c r="D242" s="11" t="s">
        <v>320</v>
      </c>
      <c r="E242" s="14" t="s">
        <v>321</v>
      </c>
      <c r="F242" s="11"/>
      <c r="G242" s="11"/>
      <c r="H242" s="11"/>
      <c r="I242" s="11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>
        <v>105002500</v>
      </c>
      <c r="U242" s="13">
        <v>105002500</v>
      </c>
      <c r="V242" s="13">
        <f t="shared" si="13"/>
        <v>100</v>
      </c>
    </row>
    <row r="243" spans="1:22" ht="60.6" customHeight="1" x14ac:dyDescent="0.25">
      <c r="A243" s="2"/>
      <c r="B243" s="5"/>
      <c r="C243" s="11" t="s">
        <v>243</v>
      </c>
      <c r="D243" s="11" t="s">
        <v>322</v>
      </c>
      <c r="E243" s="14" t="s">
        <v>323</v>
      </c>
      <c r="F243" s="11"/>
      <c r="G243" s="11"/>
      <c r="H243" s="11"/>
      <c r="I243" s="11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>
        <v>23943900</v>
      </c>
      <c r="U243" s="13">
        <v>20369647</v>
      </c>
      <c r="V243" s="13">
        <f t="shared" si="13"/>
        <v>85.07</v>
      </c>
    </row>
    <row r="244" spans="1:22" ht="79.8" customHeight="1" x14ac:dyDescent="0.25">
      <c r="A244" s="2"/>
      <c r="B244" s="5"/>
      <c r="C244" s="11" t="s">
        <v>243</v>
      </c>
      <c r="D244" s="11" t="s">
        <v>456</v>
      </c>
      <c r="E244" s="14" t="s">
        <v>455</v>
      </c>
      <c r="F244" s="11"/>
      <c r="G244" s="11"/>
      <c r="H244" s="11"/>
      <c r="I244" s="11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>
        <v>812890</v>
      </c>
      <c r="U244" s="13">
        <v>812874.32</v>
      </c>
      <c r="V244" s="13">
        <f t="shared" si="13"/>
        <v>100</v>
      </c>
    </row>
    <row r="245" spans="1:22" ht="87" customHeight="1" x14ac:dyDescent="0.25">
      <c r="A245" s="2"/>
      <c r="B245" s="5"/>
      <c r="C245" s="11" t="s">
        <v>243</v>
      </c>
      <c r="D245" s="11" t="s">
        <v>324</v>
      </c>
      <c r="E245" s="14" t="s">
        <v>325</v>
      </c>
      <c r="F245" s="11"/>
      <c r="G245" s="11"/>
      <c r="H245" s="11"/>
      <c r="I245" s="11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>
        <v>23245.200000000001</v>
      </c>
      <c r="U245" s="13">
        <v>23245.200000000001</v>
      </c>
      <c r="V245" s="13">
        <f t="shared" si="13"/>
        <v>100</v>
      </c>
    </row>
    <row r="246" spans="1:22" ht="66" x14ac:dyDescent="0.25">
      <c r="A246" s="2"/>
      <c r="B246" s="5"/>
      <c r="C246" s="11" t="s">
        <v>243</v>
      </c>
      <c r="D246" s="11" t="s">
        <v>326</v>
      </c>
      <c r="E246" s="14" t="s">
        <v>327</v>
      </c>
      <c r="F246" s="11"/>
      <c r="G246" s="11"/>
      <c r="H246" s="11"/>
      <c r="I246" s="11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>
        <v>2960000</v>
      </c>
      <c r="U246" s="13">
        <v>2959400.8</v>
      </c>
      <c r="V246" s="13">
        <f t="shared" si="13"/>
        <v>99.98</v>
      </c>
    </row>
    <row r="247" spans="1:22" ht="155.4" customHeight="1" x14ac:dyDescent="0.25">
      <c r="A247" s="2"/>
      <c r="B247" s="23"/>
      <c r="C247" s="11" t="s">
        <v>243</v>
      </c>
      <c r="D247" s="11" t="s">
        <v>457</v>
      </c>
      <c r="E247" s="14" t="s">
        <v>458</v>
      </c>
      <c r="F247" s="11"/>
      <c r="G247" s="11"/>
      <c r="H247" s="11"/>
      <c r="I247" s="11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>
        <v>12361000</v>
      </c>
      <c r="U247" s="13">
        <v>12361000</v>
      </c>
      <c r="V247" s="13">
        <f t="shared" si="13"/>
        <v>100</v>
      </c>
    </row>
    <row r="248" spans="1:22" ht="88.2" customHeight="1" x14ac:dyDescent="0.25">
      <c r="A248" s="2"/>
      <c r="B248" s="23"/>
      <c r="C248" s="11" t="s">
        <v>243</v>
      </c>
      <c r="D248" s="11" t="s">
        <v>459</v>
      </c>
      <c r="E248" s="14" t="s">
        <v>460</v>
      </c>
      <c r="F248" s="11"/>
      <c r="G248" s="11"/>
      <c r="H248" s="11"/>
      <c r="I248" s="11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>
        <v>352020.86</v>
      </c>
      <c r="U248" s="13">
        <v>352020.86</v>
      </c>
      <c r="V248" s="13">
        <f>ROUND(U246/T246*100,2)</f>
        <v>99.98</v>
      </c>
    </row>
    <row r="249" spans="1:22" ht="85.8" customHeight="1" x14ac:dyDescent="0.25">
      <c r="A249" s="2"/>
      <c r="B249" s="23"/>
      <c r="C249" s="11" t="s">
        <v>243</v>
      </c>
      <c r="D249" s="11" t="s">
        <v>406</v>
      </c>
      <c r="E249" s="14" t="s">
        <v>431</v>
      </c>
      <c r="F249" s="11"/>
      <c r="G249" s="11"/>
      <c r="H249" s="11"/>
      <c r="I249" s="11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>
        <v>3966300</v>
      </c>
      <c r="U249" s="13">
        <v>3966300</v>
      </c>
      <c r="V249" s="13">
        <f t="shared" si="13"/>
        <v>100</v>
      </c>
    </row>
    <row r="250" spans="1:22" ht="22.8" customHeight="1" x14ac:dyDescent="0.25">
      <c r="A250" s="1"/>
      <c r="B250" s="4"/>
      <c r="C250" s="8" t="s">
        <v>243</v>
      </c>
      <c r="D250" s="8" t="s">
        <v>328</v>
      </c>
      <c r="E250" s="9" t="s">
        <v>329</v>
      </c>
      <c r="F250" s="8"/>
      <c r="G250" s="8"/>
      <c r="H250" s="8"/>
      <c r="I250" s="8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>
        <f>SUM(T251+T271+T273+T275)</f>
        <v>907839893.07000005</v>
      </c>
      <c r="U250" s="10">
        <f>SUM(U251+U271+U273+U275)</f>
        <v>907371793.92000008</v>
      </c>
      <c r="V250" s="10">
        <f t="shared" si="13"/>
        <v>99.95</v>
      </c>
    </row>
    <row r="251" spans="1:22" ht="26.4" x14ac:dyDescent="0.25">
      <c r="A251" s="1"/>
      <c r="B251" s="4"/>
      <c r="C251" s="8" t="s">
        <v>243</v>
      </c>
      <c r="D251" s="8" t="s">
        <v>330</v>
      </c>
      <c r="E251" s="9" t="s">
        <v>331</v>
      </c>
      <c r="F251" s="8"/>
      <c r="G251" s="8"/>
      <c r="H251" s="8"/>
      <c r="I251" s="8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>
        <f>T252</f>
        <v>901413093.07000005</v>
      </c>
      <c r="U251" s="10">
        <f>U252</f>
        <v>901207533.37000012</v>
      </c>
      <c r="V251" s="10">
        <f t="shared" si="13"/>
        <v>99.98</v>
      </c>
    </row>
    <row r="252" spans="1:22" ht="26.4" x14ac:dyDescent="0.25">
      <c r="A252" s="1"/>
      <c r="B252" s="4"/>
      <c r="C252" s="8" t="s">
        <v>243</v>
      </c>
      <c r="D252" s="8" t="s">
        <v>332</v>
      </c>
      <c r="E252" s="9" t="s">
        <v>333</v>
      </c>
      <c r="F252" s="8"/>
      <c r="G252" s="8"/>
      <c r="H252" s="8"/>
      <c r="I252" s="8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>
        <f>SUM(T253:T270)</f>
        <v>901413093.07000005</v>
      </c>
      <c r="U252" s="10">
        <f>SUM(U253:U270)</f>
        <v>901207533.37000012</v>
      </c>
      <c r="V252" s="10">
        <f t="shared" si="13"/>
        <v>99.98</v>
      </c>
    </row>
    <row r="253" spans="1:22" ht="66" x14ac:dyDescent="0.25">
      <c r="A253" s="2"/>
      <c r="B253" s="5"/>
      <c r="C253" s="11" t="s">
        <v>243</v>
      </c>
      <c r="D253" s="11" t="s">
        <v>334</v>
      </c>
      <c r="E253" s="14" t="s">
        <v>335</v>
      </c>
      <c r="F253" s="11"/>
      <c r="G253" s="11"/>
      <c r="H253" s="11"/>
      <c r="I253" s="11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>
        <v>1010000</v>
      </c>
      <c r="U253" s="13">
        <v>1010000</v>
      </c>
      <c r="V253" s="13">
        <f t="shared" si="13"/>
        <v>100</v>
      </c>
    </row>
    <row r="254" spans="1:22" ht="145.19999999999999" x14ac:dyDescent="0.25">
      <c r="A254" s="2"/>
      <c r="B254" s="5"/>
      <c r="C254" s="11" t="s">
        <v>243</v>
      </c>
      <c r="D254" s="11" t="s">
        <v>336</v>
      </c>
      <c r="E254" s="14" t="s">
        <v>337</v>
      </c>
      <c r="F254" s="11"/>
      <c r="G254" s="11"/>
      <c r="H254" s="11"/>
      <c r="I254" s="11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>
        <v>139975110</v>
      </c>
      <c r="U254" s="13">
        <v>139975104</v>
      </c>
      <c r="V254" s="13">
        <f t="shared" si="13"/>
        <v>100</v>
      </c>
    </row>
    <row r="255" spans="1:22" ht="145.19999999999999" x14ac:dyDescent="0.25">
      <c r="A255" s="2"/>
      <c r="B255" s="5"/>
      <c r="C255" s="11" t="s">
        <v>243</v>
      </c>
      <c r="D255" s="11" t="s">
        <v>338</v>
      </c>
      <c r="E255" s="14" t="s">
        <v>339</v>
      </c>
      <c r="F255" s="11"/>
      <c r="G255" s="11"/>
      <c r="H255" s="11"/>
      <c r="I255" s="11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>
        <v>77468770</v>
      </c>
      <c r="U255" s="13">
        <v>77468770</v>
      </c>
      <c r="V255" s="13">
        <f t="shared" si="13"/>
        <v>100</v>
      </c>
    </row>
    <row r="256" spans="1:22" ht="79.2" x14ac:dyDescent="0.25">
      <c r="A256" s="2"/>
      <c r="B256" s="5"/>
      <c r="C256" s="11" t="s">
        <v>243</v>
      </c>
      <c r="D256" s="11" t="s">
        <v>340</v>
      </c>
      <c r="E256" s="14" t="s">
        <v>341</v>
      </c>
      <c r="F256" s="11"/>
      <c r="G256" s="11"/>
      <c r="H256" s="11"/>
      <c r="I256" s="11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>
        <v>224800</v>
      </c>
      <c r="U256" s="13">
        <v>224800</v>
      </c>
      <c r="V256" s="13">
        <f t="shared" si="13"/>
        <v>100</v>
      </c>
    </row>
    <row r="257" spans="1:22" ht="52.8" x14ac:dyDescent="0.25">
      <c r="A257" s="2"/>
      <c r="B257" s="5"/>
      <c r="C257" s="11" t="s">
        <v>243</v>
      </c>
      <c r="D257" s="11" t="s">
        <v>342</v>
      </c>
      <c r="E257" s="14" t="s">
        <v>343</v>
      </c>
      <c r="F257" s="11"/>
      <c r="G257" s="11"/>
      <c r="H257" s="11"/>
      <c r="I257" s="11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>
        <v>1028500</v>
      </c>
      <c r="U257" s="13">
        <v>1028500</v>
      </c>
      <c r="V257" s="13">
        <f t="shared" si="13"/>
        <v>100</v>
      </c>
    </row>
    <row r="258" spans="1:22" ht="79.2" x14ac:dyDescent="0.25">
      <c r="A258" s="2"/>
      <c r="B258" s="5"/>
      <c r="C258" s="11" t="s">
        <v>243</v>
      </c>
      <c r="D258" s="11" t="s">
        <v>344</v>
      </c>
      <c r="E258" s="14" t="s">
        <v>345</v>
      </c>
      <c r="F258" s="11"/>
      <c r="G258" s="11"/>
      <c r="H258" s="11"/>
      <c r="I258" s="11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>
        <v>3035900</v>
      </c>
      <c r="U258" s="13">
        <v>2835558.09</v>
      </c>
      <c r="V258" s="13">
        <f t="shared" si="13"/>
        <v>93.4</v>
      </c>
    </row>
    <row r="259" spans="1:22" ht="66" x14ac:dyDescent="0.25">
      <c r="A259" s="2"/>
      <c r="B259" s="5"/>
      <c r="C259" s="11" t="s">
        <v>243</v>
      </c>
      <c r="D259" s="11" t="s">
        <v>346</v>
      </c>
      <c r="E259" s="14" t="s">
        <v>347</v>
      </c>
      <c r="F259" s="11"/>
      <c r="G259" s="11"/>
      <c r="H259" s="11"/>
      <c r="I259" s="11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>
        <v>10500</v>
      </c>
      <c r="U259" s="13">
        <v>10500</v>
      </c>
      <c r="V259" s="13">
        <f t="shared" si="13"/>
        <v>100</v>
      </c>
    </row>
    <row r="260" spans="1:22" ht="66" x14ac:dyDescent="0.25">
      <c r="A260" s="2"/>
      <c r="B260" s="5"/>
      <c r="C260" s="11" t="s">
        <v>243</v>
      </c>
      <c r="D260" s="11" t="s">
        <v>348</v>
      </c>
      <c r="E260" s="14" t="s">
        <v>349</v>
      </c>
      <c r="F260" s="11"/>
      <c r="G260" s="11"/>
      <c r="H260" s="11"/>
      <c r="I260" s="11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>
        <v>6369500</v>
      </c>
      <c r="U260" s="13">
        <v>6364500</v>
      </c>
      <c r="V260" s="13">
        <f t="shared" si="13"/>
        <v>99.92</v>
      </c>
    </row>
    <row r="261" spans="1:22" ht="105.6" x14ac:dyDescent="0.25">
      <c r="A261" s="2"/>
      <c r="B261" s="5"/>
      <c r="C261" s="11" t="s">
        <v>243</v>
      </c>
      <c r="D261" s="11" t="s">
        <v>350</v>
      </c>
      <c r="E261" s="14" t="s">
        <v>351</v>
      </c>
      <c r="F261" s="11"/>
      <c r="G261" s="11"/>
      <c r="H261" s="11"/>
      <c r="I261" s="11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>
        <v>1248500</v>
      </c>
      <c r="U261" s="13">
        <v>1248500</v>
      </c>
      <c r="V261" s="13">
        <f t="shared" si="13"/>
        <v>100</v>
      </c>
    </row>
    <row r="262" spans="1:22" ht="145.19999999999999" x14ac:dyDescent="0.25">
      <c r="A262" s="2"/>
      <c r="B262" s="5"/>
      <c r="C262" s="11" t="s">
        <v>243</v>
      </c>
      <c r="D262" s="11" t="s">
        <v>352</v>
      </c>
      <c r="E262" s="14" t="s">
        <v>353</v>
      </c>
      <c r="F262" s="11"/>
      <c r="G262" s="11"/>
      <c r="H262" s="11"/>
      <c r="I262" s="11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>
        <v>317902770</v>
      </c>
      <c r="U262" s="13">
        <v>317902686</v>
      </c>
      <c r="V262" s="13">
        <f t="shared" si="13"/>
        <v>100</v>
      </c>
    </row>
    <row r="263" spans="1:22" ht="79.2" x14ac:dyDescent="0.25">
      <c r="A263" s="2"/>
      <c r="B263" s="5"/>
      <c r="C263" s="11" t="s">
        <v>243</v>
      </c>
      <c r="D263" s="11" t="s">
        <v>354</v>
      </c>
      <c r="E263" s="14" t="s">
        <v>355</v>
      </c>
      <c r="F263" s="11"/>
      <c r="G263" s="11"/>
      <c r="H263" s="11"/>
      <c r="I263" s="11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>
        <v>13631000</v>
      </c>
      <c r="U263" s="13">
        <v>13630934</v>
      </c>
      <c r="V263" s="13">
        <f t="shared" si="13"/>
        <v>100</v>
      </c>
    </row>
    <row r="264" spans="1:22" ht="79.2" x14ac:dyDescent="0.25">
      <c r="A264" s="2"/>
      <c r="B264" s="5"/>
      <c r="C264" s="11" t="s">
        <v>243</v>
      </c>
      <c r="D264" s="11" t="s">
        <v>356</v>
      </c>
      <c r="E264" s="14" t="s">
        <v>357</v>
      </c>
      <c r="F264" s="11"/>
      <c r="G264" s="11"/>
      <c r="H264" s="11"/>
      <c r="I264" s="11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>
        <v>1484800</v>
      </c>
      <c r="U264" s="13">
        <v>1484800</v>
      </c>
      <c r="V264" s="13">
        <f t="shared" si="13"/>
        <v>100</v>
      </c>
    </row>
    <row r="265" spans="1:22" ht="118.8" hidden="1" x14ac:dyDescent="0.25">
      <c r="A265" s="2"/>
      <c r="B265" s="5"/>
      <c r="C265" s="11" t="s">
        <v>243</v>
      </c>
      <c r="D265" s="11" t="s">
        <v>358</v>
      </c>
      <c r="E265" s="14" t="s">
        <v>359</v>
      </c>
      <c r="F265" s="11"/>
      <c r="G265" s="11"/>
      <c r="H265" s="11"/>
      <c r="I265" s="11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>
        <v>0</v>
      </c>
      <c r="U265" s="13">
        <v>0</v>
      </c>
      <c r="V265" s="13" t="e">
        <f t="shared" si="13"/>
        <v>#DIV/0!</v>
      </c>
    </row>
    <row r="266" spans="1:22" ht="79.2" x14ac:dyDescent="0.25">
      <c r="A266" s="2"/>
      <c r="B266" s="5"/>
      <c r="C266" s="11" t="s">
        <v>243</v>
      </c>
      <c r="D266" s="11" t="s">
        <v>358</v>
      </c>
      <c r="E266" s="14" t="s">
        <v>516</v>
      </c>
      <c r="F266" s="11"/>
      <c r="G266" s="11"/>
      <c r="H266" s="11"/>
      <c r="I266" s="11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>
        <v>16922483.07</v>
      </c>
      <c r="U266" s="13">
        <v>16922483.07</v>
      </c>
      <c r="V266" s="13">
        <f t="shared" si="13"/>
        <v>100</v>
      </c>
    </row>
    <row r="267" spans="1:22" ht="145.19999999999999" x14ac:dyDescent="0.25">
      <c r="A267" s="2"/>
      <c r="B267" s="5"/>
      <c r="C267" s="11" t="s">
        <v>243</v>
      </c>
      <c r="D267" s="11" t="s">
        <v>360</v>
      </c>
      <c r="E267" s="14" t="s">
        <v>361</v>
      </c>
      <c r="F267" s="11"/>
      <c r="G267" s="11"/>
      <c r="H267" s="11"/>
      <c r="I267" s="11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>
        <v>309861360</v>
      </c>
      <c r="U267" s="13">
        <v>309861360</v>
      </c>
      <c r="V267" s="13">
        <f t="shared" si="13"/>
        <v>100</v>
      </c>
    </row>
    <row r="268" spans="1:22" ht="66" x14ac:dyDescent="0.25">
      <c r="A268" s="2"/>
      <c r="B268" s="5"/>
      <c r="C268" s="11" t="s">
        <v>243</v>
      </c>
      <c r="D268" s="11" t="s">
        <v>362</v>
      </c>
      <c r="E268" s="14" t="s">
        <v>363</v>
      </c>
      <c r="F268" s="11"/>
      <c r="G268" s="11"/>
      <c r="H268" s="11"/>
      <c r="I268" s="11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>
        <v>1958600</v>
      </c>
      <c r="U268" s="13">
        <v>1958600</v>
      </c>
      <c r="V268" s="13">
        <f t="shared" si="13"/>
        <v>100</v>
      </c>
    </row>
    <row r="269" spans="1:22" ht="52.8" x14ac:dyDescent="0.25">
      <c r="A269" s="2"/>
      <c r="B269" s="5"/>
      <c r="C269" s="11" t="s">
        <v>243</v>
      </c>
      <c r="D269" s="11" t="s">
        <v>364</v>
      </c>
      <c r="E269" s="14" t="s">
        <v>518</v>
      </c>
      <c r="F269" s="11"/>
      <c r="G269" s="11"/>
      <c r="H269" s="11"/>
      <c r="I269" s="11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>
        <v>9220000</v>
      </c>
      <c r="U269" s="13">
        <v>9219938.2100000009</v>
      </c>
      <c r="V269" s="13">
        <f t="shared" ref="V269:V296" si="15">ROUND(U269/T269*100,2)</f>
        <v>100</v>
      </c>
    </row>
    <row r="270" spans="1:22" ht="105.6" x14ac:dyDescent="0.25">
      <c r="A270" s="2"/>
      <c r="B270" s="23"/>
      <c r="C270" s="11" t="s">
        <v>243</v>
      </c>
      <c r="D270" s="11" t="s">
        <v>517</v>
      </c>
      <c r="E270" s="14" t="s">
        <v>519</v>
      </c>
      <c r="F270" s="11"/>
      <c r="G270" s="11"/>
      <c r="H270" s="11"/>
      <c r="I270" s="11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>
        <v>60500</v>
      </c>
      <c r="U270" s="13">
        <v>60500</v>
      </c>
      <c r="V270" s="13">
        <f t="shared" si="15"/>
        <v>100</v>
      </c>
    </row>
    <row r="271" spans="1:22" ht="52.8" x14ac:dyDescent="0.25">
      <c r="A271" s="1"/>
      <c r="B271" s="4"/>
      <c r="C271" s="8" t="s">
        <v>243</v>
      </c>
      <c r="D271" s="8" t="s">
        <v>365</v>
      </c>
      <c r="E271" s="9" t="s">
        <v>366</v>
      </c>
      <c r="F271" s="8"/>
      <c r="G271" s="8"/>
      <c r="H271" s="8"/>
      <c r="I271" s="8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>
        <f>T272</f>
        <v>5694700</v>
      </c>
      <c r="U271" s="10">
        <f>U272</f>
        <v>5694600</v>
      </c>
      <c r="V271" s="10">
        <f t="shared" si="15"/>
        <v>100</v>
      </c>
    </row>
    <row r="272" spans="1:22" ht="52.8" x14ac:dyDescent="0.25">
      <c r="A272" s="2"/>
      <c r="B272" s="5"/>
      <c r="C272" s="11" t="s">
        <v>243</v>
      </c>
      <c r="D272" s="11" t="s">
        <v>367</v>
      </c>
      <c r="E272" s="12" t="s">
        <v>368</v>
      </c>
      <c r="F272" s="11"/>
      <c r="G272" s="11"/>
      <c r="H272" s="11"/>
      <c r="I272" s="11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>
        <v>5694700</v>
      </c>
      <c r="U272" s="13">
        <v>5694600</v>
      </c>
      <c r="V272" s="13">
        <f t="shared" si="15"/>
        <v>100</v>
      </c>
    </row>
    <row r="273" spans="1:22" ht="40.799999999999997" customHeight="1" x14ac:dyDescent="0.25">
      <c r="A273" s="1"/>
      <c r="B273" s="4"/>
      <c r="C273" s="8" t="s">
        <v>243</v>
      </c>
      <c r="D273" s="8" t="s">
        <v>369</v>
      </c>
      <c r="E273" s="9" t="s">
        <v>370</v>
      </c>
      <c r="F273" s="8"/>
      <c r="G273" s="8"/>
      <c r="H273" s="8"/>
      <c r="I273" s="8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>
        <f>T274</f>
        <v>9100</v>
      </c>
      <c r="U273" s="10">
        <f>U274</f>
        <v>9100</v>
      </c>
      <c r="V273" s="10">
        <f t="shared" si="15"/>
        <v>100</v>
      </c>
    </row>
    <row r="274" spans="1:22" ht="48" customHeight="1" x14ac:dyDescent="0.25">
      <c r="A274" s="2"/>
      <c r="B274" s="5"/>
      <c r="C274" s="11" t="s">
        <v>243</v>
      </c>
      <c r="D274" s="11" t="s">
        <v>371</v>
      </c>
      <c r="E274" s="12" t="s">
        <v>372</v>
      </c>
      <c r="F274" s="11"/>
      <c r="G274" s="11"/>
      <c r="H274" s="11"/>
      <c r="I274" s="11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>
        <v>9100</v>
      </c>
      <c r="U274" s="13">
        <v>9100</v>
      </c>
      <c r="V274" s="13">
        <f t="shared" si="15"/>
        <v>100</v>
      </c>
    </row>
    <row r="275" spans="1:22" ht="25.8" customHeight="1" x14ac:dyDescent="0.25">
      <c r="A275" s="1"/>
      <c r="B275" s="4"/>
      <c r="C275" s="8" t="s">
        <v>243</v>
      </c>
      <c r="D275" s="8" t="s">
        <v>373</v>
      </c>
      <c r="E275" s="9" t="s">
        <v>374</v>
      </c>
      <c r="F275" s="8"/>
      <c r="G275" s="8"/>
      <c r="H275" s="8"/>
      <c r="I275" s="8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>
        <f>T276</f>
        <v>723000</v>
      </c>
      <c r="U275" s="10">
        <f>U276</f>
        <v>460560.55</v>
      </c>
      <c r="V275" s="10">
        <f t="shared" si="15"/>
        <v>63.7</v>
      </c>
    </row>
    <row r="276" spans="1:22" ht="26.4" x14ac:dyDescent="0.25">
      <c r="A276" s="2"/>
      <c r="B276" s="5"/>
      <c r="C276" s="11" t="s">
        <v>243</v>
      </c>
      <c r="D276" s="11" t="s">
        <v>375</v>
      </c>
      <c r="E276" s="12" t="s">
        <v>376</v>
      </c>
      <c r="F276" s="11"/>
      <c r="G276" s="11"/>
      <c r="H276" s="11"/>
      <c r="I276" s="11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>
        <v>723000</v>
      </c>
      <c r="U276" s="13">
        <v>460560.55</v>
      </c>
      <c r="V276" s="13">
        <f t="shared" si="15"/>
        <v>63.7</v>
      </c>
    </row>
    <row r="277" spans="1:22" ht="29.4" customHeight="1" x14ac:dyDescent="0.25">
      <c r="A277" s="1"/>
      <c r="B277" s="4"/>
      <c r="C277" s="8" t="s">
        <v>243</v>
      </c>
      <c r="D277" s="8" t="s">
        <v>377</v>
      </c>
      <c r="E277" s="9" t="s">
        <v>378</v>
      </c>
      <c r="F277" s="8"/>
      <c r="G277" s="8"/>
      <c r="H277" s="8"/>
      <c r="I277" s="8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>
        <f>SUM(T278+T285)</f>
        <v>35909944</v>
      </c>
      <c r="U277" s="10">
        <f>SUM(U278+U285)</f>
        <v>35211383.629999995</v>
      </c>
      <c r="V277" s="10">
        <f t="shared" si="15"/>
        <v>98.05</v>
      </c>
    </row>
    <row r="278" spans="1:22" ht="43.2" customHeight="1" x14ac:dyDescent="0.25">
      <c r="A278" s="1"/>
      <c r="B278" s="4"/>
      <c r="C278" s="8" t="s">
        <v>243</v>
      </c>
      <c r="D278" s="8" t="s">
        <v>379</v>
      </c>
      <c r="E278" s="9" t="s">
        <v>380</v>
      </c>
      <c r="F278" s="8"/>
      <c r="G278" s="8"/>
      <c r="H278" s="8"/>
      <c r="I278" s="8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>
        <f>T279</f>
        <v>32146944</v>
      </c>
      <c r="U278" s="10">
        <f>U279</f>
        <v>31448383.629999999</v>
      </c>
      <c r="V278" s="10">
        <f t="shared" si="15"/>
        <v>97.83</v>
      </c>
    </row>
    <row r="279" spans="1:22" ht="56.4" customHeight="1" x14ac:dyDescent="0.25">
      <c r="A279" s="2"/>
      <c r="B279" s="5"/>
      <c r="C279" s="11" t="s">
        <v>243</v>
      </c>
      <c r="D279" s="11" t="s">
        <v>381</v>
      </c>
      <c r="E279" s="12" t="s">
        <v>382</v>
      </c>
      <c r="F279" s="11"/>
      <c r="G279" s="11"/>
      <c r="H279" s="11"/>
      <c r="I279" s="11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>
        <v>32146944</v>
      </c>
      <c r="U279" s="13">
        <v>31448383.629999999</v>
      </c>
      <c r="V279" s="13">
        <f t="shared" si="15"/>
        <v>97.83</v>
      </c>
    </row>
    <row r="280" spans="1:22" ht="26.4" hidden="1" x14ac:dyDescent="0.25">
      <c r="A280" s="1"/>
      <c r="B280" s="4"/>
      <c r="C280" s="8" t="s">
        <v>243</v>
      </c>
      <c r="D280" s="8" t="s">
        <v>383</v>
      </c>
      <c r="E280" s="9" t="s">
        <v>384</v>
      </c>
      <c r="F280" s="8"/>
      <c r="G280" s="8"/>
      <c r="H280" s="8"/>
      <c r="I280" s="8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>
        <f>T281</f>
        <v>0</v>
      </c>
      <c r="U280" s="10">
        <f>U281</f>
        <v>0</v>
      </c>
      <c r="V280" s="10" t="e">
        <f t="shared" si="15"/>
        <v>#DIV/0!</v>
      </c>
    </row>
    <row r="281" spans="1:22" ht="26.4" hidden="1" x14ac:dyDescent="0.25">
      <c r="A281" s="2"/>
      <c r="B281" s="5"/>
      <c r="C281" s="11" t="s">
        <v>243</v>
      </c>
      <c r="D281" s="11" t="s">
        <v>385</v>
      </c>
      <c r="E281" s="12" t="s">
        <v>386</v>
      </c>
      <c r="F281" s="11"/>
      <c r="G281" s="11"/>
      <c r="H281" s="11"/>
      <c r="I281" s="11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>
        <v>0</v>
      </c>
      <c r="U281" s="13">
        <v>0</v>
      </c>
      <c r="V281" s="10" t="e">
        <f t="shared" si="15"/>
        <v>#DIV/0!</v>
      </c>
    </row>
    <row r="282" spans="1:22" ht="19.2" hidden="1" customHeight="1" x14ac:dyDescent="0.25">
      <c r="A282" s="1"/>
      <c r="B282" s="4"/>
      <c r="C282" s="8" t="s">
        <v>243</v>
      </c>
      <c r="D282" s="8" t="s">
        <v>387</v>
      </c>
      <c r="E282" s="9" t="s">
        <v>388</v>
      </c>
      <c r="F282" s="8"/>
      <c r="G282" s="8"/>
      <c r="H282" s="8"/>
      <c r="I282" s="8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>
        <f>T283</f>
        <v>0</v>
      </c>
      <c r="U282" s="10">
        <f>U283</f>
        <v>0</v>
      </c>
      <c r="V282" s="10" t="e">
        <f t="shared" si="15"/>
        <v>#DIV/0!</v>
      </c>
    </row>
    <row r="283" spans="1:22" ht="17.399999999999999" hidden="1" customHeight="1" x14ac:dyDescent="0.25">
      <c r="A283" s="1"/>
      <c r="B283" s="4"/>
      <c r="C283" s="8" t="s">
        <v>243</v>
      </c>
      <c r="D283" s="8" t="s">
        <v>389</v>
      </c>
      <c r="E283" s="9" t="s">
        <v>390</v>
      </c>
      <c r="F283" s="8"/>
      <c r="G283" s="8"/>
      <c r="H283" s="8"/>
      <c r="I283" s="8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>
        <f>T284</f>
        <v>0</v>
      </c>
      <c r="U283" s="10">
        <f>U284</f>
        <v>0</v>
      </c>
      <c r="V283" s="10" t="e">
        <f t="shared" si="15"/>
        <v>#DIV/0!</v>
      </c>
    </row>
    <row r="284" spans="1:22" ht="21" hidden="1" customHeight="1" x14ac:dyDescent="0.25">
      <c r="A284" s="2"/>
      <c r="B284" s="5"/>
      <c r="C284" s="11" t="s">
        <v>243</v>
      </c>
      <c r="D284" s="11" t="s">
        <v>391</v>
      </c>
      <c r="E284" s="12" t="s">
        <v>390</v>
      </c>
      <c r="F284" s="11"/>
      <c r="G284" s="11"/>
      <c r="H284" s="11"/>
      <c r="I284" s="11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>
        <v>0</v>
      </c>
      <c r="U284" s="13"/>
      <c r="V284" s="10" t="e">
        <f t="shared" si="15"/>
        <v>#DIV/0!</v>
      </c>
    </row>
    <row r="285" spans="1:22" ht="21" customHeight="1" x14ac:dyDescent="0.25">
      <c r="A285" s="2"/>
      <c r="B285" s="23"/>
      <c r="C285" s="25" t="s">
        <v>243</v>
      </c>
      <c r="D285" s="25" t="s">
        <v>462</v>
      </c>
      <c r="E285" s="26" t="s">
        <v>461</v>
      </c>
      <c r="F285" s="25"/>
      <c r="G285" s="25"/>
      <c r="H285" s="25"/>
      <c r="I285" s="25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>
        <f>T286</f>
        <v>3763000</v>
      </c>
      <c r="U285" s="10">
        <f>U286</f>
        <v>3763000</v>
      </c>
      <c r="V285" s="10">
        <f t="shared" si="15"/>
        <v>100</v>
      </c>
    </row>
    <row r="286" spans="1:22" ht="21" customHeight="1" x14ac:dyDescent="0.25">
      <c r="A286" s="2"/>
      <c r="B286" s="23"/>
      <c r="C286" s="25" t="s">
        <v>243</v>
      </c>
      <c r="D286" s="25" t="s">
        <v>464</v>
      </c>
      <c r="E286" s="26" t="s">
        <v>463</v>
      </c>
      <c r="F286" s="25"/>
      <c r="G286" s="25"/>
      <c r="H286" s="25"/>
      <c r="I286" s="25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>
        <f>T287+T288</f>
        <v>3763000</v>
      </c>
      <c r="U286" s="10">
        <f>U287+U288</f>
        <v>3763000</v>
      </c>
      <c r="V286" s="10">
        <f t="shared" si="15"/>
        <v>100</v>
      </c>
    </row>
    <row r="287" spans="1:22" ht="67.8" customHeight="1" x14ac:dyDescent="0.25">
      <c r="A287" s="2"/>
      <c r="B287" s="23"/>
      <c r="C287" s="11" t="s">
        <v>243</v>
      </c>
      <c r="D287" s="11" t="s">
        <v>465</v>
      </c>
      <c r="E287" s="12" t="s">
        <v>466</v>
      </c>
      <c r="F287" s="11"/>
      <c r="G287" s="11"/>
      <c r="H287" s="11"/>
      <c r="I287" s="11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>
        <v>3350700</v>
      </c>
      <c r="U287" s="13">
        <v>3350700</v>
      </c>
      <c r="V287" s="13">
        <f t="shared" si="15"/>
        <v>100</v>
      </c>
    </row>
    <row r="288" spans="1:22" ht="80.400000000000006" customHeight="1" x14ac:dyDescent="0.25">
      <c r="A288" s="2"/>
      <c r="B288" s="23"/>
      <c r="C288" s="11" t="s">
        <v>243</v>
      </c>
      <c r="D288" s="11" t="s">
        <v>520</v>
      </c>
      <c r="E288" s="12" t="s">
        <v>521</v>
      </c>
      <c r="F288" s="11"/>
      <c r="G288" s="11"/>
      <c r="H288" s="11"/>
      <c r="I288" s="11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>
        <v>412300</v>
      </c>
      <c r="U288" s="13">
        <v>412300</v>
      </c>
      <c r="V288" s="13">
        <f t="shared" si="15"/>
        <v>100</v>
      </c>
    </row>
    <row r="289" spans="1:22" ht="25.2" customHeight="1" x14ac:dyDescent="0.25">
      <c r="A289" s="2"/>
      <c r="B289" s="23"/>
      <c r="C289" s="25" t="s">
        <v>3</v>
      </c>
      <c r="D289" s="25" t="s">
        <v>387</v>
      </c>
      <c r="E289" s="26" t="s">
        <v>489</v>
      </c>
      <c r="F289" s="25"/>
      <c r="G289" s="25"/>
      <c r="H289" s="25"/>
      <c r="I289" s="25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>
        <f>SUM(T290)</f>
        <v>0</v>
      </c>
      <c r="U289" s="10">
        <f>SUM(U290)</f>
        <v>375364.1</v>
      </c>
      <c r="V289" s="10" t="s">
        <v>411</v>
      </c>
    </row>
    <row r="290" spans="1:22" ht="28.8" customHeight="1" x14ac:dyDescent="0.25">
      <c r="A290" s="2"/>
      <c r="B290" s="23"/>
      <c r="C290" s="25" t="s">
        <v>3</v>
      </c>
      <c r="D290" s="25" t="s">
        <v>389</v>
      </c>
      <c r="E290" s="26" t="s">
        <v>390</v>
      </c>
      <c r="F290" s="25"/>
      <c r="G290" s="25"/>
      <c r="H290" s="25"/>
      <c r="I290" s="25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>
        <f>SUM(T291)</f>
        <v>0</v>
      </c>
      <c r="U290" s="10">
        <f>SUM(U291)</f>
        <v>375364.1</v>
      </c>
      <c r="V290" s="10" t="s">
        <v>411</v>
      </c>
    </row>
    <row r="291" spans="1:22" ht="25.8" customHeight="1" x14ac:dyDescent="0.25">
      <c r="A291" s="2"/>
      <c r="B291" s="23"/>
      <c r="C291" s="11" t="s">
        <v>79</v>
      </c>
      <c r="D291" s="11" t="s">
        <v>389</v>
      </c>
      <c r="E291" s="12" t="s">
        <v>390</v>
      </c>
      <c r="F291" s="11"/>
      <c r="G291" s="11"/>
      <c r="H291" s="11"/>
      <c r="I291" s="11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>
        <v>0</v>
      </c>
      <c r="U291" s="13">
        <v>375364.1</v>
      </c>
      <c r="V291" s="13" t="s">
        <v>411</v>
      </c>
    </row>
    <row r="292" spans="1:22" ht="50.4" customHeight="1" x14ac:dyDescent="0.25">
      <c r="A292" s="1"/>
      <c r="B292" s="4"/>
      <c r="C292" s="8" t="s">
        <v>243</v>
      </c>
      <c r="D292" s="8" t="s">
        <v>392</v>
      </c>
      <c r="E292" s="9" t="s">
        <v>393</v>
      </c>
      <c r="F292" s="8"/>
      <c r="G292" s="8"/>
      <c r="H292" s="8"/>
      <c r="I292" s="8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>
        <f>T293</f>
        <v>-5551824.2699999996</v>
      </c>
      <c r="U292" s="10">
        <f>U293</f>
        <v>-5577580.4399999995</v>
      </c>
      <c r="V292" s="10">
        <f t="shared" si="15"/>
        <v>100.46</v>
      </c>
    </row>
    <row r="293" spans="1:22" ht="33" customHeight="1" x14ac:dyDescent="0.25">
      <c r="A293" s="1"/>
      <c r="B293" s="4"/>
      <c r="C293" s="8" t="s">
        <v>3</v>
      </c>
      <c r="D293" s="8" t="s">
        <v>394</v>
      </c>
      <c r="E293" s="9" t="s">
        <v>395</v>
      </c>
      <c r="F293" s="8"/>
      <c r="G293" s="8"/>
      <c r="H293" s="8"/>
      <c r="I293" s="8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>
        <f>T295+T294</f>
        <v>-5551824.2699999996</v>
      </c>
      <c r="U293" s="10">
        <f>U295+U294</f>
        <v>-5577580.4399999995</v>
      </c>
      <c r="V293" s="10">
        <f t="shared" si="15"/>
        <v>100.46</v>
      </c>
    </row>
    <row r="294" spans="1:22" ht="47.4" customHeight="1" x14ac:dyDescent="0.25">
      <c r="A294" s="1"/>
      <c r="B294" s="28"/>
      <c r="C294" s="11" t="s">
        <v>243</v>
      </c>
      <c r="D294" s="11" t="s">
        <v>480</v>
      </c>
      <c r="E294" s="12" t="s">
        <v>481</v>
      </c>
      <c r="F294" s="11"/>
      <c r="G294" s="11"/>
      <c r="H294" s="11"/>
      <c r="I294" s="11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>
        <v>-514627.76</v>
      </c>
      <c r="U294" s="13">
        <v>-529059.83999999997</v>
      </c>
      <c r="V294" s="13">
        <f t="shared" si="15"/>
        <v>102.8</v>
      </c>
    </row>
    <row r="295" spans="1:22" ht="39" customHeight="1" x14ac:dyDescent="0.25">
      <c r="A295" s="2"/>
      <c r="B295" s="5"/>
      <c r="C295" s="11" t="s">
        <v>243</v>
      </c>
      <c r="D295" s="11" t="s">
        <v>396</v>
      </c>
      <c r="E295" s="12" t="s">
        <v>397</v>
      </c>
      <c r="F295" s="11"/>
      <c r="G295" s="11"/>
      <c r="H295" s="11"/>
      <c r="I295" s="11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>
        <v>-5037196.51</v>
      </c>
      <c r="U295" s="13">
        <v>-5048520.5999999996</v>
      </c>
      <c r="V295" s="13">
        <f t="shared" si="15"/>
        <v>100.22</v>
      </c>
    </row>
    <row r="296" spans="1:22" ht="27" customHeight="1" x14ac:dyDescent="0.25">
      <c r="A296" s="3"/>
      <c r="B296" s="6"/>
      <c r="C296" s="21" t="s">
        <v>398</v>
      </c>
      <c r="D296" s="21"/>
      <c r="E296" s="22"/>
      <c r="F296" s="21"/>
      <c r="G296" s="21"/>
      <c r="H296" s="21"/>
      <c r="I296" s="21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10">
        <f>SUM(T11+T191)</f>
        <v>2805445412.4400005</v>
      </c>
      <c r="U296" s="10">
        <f>SUM(U11+U191)</f>
        <v>2816900688.3199997</v>
      </c>
      <c r="V296" s="10">
        <f t="shared" si="15"/>
        <v>100.41</v>
      </c>
    </row>
  </sheetData>
  <mergeCells count="23">
    <mergeCell ref="O9:O10"/>
    <mergeCell ref="T9:T10"/>
    <mergeCell ref="F9:F10"/>
    <mergeCell ref="G9:G10"/>
    <mergeCell ref="H9:H10"/>
    <mergeCell ref="I9:I10"/>
    <mergeCell ref="J9:J10"/>
    <mergeCell ref="U1:V1"/>
    <mergeCell ref="U2:V2"/>
    <mergeCell ref="U4:V4"/>
    <mergeCell ref="U9:U10"/>
    <mergeCell ref="V9:V10"/>
    <mergeCell ref="U5:V5"/>
    <mergeCell ref="C7:V7"/>
    <mergeCell ref="C9:C10"/>
    <mergeCell ref="D9:D10"/>
    <mergeCell ref="E9:E10"/>
    <mergeCell ref="U3:V3"/>
    <mergeCell ref="K9:K10"/>
    <mergeCell ref="L9:L10"/>
    <mergeCell ref="C6:V6"/>
    <mergeCell ref="M9:M10"/>
    <mergeCell ref="N9:N10"/>
  </mergeCells>
  <pageMargins left="0.59055118110236227" right="0.59055118110236227" top="0.59055118110236227" bottom="0.59055118110236227" header="0.51181102362204722" footer="0.51181102362204722"/>
  <pageSetup paperSize="9" scale="54" fitToHeight="0" orientation="portrait" useFirstPageNumber="1" horizontalDpi="1200" verticalDpi="1200" r:id="rId1"/>
  <headerFooter differentFirst="1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доходов</vt:lpstr>
      <vt:lpstr>'Роспись доходов'!LAST_CELL</vt:lpstr>
      <vt:lpstr>'Роспись доходов'!Заголовки_для_печати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93foboi</dc:creator>
  <dc:description>POI HSSF rep:2.52.0.202</dc:description>
  <cp:lastModifiedBy>Оружило Наталья Валерьевна</cp:lastModifiedBy>
  <cp:lastPrinted>2022-03-14T07:40:54Z</cp:lastPrinted>
  <dcterms:created xsi:type="dcterms:W3CDTF">2021-02-11T01:51:21Z</dcterms:created>
  <dcterms:modified xsi:type="dcterms:W3CDTF">2022-03-14T07:42:55Z</dcterms:modified>
</cp:coreProperties>
</file>