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2" activeTab="0"/>
  </bookViews>
  <sheets>
    <sheet name="Лист1" sheetId="1" r:id="rId1"/>
  </sheets>
  <definedNames>
    <definedName name="_xlnm.Print_Area" localSheetId="0">'Лист1'!$A$1:$Q$31</definedName>
  </definedNames>
  <calcPr fullCalcOnLoad="1"/>
</workbook>
</file>

<file path=xl/sharedStrings.xml><?xml version="1.0" encoding="utf-8"?>
<sst xmlns="http://schemas.openxmlformats.org/spreadsheetml/2006/main" count="104" uniqueCount="64">
  <si>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</si>
  <si>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</si>
  <si>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</si>
  <si>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</si>
  <si>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</si>
  <si>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</si>
  <si>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</si>
  <si>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</si>
  <si>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</si>
  <si>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</si>
  <si>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</si>
  <si>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</si>
  <si>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</si>
  <si>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</si>
  <si>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</si>
  <si>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</si>
  <si>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</si>
  <si>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</si>
  <si>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</si>
  <si>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</si>
  <si>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</si>
  <si>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</si>
  <si>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</si>
  <si>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</si>
  <si>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</si>
  <si>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</si>
  <si>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</si>
  <si>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</si>
  <si>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</si>
  <si>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</si>
  <si>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</si>
  <si>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</si>
  <si>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</si>
  <si>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</si>
  <si>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</si>
  <si>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</si>
  <si>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</si>
  <si>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</si>
  <si>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</si>
  <si>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</si>
  <si>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</si>
  <si>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Объекты жилищного хозяйства</t>
  </si>
  <si>
    <t>0501</t>
  </si>
  <si>
    <t>111F367483</t>
  </si>
  <si>
    <t>1.2.</t>
  </si>
  <si>
    <t xml:space="preserve">Обеспечение мероприятий по переселению граждан из аварийного жилищного фонда </t>
  </si>
  <si>
    <t>111F367484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</si>
  <si>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</si>
  <si>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</si>
  <si>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</si>
  <si>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</si>
  <si>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</si>
  <si>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Благоустройство</t>
  </si>
  <si>
    <t>Строительство линии наружного освещения и пешеходного тротуара в районе МБУ ДО "ЦЭКиТ"</t>
  </si>
  <si>
    <t>1010089030</t>
  </si>
  <si>
    <t xml:space="preserve">Объем бюджетных инвестиций в форме капитальных вложений в объекты недвижимого имущества муниципальной собственности  в 2021 году </t>
  </si>
  <si>
    <t>Объем инвестиций</t>
  </si>
  <si>
    <t>Исполнено</t>
  </si>
  <si>
    <t>% исполнения</t>
  </si>
  <si>
    <t>Физическая культура</t>
  </si>
  <si>
    <t>Приложение № 6</t>
  </si>
  <si>
    <t>к решению Совета депутатов</t>
  </si>
  <si>
    <t>ЗАТО г. Зеленогорска</t>
  </si>
  <si>
    <t>от ___________  № _______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</si>
</sst>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10" xfId="53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right"/>
    </xf>
    <xf numFmtId="183" fontId="4" fillId="0" borderId="15" xfId="0" applyNumberFormat="1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52" zoomScaleNormal="75" zoomScaleSheetLayoutView="52" zoomScalePageLayoutView="0" workbookViewId="0" topLeftCell="J1">
      <selection activeCell="O5" sqref="O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5.8515625" style="0" customWidth="1"/>
    <col min="6" max="7" width="21.8515625" style="0" customWidth="1"/>
    <col min="8" max="8" width="23.00390625" style="0" customWidth="1"/>
    <col min="9" max="10" width="18.7109375" style="0" customWidth="1"/>
    <col min="11" max="11" width="20.28125" style="0" customWidth="1"/>
    <col min="12" max="12" width="19.8515625" style="0" customWidth="1"/>
    <col min="13" max="13" width="19.7109375" style="0" customWidth="1"/>
    <col min="14" max="14" width="19.140625" style="0" customWidth="1"/>
    <col min="15" max="15" width="19.7109375" style="0" customWidth="1"/>
    <col min="16" max="17" width="20.7109375" style="0" customWidth="1"/>
  </cols>
  <sheetData>
    <row r="1" spans="15:17" s="13" customFormat="1" ht="30" customHeight="1">
      <c r="O1" s="50" t="s">
        <v>60</v>
      </c>
      <c r="P1" s="50"/>
      <c r="Q1" s="50"/>
    </row>
    <row r="2" spans="15:17" s="13" customFormat="1" ht="21">
      <c r="O2" s="50" t="s">
        <v>61</v>
      </c>
      <c r="P2" s="50"/>
      <c r="Q2" s="50"/>
    </row>
    <row r="3" spans="15:17" s="13" customFormat="1" ht="21">
      <c r="O3" s="50" t="s">
        <v>62</v>
      </c>
      <c r="P3" s="50"/>
      <c r="Q3" s="50"/>
    </row>
    <row r="4" spans="2:17" s="13" customFormat="1" ht="21">
      <c r="B4" s="51"/>
      <c r="C4" s="51"/>
      <c r="D4" s="51"/>
      <c r="E4" s="51"/>
      <c r="F4" s="51"/>
      <c r="G4" s="51"/>
      <c r="H4" s="51"/>
      <c r="O4" s="50" t="s">
        <v>63</v>
      </c>
      <c r="P4" s="50"/>
      <c r="Q4" s="50"/>
    </row>
    <row r="6" spans="1:17" ht="32.25" customHeight="1">
      <c r="A6" s="49" t="s">
        <v>55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35.25" customHeight="1">
      <c r="A7" s="6"/>
      <c r="B7" s="4" t="s">
        <v>4</v>
      </c>
      <c r="C7" s="6"/>
      <c r="D7" s="6"/>
      <c r="E7" s="6"/>
      <c r="F7" s="6"/>
      <c r="G7" s="6"/>
      <c r="H7" s="6"/>
      <c r="I7" s="6"/>
      <c r="J7" s="7"/>
      <c r="K7" s="7"/>
      <c r="P7" s="54" t="s">
        <v>26</v>
      </c>
      <c r="Q7" s="54"/>
    </row>
    <row r="8" spans="1:17" ht="51" customHeight="1">
      <c r="A8" s="44" t="s">
        <v>0</v>
      </c>
      <c r="B8" s="44" t="s">
        <v>14</v>
      </c>
      <c r="C8" s="46" t="s">
        <v>1</v>
      </c>
      <c r="D8" s="47"/>
      <c r="E8" s="48"/>
      <c r="F8" s="44" t="s">
        <v>56</v>
      </c>
      <c r="G8" s="44" t="s">
        <v>57</v>
      </c>
      <c r="H8" s="52" t="s">
        <v>58</v>
      </c>
      <c r="I8" s="46" t="s">
        <v>7</v>
      </c>
      <c r="J8" s="47"/>
      <c r="K8" s="48"/>
      <c r="L8" s="46" t="s">
        <v>8</v>
      </c>
      <c r="M8" s="47"/>
      <c r="N8" s="48"/>
      <c r="O8" s="46" t="s">
        <v>9</v>
      </c>
      <c r="P8" s="47"/>
      <c r="Q8" s="48"/>
    </row>
    <row r="9" spans="1:17" ht="114" customHeight="1">
      <c r="A9" s="45"/>
      <c r="B9" s="45"/>
      <c r="C9" s="1" t="s">
        <v>35</v>
      </c>
      <c r="D9" s="1" t="s">
        <v>2</v>
      </c>
      <c r="E9" s="1" t="s">
        <v>3</v>
      </c>
      <c r="F9" s="45"/>
      <c r="G9" s="45"/>
      <c r="H9" s="53"/>
      <c r="I9" s="5" t="s">
        <v>56</v>
      </c>
      <c r="J9" s="5" t="s">
        <v>57</v>
      </c>
      <c r="K9" s="5" t="s">
        <v>58</v>
      </c>
      <c r="L9" s="5" t="s">
        <v>56</v>
      </c>
      <c r="M9" s="5" t="s">
        <v>57</v>
      </c>
      <c r="N9" s="5" t="s">
        <v>58</v>
      </c>
      <c r="O9" s="5" t="s">
        <v>56</v>
      </c>
      <c r="P9" s="5" t="s">
        <v>57</v>
      </c>
      <c r="Q9" s="5" t="s">
        <v>58</v>
      </c>
    </row>
    <row r="10" spans="1:17" ht="30" customHeight="1" hidden="1">
      <c r="A10" s="17" t="s">
        <v>5</v>
      </c>
      <c r="B10" s="25" t="s">
        <v>41</v>
      </c>
      <c r="C10" s="33" t="s">
        <v>42</v>
      </c>
      <c r="D10" s="33" t="s">
        <v>36</v>
      </c>
      <c r="E10" s="33" t="s">
        <v>37</v>
      </c>
      <c r="F10" s="33"/>
      <c r="G10" s="33"/>
      <c r="H10" s="36">
        <f>I10+J10+K10</f>
        <v>0</v>
      </c>
      <c r="I10" s="2">
        <f aca="true" t="shared" si="0" ref="I10:O10">I11</f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>P11+P12</f>
        <v>0</v>
      </c>
      <c r="Q10" s="2">
        <v>0</v>
      </c>
    </row>
    <row r="11" spans="1:17" ht="129" customHeight="1" hidden="1">
      <c r="A11" s="21" t="s">
        <v>15</v>
      </c>
      <c r="B11" s="34" t="s">
        <v>47</v>
      </c>
      <c r="C11" s="10" t="s">
        <v>42</v>
      </c>
      <c r="D11" s="11" t="s">
        <v>43</v>
      </c>
      <c r="E11" s="11" t="s">
        <v>25</v>
      </c>
      <c r="F11" s="11"/>
      <c r="G11" s="11"/>
      <c r="H11" s="35">
        <f>I11+J11+K11</f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35">
        <v>0</v>
      </c>
      <c r="Q11" s="8">
        <v>0</v>
      </c>
    </row>
    <row r="12" spans="1:17" ht="65.25" customHeight="1" hidden="1">
      <c r="A12" s="21" t="s">
        <v>44</v>
      </c>
      <c r="B12" s="34" t="s">
        <v>45</v>
      </c>
      <c r="C12" s="10" t="s">
        <v>42</v>
      </c>
      <c r="D12" s="11" t="s">
        <v>46</v>
      </c>
      <c r="E12" s="11" t="s">
        <v>25</v>
      </c>
      <c r="F12" s="11"/>
      <c r="G12" s="11"/>
      <c r="H12" s="35">
        <f>I12+J12+K12</f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35">
        <v>0</v>
      </c>
      <c r="Q12" s="8">
        <v>0</v>
      </c>
    </row>
    <row r="13" spans="1:17" ht="40.5" customHeight="1">
      <c r="A13" s="17">
        <v>1</v>
      </c>
      <c r="B13" s="25" t="s">
        <v>48</v>
      </c>
      <c r="C13" s="33" t="s">
        <v>49</v>
      </c>
      <c r="D13" s="33" t="s">
        <v>36</v>
      </c>
      <c r="E13" s="33" t="s">
        <v>37</v>
      </c>
      <c r="F13" s="2">
        <f>SUM(F14:F15)</f>
        <v>1402256.8</v>
      </c>
      <c r="G13" s="2">
        <f>SUM(G14:G15)</f>
        <v>929431.1499999999</v>
      </c>
      <c r="H13" s="36">
        <f>ROUND(G13/F13*100,2)</f>
        <v>66.28</v>
      </c>
      <c r="I13" s="2">
        <f>I14+I15</f>
        <v>0</v>
      </c>
      <c r="J13" s="2">
        <f>J14+J15</f>
        <v>0</v>
      </c>
      <c r="K13" s="2">
        <f>K14+K15</f>
        <v>0</v>
      </c>
      <c r="L13" s="2">
        <f>L14</f>
        <v>0</v>
      </c>
      <c r="M13" s="2">
        <f>M14</f>
        <v>0</v>
      </c>
      <c r="N13" s="2">
        <f>N14</f>
        <v>0</v>
      </c>
      <c r="O13" s="2">
        <f>O14+O15</f>
        <v>1402256.8</v>
      </c>
      <c r="P13" s="2">
        <f>P14+P15</f>
        <v>929431.1499999999</v>
      </c>
      <c r="Q13" s="2">
        <f>ROUND(P13/O13*100,2)</f>
        <v>66.28</v>
      </c>
    </row>
    <row r="14" spans="1:17" ht="104.25" customHeight="1">
      <c r="A14" s="21" t="s">
        <v>15</v>
      </c>
      <c r="B14" s="26" t="s">
        <v>50</v>
      </c>
      <c r="C14" s="10" t="s">
        <v>49</v>
      </c>
      <c r="D14" s="11" t="s">
        <v>51</v>
      </c>
      <c r="E14" s="11" t="s">
        <v>13</v>
      </c>
      <c r="F14" s="8">
        <f>SUM(I14+L14+O14)</f>
        <v>1180000</v>
      </c>
      <c r="G14" s="8">
        <f>SUM(J14+M14+P14)</f>
        <v>707174.35</v>
      </c>
      <c r="H14" s="35">
        <f aca="true" t="shared" si="1" ref="H14:H20">ROUND(G14/F14*100,2)</f>
        <v>59.93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1180000</v>
      </c>
      <c r="P14" s="8">
        <v>707174.35</v>
      </c>
      <c r="Q14" s="8">
        <f>ROUND(P14/O14*100,2)</f>
        <v>59.93</v>
      </c>
    </row>
    <row r="15" spans="1:17" ht="77.25" customHeight="1">
      <c r="A15" s="21" t="s">
        <v>44</v>
      </c>
      <c r="B15" s="26" t="s">
        <v>53</v>
      </c>
      <c r="C15" s="10" t="s">
        <v>49</v>
      </c>
      <c r="D15" s="11" t="s">
        <v>54</v>
      </c>
      <c r="E15" s="11" t="s">
        <v>13</v>
      </c>
      <c r="F15" s="8">
        <f aca="true" t="shared" si="2" ref="F15:F20">SUM(I15+L15+O15)</f>
        <v>222256.8</v>
      </c>
      <c r="G15" s="8">
        <f aca="true" t="shared" si="3" ref="G15:G20">SUM(J15+M15+P15)</f>
        <v>222256.8</v>
      </c>
      <c r="H15" s="35">
        <f t="shared" si="1"/>
        <v>100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222256.8</v>
      </c>
      <c r="P15" s="8">
        <v>222256.8</v>
      </c>
      <c r="Q15" s="8">
        <f>ROUND(P15/O15*100,2)</f>
        <v>100</v>
      </c>
    </row>
    <row r="16" spans="1:17" ht="39" customHeight="1">
      <c r="A16" s="17" t="s">
        <v>19</v>
      </c>
      <c r="B16" s="25" t="s">
        <v>21</v>
      </c>
      <c r="C16" s="3">
        <v>1004</v>
      </c>
      <c r="D16" s="33" t="s">
        <v>36</v>
      </c>
      <c r="E16" s="33" t="s">
        <v>37</v>
      </c>
      <c r="F16" s="2">
        <f t="shared" si="2"/>
        <v>16922483.07</v>
      </c>
      <c r="G16" s="2">
        <f t="shared" si="3"/>
        <v>16770000</v>
      </c>
      <c r="H16" s="36">
        <f t="shared" si="1"/>
        <v>99.1</v>
      </c>
      <c r="I16" s="2">
        <f aca="true" t="shared" si="4" ref="I16:P16">I17</f>
        <v>0</v>
      </c>
      <c r="J16" s="2">
        <f t="shared" si="4"/>
        <v>0</v>
      </c>
      <c r="K16" s="2">
        <f t="shared" si="4"/>
        <v>0</v>
      </c>
      <c r="L16" s="2">
        <f t="shared" si="4"/>
        <v>16922483.07</v>
      </c>
      <c r="M16" s="2">
        <f t="shared" si="4"/>
        <v>16770000</v>
      </c>
      <c r="N16" s="2">
        <f t="shared" si="4"/>
        <v>99.1</v>
      </c>
      <c r="O16" s="2">
        <f t="shared" si="4"/>
        <v>0</v>
      </c>
      <c r="P16" s="2">
        <f t="shared" si="4"/>
        <v>0</v>
      </c>
      <c r="Q16" s="2">
        <v>0</v>
      </c>
    </row>
    <row r="17" spans="1:17" ht="75.75" customHeight="1">
      <c r="A17" s="21" t="s">
        <v>20</v>
      </c>
      <c r="B17" s="26" t="s">
        <v>22</v>
      </c>
      <c r="C17" s="10" t="s">
        <v>23</v>
      </c>
      <c r="D17" s="11" t="s">
        <v>24</v>
      </c>
      <c r="E17" s="11" t="s">
        <v>25</v>
      </c>
      <c r="F17" s="8">
        <f t="shared" si="2"/>
        <v>16922483.07</v>
      </c>
      <c r="G17" s="8">
        <f t="shared" si="3"/>
        <v>16770000</v>
      </c>
      <c r="H17" s="35">
        <f t="shared" si="1"/>
        <v>99.1</v>
      </c>
      <c r="I17" s="8">
        <v>0</v>
      </c>
      <c r="J17" s="8">
        <v>0</v>
      </c>
      <c r="K17" s="8">
        <v>0</v>
      </c>
      <c r="L17" s="8">
        <v>16922483.07</v>
      </c>
      <c r="M17" s="8">
        <v>16770000</v>
      </c>
      <c r="N17" s="8">
        <f>ROUND(M17/L17*100,2)</f>
        <v>99.1</v>
      </c>
      <c r="O17" s="8">
        <v>0</v>
      </c>
      <c r="P17" s="8">
        <v>0</v>
      </c>
      <c r="Q17" s="8">
        <v>0</v>
      </c>
    </row>
    <row r="18" spans="1:17" ht="51" customHeight="1">
      <c r="A18" s="17" t="s">
        <v>39</v>
      </c>
      <c r="B18" s="20" t="s">
        <v>12</v>
      </c>
      <c r="C18" s="3">
        <v>1101</v>
      </c>
      <c r="D18" s="33" t="s">
        <v>36</v>
      </c>
      <c r="E18" s="33" t="s">
        <v>37</v>
      </c>
      <c r="F18" s="2">
        <f t="shared" si="2"/>
        <v>42418392.67</v>
      </c>
      <c r="G18" s="2">
        <f t="shared" si="3"/>
        <v>18127943.92</v>
      </c>
      <c r="H18" s="36">
        <f t="shared" si="1"/>
        <v>42.74</v>
      </c>
      <c r="I18" s="2">
        <f aca="true" t="shared" si="5" ref="I18:P18">I19</f>
        <v>0</v>
      </c>
      <c r="J18" s="2">
        <f t="shared" si="5"/>
        <v>0</v>
      </c>
      <c r="K18" s="2">
        <f t="shared" si="5"/>
        <v>0</v>
      </c>
      <c r="L18" s="2">
        <f t="shared" si="5"/>
        <v>0</v>
      </c>
      <c r="M18" s="2">
        <f t="shared" si="5"/>
        <v>0</v>
      </c>
      <c r="N18" s="2">
        <f t="shared" si="5"/>
        <v>0</v>
      </c>
      <c r="O18" s="2">
        <f t="shared" si="5"/>
        <v>42418392.67</v>
      </c>
      <c r="P18" s="2">
        <f t="shared" si="5"/>
        <v>18127943.92</v>
      </c>
      <c r="Q18" s="2">
        <f>ROUND(P18/O18*100,2)</f>
        <v>42.74</v>
      </c>
    </row>
    <row r="19" spans="1:17" ht="69.75" customHeight="1">
      <c r="A19" s="21" t="s">
        <v>40</v>
      </c>
      <c r="B19" s="22" t="s">
        <v>18</v>
      </c>
      <c r="C19" s="10" t="s">
        <v>10</v>
      </c>
      <c r="D19" s="11" t="s">
        <v>16</v>
      </c>
      <c r="E19" s="11" t="s">
        <v>13</v>
      </c>
      <c r="F19" s="8">
        <f t="shared" si="2"/>
        <v>42418392.67</v>
      </c>
      <c r="G19" s="8">
        <f t="shared" si="3"/>
        <v>18127943.92</v>
      </c>
      <c r="H19" s="35">
        <f t="shared" si="1"/>
        <v>42.74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42418392.67</v>
      </c>
      <c r="P19" s="8">
        <v>18127943.92</v>
      </c>
      <c r="Q19" s="8">
        <f>ROUND(P19/O19*100,2)</f>
        <v>42.74</v>
      </c>
    </row>
    <row r="20" spans="1:17" ht="26.25" customHeight="1">
      <c r="A20" s="21"/>
      <c r="B20" s="23" t="s">
        <v>17</v>
      </c>
      <c r="C20" s="10"/>
      <c r="D20" s="11"/>
      <c r="E20" s="11"/>
      <c r="F20" s="2">
        <f t="shared" si="2"/>
        <v>60743132.54</v>
      </c>
      <c r="G20" s="2">
        <f t="shared" si="3"/>
        <v>35827375.07</v>
      </c>
      <c r="H20" s="36">
        <f t="shared" si="1"/>
        <v>58.98</v>
      </c>
      <c r="I20" s="2">
        <f aca="true" t="shared" si="6" ref="I20:P20">I10+I13+I16+I18</f>
        <v>0</v>
      </c>
      <c r="J20" s="2">
        <f t="shared" si="6"/>
        <v>0</v>
      </c>
      <c r="K20" s="2">
        <f t="shared" si="6"/>
        <v>0</v>
      </c>
      <c r="L20" s="2">
        <f t="shared" si="6"/>
        <v>16922483.07</v>
      </c>
      <c r="M20" s="2">
        <f t="shared" si="6"/>
        <v>16770000</v>
      </c>
      <c r="N20" s="2">
        <f t="shared" si="6"/>
        <v>99.1</v>
      </c>
      <c r="O20" s="2">
        <f t="shared" si="6"/>
        <v>43820649.47</v>
      </c>
      <c r="P20" s="2">
        <f t="shared" si="6"/>
        <v>19057375.07</v>
      </c>
      <c r="Q20" s="2">
        <f>ROUND(P20/O20*100,2)</f>
        <v>43.49</v>
      </c>
    </row>
    <row r="21" spans="8:17" ht="24" customHeight="1" hidden="1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54" customHeight="1">
      <c r="B22" s="4" t="s">
        <v>11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77.25" customHeight="1">
      <c r="A23" s="1" t="s">
        <v>0</v>
      </c>
      <c r="B23" s="15" t="s">
        <v>34</v>
      </c>
      <c r="C23" s="57" t="s">
        <v>2</v>
      </c>
      <c r="D23" s="58"/>
      <c r="E23" s="16" t="s">
        <v>35</v>
      </c>
      <c r="F23" s="16" t="s">
        <v>56</v>
      </c>
      <c r="G23" s="16" t="s">
        <v>57</v>
      </c>
      <c r="H23" s="16" t="s">
        <v>58</v>
      </c>
      <c r="I23" s="28"/>
      <c r="J23" s="28"/>
      <c r="K23" s="14"/>
      <c r="L23" s="31"/>
      <c r="M23" s="32"/>
      <c r="N23" s="32"/>
      <c r="O23" s="14"/>
      <c r="P23" s="14"/>
      <c r="Q23" s="14"/>
    </row>
    <row r="24" spans="1:17" ht="102" customHeight="1">
      <c r="A24" s="21" t="s">
        <v>5</v>
      </c>
      <c r="B24" s="27" t="s">
        <v>31</v>
      </c>
      <c r="C24" s="59" t="s">
        <v>32</v>
      </c>
      <c r="D24" s="60"/>
      <c r="E24" s="39" t="s">
        <v>38</v>
      </c>
      <c r="F24" s="36">
        <f>SUM(F25:F26)</f>
        <v>43820649.47</v>
      </c>
      <c r="G24" s="36">
        <f>SUM(G25:G26)</f>
        <v>19057375.07</v>
      </c>
      <c r="H24" s="36">
        <f aca="true" t="shared" si="7" ref="H24:H29">ROUND(G24/F24*100,2)</f>
        <v>43.49</v>
      </c>
      <c r="I24" s="29"/>
      <c r="J24" s="29"/>
      <c r="K24" s="14"/>
      <c r="L24" s="24"/>
      <c r="M24" s="14"/>
      <c r="N24" s="14"/>
      <c r="O24" s="14"/>
      <c r="P24" s="14"/>
      <c r="Q24" s="14"/>
    </row>
    <row r="25" spans="1:17" ht="24" customHeight="1">
      <c r="A25" s="21" t="s">
        <v>15</v>
      </c>
      <c r="B25" s="38" t="s">
        <v>52</v>
      </c>
      <c r="C25" s="61" t="s">
        <v>33</v>
      </c>
      <c r="D25" s="62"/>
      <c r="E25" s="11" t="s">
        <v>49</v>
      </c>
      <c r="F25" s="35">
        <f>SUM(F13)</f>
        <v>1402256.8</v>
      </c>
      <c r="G25" s="35">
        <f>SUM(G13)</f>
        <v>929431.1499999999</v>
      </c>
      <c r="H25" s="35">
        <f t="shared" si="7"/>
        <v>66.28</v>
      </c>
      <c r="I25" s="29"/>
      <c r="J25" s="29"/>
      <c r="K25" s="14"/>
      <c r="L25" s="24"/>
      <c r="M25" s="14"/>
      <c r="N25" s="14"/>
      <c r="O25" s="14"/>
      <c r="P25" s="14"/>
      <c r="Q25" s="14"/>
    </row>
    <row r="26" spans="1:17" ht="33" customHeight="1">
      <c r="A26" s="18" t="s">
        <v>44</v>
      </c>
      <c r="B26" s="19" t="s">
        <v>59</v>
      </c>
      <c r="C26" s="61" t="s">
        <v>33</v>
      </c>
      <c r="D26" s="62"/>
      <c r="E26" s="11">
        <v>1101</v>
      </c>
      <c r="F26" s="35">
        <f>SUM(F18)</f>
        <v>42418392.67</v>
      </c>
      <c r="G26" s="35">
        <f>SUM(G18)</f>
        <v>18127943.92</v>
      </c>
      <c r="H26" s="35">
        <f t="shared" si="7"/>
        <v>42.74</v>
      </c>
      <c r="I26" s="30"/>
      <c r="J26" s="30"/>
      <c r="K26" s="14"/>
      <c r="L26" s="14"/>
      <c r="M26" s="14"/>
      <c r="N26" s="14"/>
      <c r="O26" s="14"/>
      <c r="P26" s="14"/>
      <c r="Q26" s="14"/>
    </row>
    <row r="27" spans="1:17" ht="63" customHeight="1">
      <c r="A27" s="21" t="s">
        <v>19</v>
      </c>
      <c r="B27" s="27" t="s">
        <v>27</v>
      </c>
      <c r="C27" s="59" t="s">
        <v>29</v>
      </c>
      <c r="D27" s="60"/>
      <c r="E27" s="39" t="s">
        <v>38</v>
      </c>
      <c r="F27" s="36">
        <f>SUM(F28)</f>
        <v>16922483.07</v>
      </c>
      <c r="G27" s="36">
        <f>SUM(G28)</f>
        <v>16770000</v>
      </c>
      <c r="H27" s="36">
        <f t="shared" si="7"/>
        <v>99.1</v>
      </c>
      <c r="I27" s="41"/>
      <c r="J27" s="30"/>
      <c r="K27" s="14"/>
      <c r="L27" s="14"/>
      <c r="M27" s="14"/>
      <c r="N27" s="14"/>
      <c r="O27" s="14"/>
      <c r="P27" s="14"/>
      <c r="Q27" s="14"/>
    </row>
    <row r="28" spans="1:17" ht="27" customHeight="1">
      <c r="A28" s="18" t="s">
        <v>20</v>
      </c>
      <c r="B28" s="19" t="s">
        <v>28</v>
      </c>
      <c r="C28" s="61" t="s">
        <v>30</v>
      </c>
      <c r="D28" s="62"/>
      <c r="E28" s="11" t="s">
        <v>23</v>
      </c>
      <c r="F28" s="35">
        <f>SUM(F17)</f>
        <v>16922483.07</v>
      </c>
      <c r="G28" s="35">
        <f>SUM(G17)</f>
        <v>16770000</v>
      </c>
      <c r="H28" s="36">
        <f t="shared" si="7"/>
        <v>99.1</v>
      </c>
      <c r="I28" s="42"/>
      <c r="J28" s="30"/>
      <c r="K28" s="14"/>
      <c r="L28" s="14"/>
      <c r="M28" s="14"/>
      <c r="N28" s="14"/>
      <c r="O28" s="14"/>
      <c r="P28" s="14"/>
      <c r="Q28" s="14"/>
    </row>
    <row r="29" spans="1:17" ht="36" customHeight="1">
      <c r="A29" s="9"/>
      <c r="B29" s="12" t="s">
        <v>6</v>
      </c>
      <c r="C29" s="55"/>
      <c r="D29" s="56"/>
      <c r="E29" s="40"/>
      <c r="F29" s="37">
        <f>SUM(F24+F27)</f>
        <v>60743132.54</v>
      </c>
      <c r="G29" s="37">
        <f>SUM(G24+G27)</f>
        <v>35827375.07</v>
      </c>
      <c r="H29" s="37">
        <f t="shared" si="7"/>
        <v>58.98</v>
      </c>
      <c r="I29" s="43"/>
      <c r="J29" s="29"/>
      <c r="K29" s="14"/>
      <c r="L29" s="14"/>
      <c r="M29" s="14"/>
      <c r="N29" s="14"/>
      <c r="O29" s="14"/>
      <c r="P29" s="14"/>
      <c r="Q29" s="14"/>
    </row>
    <row r="30" spans="8:17" ht="12.75">
      <c r="H30" s="14"/>
      <c r="I30" s="14"/>
      <c r="J30" s="14"/>
      <c r="K30" s="14"/>
      <c r="L30" s="14"/>
      <c r="M30" s="14"/>
      <c r="N30" s="14"/>
      <c r="O30" s="14"/>
      <c r="P30" s="14"/>
      <c r="Q30" s="14"/>
    </row>
  </sheetData>
  <sheetProtection/>
  <mergeCells count="23">
    <mergeCell ref="C29:D29"/>
    <mergeCell ref="C23:D23"/>
    <mergeCell ref="C24:D24"/>
    <mergeCell ref="C25:D25"/>
    <mergeCell ref="C26:D26"/>
    <mergeCell ref="C27:D27"/>
    <mergeCell ref="C28:D28"/>
    <mergeCell ref="O1:Q1"/>
    <mergeCell ref="O2:Q2"/>
    <mergeCell ref="O3:Q3"/>
    <mergeCell ref="B4:H4"/>
    <mergeCell ref="I8:K8"/>
    <mergeCell ref="H8:H9"/>
    <mergeCell ref="O4:Q4"/>
    <mergeCell ref="O8:Q8"/>
    <mergeCell ref="P7:Q7"/>
    <mergeCell ref="A8:A9"/>
    <mergeCell ref="B8:B9"/>
    <mergeCell ref="C8:E8"/>
    <mergeCell ref="A6:Q6"/>
    <mergeCell ref="L8:N8"/>
    <mergeCell ref="F8:F9"/>
    <mergeCell ref="G8:G9"/>
  </mergeCells>
  <printOptions horizontalCentered="1"/>
  <pageMargins left="0.3937007874015748" right="0.3937007874015748" top="0.5905511811023623" bottom="0.7874015748031497" header="0.5118110236220472" footer="0.5118110236220472"/>
  <pageSetup firstPageNumber="130" useFirstPageNumber="1" fitToHeight="0" fitToWidth="1" horizontalDpi="600" verticalDpi="600" orientation="landscape" paperSize="9" scale="40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2022-03-14T09:18:34Z</cp:lastPrinted>
  <dcterms:created xsi:type="dcterms:W3CDTF">1996-10-08T23:32:33Z</dcterms:created>
  <dcterms:modified xsi:type="dcterms:W3CDTF">2022-03-14T09:21:14Z</dcterms:modified>
  <cp:category/>
  <cp:version/>
  <cp:contentType/>
  <cp:contentStatus/>
</cp:coreProperties>
</file>