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Mashburo\фин_управ\Отчет по ст.59 п.5 Устава города\2021 год\01.04.2021\"/>
    </mc:Choice>
  </mc:AlternateContent>
  <bookViews>
    <workbookView xWindow="0" yWindow="0" windowWidth="28800" windowHeight="11532"/>
  </bookViews>
  <sheets>
    <sheet name="Лист1" sheetId="1" r:id="rId1"/>
  </sheets>
  <definedNames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8" i="1"/>
  <c r="E30" i="1"/>
  <c r="E31" i="1"/>
  <c r="E32" i="1"/>
  <c r="E33" i="1"/>
  <c r="E34" i="1"/>
  <c r="E35" i="1"/>
  <c r="E36" i="1"/>
  <c r="E37" i="1"/>
  <c r="E38" i="1"/>
  <c r="E39" i="1"/>
  <c r="E41" i="1"/>
  <c r="E42" i="1"/>
  <c r="E43" i="1"/>
  <c r="E45" i="1"/>
  <c r="E46" i="1"/>
  <c r="E47" i="1"/>
  <c r="E62" i="1"/>
  <c r="E63" i="1"/>
  <c r="E64" i="1"/>
  <c r="E65" i="1"/>
  <c r="E66" i="1"/>
  <c r="E67" i="1"/>
  <c r="E70" i="1"/>
  <c r="E71" i="1"/>
  <c r="E73" i="1"/>
  <c r="E74" i="1"/>
  <c r="E75" i="1"/>
  <c r="E76" i="1"/>
  <c r="E77" i="1"/>
  <c r="E78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1" i="1"/>
  <c r="E112" i="1"/>
  <c r="E113" i="1"/>
  <c r="E114" i="1"/>
  <c r="E115" i="1"/>
  <c r="E116" i="1"/>
  <c r="E117" i="1"/>
  <c r="E118" i="1"/>
  <c r="E119" i="1"/>
  <c r="E120" i="1"/>
  <c r="E9" i="1"/>
  <c r="D82" i="1" l="1"/>
  <c r="C82" i="1"/>
  <c r="D15" i="1"/>
  <c r="C15" i="1"/>
  <c r="D96" i="1" l="1"/>
  <c r="C96" i="1"/>
  <c r="D86" i="1"/>
  <c r="D62" i="1" l="1"/>
  <c r="D41" i="1" l="1"/>
  <c r="C41" i="1"/>
  <c r="C86" i="1" l="1"/>
  <c r="D20" i="1" l="1"/>
  <c r="D28" i="1" l="1"/>
  <c r="C28" i="1"/>
  <c r="D26" i="1"/>
  <c r="C26" i="1"/>
  <c r="D38" i="1" l="1"/>
  <c r="C20" i="1"/>
  <c r="D10" i="1"/>
  <c r="C10" i="1"/>
  <c r="D108" i="1"/>
  <c r="C108" i="1"/>
  <c r="D73" i="1"/>
  <c r="C73" i="1"/>
  <c r="C91" i="1"/>
  <c r="D91" i="1"/>
  <c r="C99" i="1"/>
  <c r="C105" i="1"/>
  <c r="D105" i="1"/>
  <c r="D114" i="1"/>
  <c r="C114" i="1"/>
  <c r="C118" i="1"/>
  <c r="D118" i="1"/>
  <c r="C120" i="1" l="1"/>
  <c r="D99" i="1"/>
  <c r="D120" i="1" l="1"/>
  <c r="D34" i="1" l="1"/>
  <c r="C34" i="1"/>
  <c r="D13" i="1" l="1"/>
  <c r="C13" i="1"/>
  <c r="D23" i="1"/>
  <c r="C23" i="1"/>
  <c r="C38" i="1"/>
  <c r="D59" i="1"/>
  <c r="C59" i="1"/>
  <c r="C62" i="1"/>
  <c r="D9" i="1" l="1"/>
  <c r="D71" i="1" s="1"/>
  <c r="C9" i="1"/>
  <c r="C71" i="1" s="1"/>
  <c r="D121" i="1" l="1"/>
  <c r="C121" i="1"/>
</calcChain>
</file>

<file path=xl/sharedStrings.xml><?xml version="1.0" encoding="utf-8"?>
<sst xmlns="http://schemas.openxmlformats.org/spreadsheetml/2006/main" count="159" uniqueCount="158">
  <si>
    <t>Код</t>
  </si>
  <si>
    <t>Наименование показателей бюджетной классификации</t>
  </si>
  <si>
    <t>СВЕДЕНИЯ</t>
  </si>
  <si>
    <t>о ходе исполнения местного бюджета г. Зеленогорска</t>
  </si>
  <si>
    <t>ДОХОДЫ</t>
  </si>
  <si>
    <t xml:space="preserve">НАЛОГОВЫЕ И НЕНАЛОГОВЫЕ ДОХОДЫ </t>
  </si>
  <si>
    <t>НАЛОГИ НА ПРИБЫЛЬ, ДОХОДЫ</t>
  </si>
  <si>
    <t xml:space="preserve">Налог на прибыль организаций 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</si>
  <si>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</si>
  <si>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</si>
  <si>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</si>
  <si>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 xml:space="preserve">НАЛОГИ НА СОВОКУПНЫЙ ДОХОД </t>
  </si>
  <si>
    <t xml:space="preserve">Единый налог на вмененный доход для отдельных видов деятельности </t>
  </si>
  <si>
    <t>Единый сельскохозяйственный налог</t>
  </si>
  <si>
    <t xml:space="preserve">НАЛОГИ НА ИМУЩЕСТВО </t>
  </si>
  <si>
    <t xml:space="preserve">Земельный налог </t>
  </si>
  <si>
    <t xml:space="preserve">ГОСУДАРСТВЕННАЯ ПОШЛИНА </t>
  </si>
  <si>
    <t xml:space="preserve">Государственная пошлина по делам, рассматриваемым в судах общей юрисдикции, мировыми судьями </t>
  </si>
  <si>
    <t xml:space="preserve">Государственная пошлина за государственную регистрацию, а также за совершение прочих юридически значимых действий </t>
  </si>
  <si>
    <t xml:space="preserve">ДОХОДЫ ОТ ИСПОЛЬЗОВАНИЯ ИМУЩЕСТВА, НАХОДЯЩЕГОСЯ В ГОСУДАРСТВЕННОЙ И МУНИЦИПАЛЬНОЙ СОБСТВЕННОСТИ </t>
  </si>
  <si>
    <t>Платежи от государственных и муниципальных унитарных предприятий</t>
  </si>
  <si>
    <t>Средства, получаемые от передачи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казенных), в залог, в доверительное управление</t>
  </si>
  <si>
    <t xml:space="preserve">ПЛАТЕЖИ ПРИ ПОЛЬЗОВАНИИ ПРИРОДНЫМИ РЕСУРСАМИ </t>
  </si>
  <si>
    <t xml:space="preserve">Плата за негативное воздействие на окружающую среду </t>
  </si>
  <si>
    <t xml:space="preserve">ДОХОДЫ ОТ ОКАЗАНИЯ ПЛАТНЫХ УСЛУГ И КОМПЕНСАЦИИ ЗАТРАТ ГОСУДАРСТВА </t>
  </si>
  <si>
    <t xml:space="preserve">ДОХОДЫ ОТ ПРОДАЖИ МАТЕРИАЛЬНЫХ И НЕМАТЕРИАЛЬНЫХ АКТИВОВ </t>
  </si>
  <si>
    <t xml:space="preserve">Доходы от продажи квартир </t>
  </si>
  <si>
    <t xml:space="preserve">ШТРАФЫ, САНКЦИИ, ВОЗМЕЩЕНИЕ УЩЕРБА </t>
  </si>
  <si>
    <t xml:space="preserve"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 </t>
  </si>
  <si>
    <t xml:space="preserve">Денежные взыскания (штрафы) за нарушение земельного законодательства  </t>
  </si>
  <si>
    <t xml:space="preserve"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 </t>
  </si>
  <si>
    <t>Денежные взыскания (штрафы) за правонарушения в области дорожного движения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</si>
  <si>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</si>
  <si>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Денежные взыскания (штрафы) за нарушение законодательства РФ о контрактной системе в сфере закупок товаров, работ, услуг для обеспечения государственных и муниципальных нужд городских округов</t>
  </si>
  <si>
    <t>Поступления сумм в возмещение вреда, причиненного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городских округов</t>
  </si>
  <si>
    <t>Денежные взыскания (штрафы) за нарушение законодательства Российской Федерации об административных нарушениях, предусмотренные статьей 20.25 Кодекса Российской Федерации об административных нарушениях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</si>
  <si>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</si>
  <si>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 xml:space="preserve">Прочие поступления от денежных взысканий (штрафов) и иных сумм в возмещение ущерба, зачисляемые в бюджеты городских округов </t>
  </si>
  <si>
    <t>Прочие неналоговые доходы</t>
  </si>
  <si>
    <t>Невыясненные поступления</t>
  </si>
  <si>
    <t xml:space="preserve">БЕЗВОЗМЕЗДНЫЕ ПОСТУПЛЕНИЯ </t>
  </si>
  <si>
    <t xml:space="preserve">Безвозмездные поступления от других бюджетов бюджетной системы Российской Федерации </t>
  </si>
  <si>
    <t>Иные межбюджетные трансферты</t>
  </si>
  <si>
    <t>Прочие безвозмездные поступления</t>
  </si>
  <si>
    <t>Возврат остатков субсидий, субвенций и иных межбюджетных трансфертов, имеющих целевое назначение, прошлых лет</t>
  </si>
  <si>
    <t xml:space="preserve">ВСЕГО ДОХОДОВ: </t>
  </si>
  <si>
    <t xml:space="preserve">РАСХОДЫ </t>
  </si>
  <si>
    <t>Функционирование высшего должностного лица субъекта Российской Федерации и муниципального образования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</si>
  <si>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</si>
  <si>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</si>
  <si>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Обеспечение деятельности финансовых, налоговых и таможенных органов и органов финансового (финансово-бюджетного) надзора </t>
  </si>
  <si>
    <t xml:space="preserve">Резервные фонды </t>
  </si>
  <si>
    <t>Другие общегосударственные вопросы</t>
  </si>
  <si>
    <t>НАЦИОНАЛЬНАЯ БЕЗОПАСНОСТЬ И ПРАВООХРАНИТЕЛЬНАЯ ДЕЯТЕЛЬНОСТЬ</t>
  </si>
  <si>
    <t xml:space="preserve">Защита населения и территории от последствий чрезвычайных ситуаций природного и техногенного характера, гражданская оборона </t>
  </si>
  <si>
    <t>НАЦИОНАЛЬНАЯ ЭКОНОМИКА</t>
  </si>
  <si>
    <t>Лесное хозяйство</t>
  </si>
  <si>
    <t xml:space="preserve">Транспорт </t>
  </si>
  <si>
    <t>Дорожное хозяйство (дорожные фонды)</t>
  </si>
  <si>
    <t xml:space="preserve">Другие вопросы в области национальной экономики </t>
  </si>
  <si>
    <t>ЖИЛИЩНО-КОММУНАЛЬНОЕ ХОЗЯЙСТВО</t>
  </si>
  <si>
    <t xml:space="preserve">Жилищное хозяйство </t>
  </si>
  <si>
    <t xml:space="preserve">Коммунальное хозяйство </t>
  </si>
  <si>
    <t>Благоустройство</t>
  </si>
  <si>
    <t xml:space="preserve">Другие вопросы в области жилищно-коммунального хозяйства </t>
  </si>
  <si>
    <t>ОХРАНА ОКРУЖАЮЩЕЙ СРЕДЫ</t>
  </si>
  <si>
    <t>Охрана объектов растительного и животного мира и среды их обитания</t>
  </si>
  <si>
    <t xml:space="preserve">ОБРАЗОВАНИЕ </t>
  </si>
  <si>
    <t>Дошкольное образование</t>
  </si>
  <si>
    <t>Общее образование</t>
  </si>
  <si>
    <t xml:space="preserve">Молодежная политика и оздоровление детей </t>
  </si>
  <si>
    <t xml:space="preserve">Другие вопросы в области образования </t>
  </si>
  <si>
    <t xml:space="preserve">КУЛЬТУРА, КИНЕМАТОГРАФИЯ, СРЕДСТВА МАССОВОЙ ИНФОРМАЦИИ </t>
  </si>
  <si>
    <t xml:space="preserve">Культура </t>
  </si>
  <si>
    <t>Другие вопросы в области культуры, кинематографии</t>
  </si>
  <si>
    <t xml:space="preserve">СОЦИАЛЬНАЯ ПОЛИТИКА </t>
  </si>
  <si>
    <t xml:space="preserve">Пенсионное обеспечение </t>
  </si>
  <si>
    <t>Социальное обслуживание населения</t>
  </si>
  <si>
    <t xml:space="preserve">Социальное обеспечение населения </t>
  </si>
  <si>
    <t>Охрана семьи и детства</t>
  </si>
  <si>
    <t xml:space="preserve">Другие вопросы в области социальной политики 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</si>
  <si>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</si>
  <si>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</si>
  <si>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</si>
  <si>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</si>
  <si>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</si>
  <si>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</si>
  <si>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 xml:space="preserve">ИТОГО РАСХОДОВ </t>
  </si>
  <si>
    <t>Дефицит (-), профицит (+)</t>
  </si>
  <si>
    <t>0100</t>
  </si>
  <si>
    <t>0102</t>
  </si>
  <si>
    <t>0103</t>
  </si>
  <si>
    <t>0106</t>
  </si>
  <si>
    <t>0111</t>
  </si>
  <si>
    <t>0113</t>
  </si>
  <si>
    <t>0300</t>
  </si>
  <si>
    <t>0309</t>
  </si>
  <si>
    <t>0400</t>
  </si>
  <si>
    <t>0407</t>
  </si>
  <si>
    <t>0408</t>
  </si>
  <si>
    <t>0409</t>
  </si>
  <si>
    <t>0412</t>
  </si>
  <si>
    <t>0500</t>
  </si>
  <si>
    <t>0501</t>
  </si>
  <si>
    <t>0502</t>
  </si>
  <si>
    <t>0503</t>
  </si>
  <si>
    <t>0505</t>
  </si>
  <si>
    <t>0600</t>
  </si>
  <si>
    <t>0603</t>
  </si>
  <si>
    <t>0700</t>
  </si>
  <si>
    <t>0701</t>
  </si>
  <si>
    <t>0702</t>
  </si>
  <si>
    <t>0707</t>
  </si>
  <si>
    <t>0709</t>
  </si>
  <si>
    <t>0800</t>
  </si>
  <si>
    <t>0801</t>
  </si>
  <si>
    <t>0804</t>
  </si>
  <si>
    <t>ОБЩЕГОСУДАРСТВЕННЫЕ  ВОПРОСЫ</t>
  </si>
  <si>
    <t>0104</t>
  </si>
  <si>
    <t>Утвержденные годовые бюджетные назначения (тыс.руб)</t>
  </si>
  <si>
    <t>Процент исполнения (%)</t>
  </si>
  <si>
    <t>Плата за использование лесов</t>
  </si>
  <si>
    <t>Обеспечение проведения выборов и референдумов</t>
  </si>
  <si>
    <t>0107</t>
  </si>
  <si>
    <t>0703</t>
  </si>
  <si>
    <t>Дополнительное образование</t>
  </si>
  <si>
    <t>-</t>
  </si>
  <si>
    <t>Денежные взыскания (штрафы) за нарушение бюджетного законодательства</t>
  </si>
  <si>
    <t>Приложение № 1</t>
  </si>
  <si>
    <t>Судебная система</t>
  </si>
  <si>
    <t>0105</t>
  </si>
  <si>
    <t>ЗАДОЛЖЕННОСТЬ И ПЕРЕРАСЧЕТЫ ПО ОТМЕНЕННЫМ НАЛОГАМ, СБОРАМ И ИНЫМ ОБЯЗАТЕЛЬНЫМ ПЛАТЕЖАМ</t>
  </si>
  <si>
    <t>Налоги на имущество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</si>
  <si>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</si>
  <si>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Доходы в виде прибыли, приходящейся на доли в уствных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</si>
  <si>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0314</t>
  </si>
  <si>
    <t>Другие вопросы в области национальной безопасности и правоохранительной деятельности</t>
  </si>
  <si>
    <t>Суммы по искам о возмещении вреда, причиненного окружающей среде</t>
  </si>
  <si>
    <t>Административные штрафы, установленные Кодексом Российской Федерации об административных нарушениях</t>
  </si>
  <si>
    <t>Административные штрафы, установленные законами субъектов Российской Федерации об административных 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</si>
  <si>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</si>
  <si>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</si>
  <si>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Налог, взимаемый в связи с применением патентной системы налогообложения, зачисляемый в бюджеты городских округов</t>
  </si>
  <si>
    <t xml:space="preserve">Доходы, получаемые в виде арендной платы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</si>
  <si>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 xml:space="preserve"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</si>
  <si>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 xml:space="preserve">Дотации бюджетам бюджетной системы Российской Федерации 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</si>
  <si>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</si>
  <si>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</si>
  <si>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0602</t>
  </si>
  <si>
    <t>Сбор, удаление отходов и очистка сточных вод</t>
  </si>
  <si>
    <t>по состоянию на 01.04.2021</t>
  </si>
  <si>
    <t>Исполнено   по состоянию на 01.04.2021      (тыс.руб.)</t>
  </si>
  <si>
    <t>Налог, взимаемый в связи с применением упрощенной системы налогооблажения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</si>
  <si>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</si>
  <si>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0310</t>
  </si>
  <si>
    <t>Защита населения и территории от чрезвычайных ситуаций природного и техногенного характера, пожарная безопасеость</t>
  </si>
  <si>
    <t xml:space="preserve"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</si>
  <si>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>Платежи в целях возмещения причиненного ущерба (убытков)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</si>
</sst>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Arial Cyr"/>
      <family val="2"/>
    </font>
    <font>
      <sz val="10"/>
      <color rgb="FF000000"/>
      <name val="Arial Cyr"/>
      <family val="2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" fontId="3" fillId="2" borderId="3">
      <alignment horizontal="right" vertical="top" shrinkToFit="1"/>
    </xf>
    <xf numFmtId="0" fontId="3" fillId="0" borderId="3">
      <alignment vertical="top" wrapText="1"/>
    </xf>
    <xf numFmtId="49" fontId="4" fillId="0" borderId="3">
      <alignment horizontal="center" vertical="top" shrinkToFit="1"/>
    </xf>
    <xf numFmtId="4" fontId="3" fillId="2" borderId="4">
      <alignment horizontal="right" vertical="top" shrinkToFit="1"/>
    </xf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0" fillId="3" borderId="1" xfId="0" applyFont="1" applyFill="1" applyBorder="1"/>
    <xf numFmtId="0" fontId="5" fillId="3" borderId="1" xfId="0" applyFont="1" applyFill="1" applyBorder="1" applyAlignment="1">
      <alignment horizontal="justify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justify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4" fontId="10" fillId="3" borderId="3" xfId="1" applyNumberFormat="1" applyFont="1" applyFill="1" applyAlignment="1" applyProtection="1">
      <alignment horizontal="right" vertical="center" shrinkToFit="1"/>
      <protection locked="0"/>
    </xf>
    <xf numFmtId="4" fontId="6" fillId="3" borderId="3" xfId="1" applyNumberFormat="1" applyFont="1" applyFill="1" applyAlignment="1" applyProtection="1">
      <alignment horizontal="right" vertical="center" shrinkToFit="1"/>
      <protection locked="0"/>
    </xf>
    <xf numFmtId="49" fontId="1" fillId="3" borderId="1" xfId="0" applyNumberFormat="1" applyFont="1" applyFill="1" applyBorder="1" applyAlignment="1">
      <alignment horizontal="center" vertical="center" wrapText="1"/>
    </xf>
    <xf numFmtId="4" fontId="8" fillId="3" borderId="3" xfId="1" applyNumberFormat="1" applyFont="1" applyFill="1" applyAlignment="1" applyProtection="1">
      <alignment horizontal="right" vertical="center" shrinkToFit="1"/>
      <protection locked="0"/>
    </xf>
    <xf numFmtId="4" fontId="9" fillId="3" borderId="3" xfId="1" applyNumberFormat="1" applyFont="1" applyFill="1" applyAlignment="1" applyProtection="1">
      <alignment horizontal="right" vertical="center" shrinkToFit="1"/>
      <protection locked="0"/>
    </xf>
    <xf numFmtId="4" fontId="7" fillId="3" borderId="3" xfId="1" applyNumberFormat="1" applyFont="1" applyFill="1" applyAlignment="1" applyProtection="1">
      <alignment horizontal="right" vertical="center" shrinkToFit="1"/>
      <protection locked="0"/>
    </xf>
    <xf numFmtId="0" fontId="1" fillId="3" borderId="1" xfId="0" applyFont="1" applyFill="1" applyBorder="1" applyAlignment="1">
      <alignment vertical="center" wrapText="1"/>
    </xf>
    <xf numFmtId="0" fontId="7" fillId="3" borderId="3" xfId="2" applyNumberFormat="1" applyFont="1" applyFill="1" applyProtection="1">
      <alignment vertical="top" wrapText="1"/>
      <protection locked="0"/>
    </xf>
    <xf numFmtId="0" fontId="7" fillId="3" borderId="3" xfId="2" applyNumberFormat="1" applyFont="1" applyFill="1" applyAlignment="1" applyProtection="1">
      <alignment horizontal="left" vertical="top" wrapText="1"/>
      <protection locked="0"/>
    </xf>
    <xf numFmtId="4" fontId="6" fillId="3" borderId="1" xfId="4" applyNumberFormat="1" applyFont="1" applyFill="1" applyBorder="1" applyAlignment="1" applyProtection="1">
      <alignment horizontal="right" vertical="center" shrinkToFit="1"/>
      <protection locked="0"/>
    </xf>
    <xf numFmtId="0" fontId="0" fillId="3" borderId="0" xfId="0" applyFill="1"/>
    <xf numFmtId="0" fontId="1" fillId="3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5">
    <cellStyle name="xl31" xfId="4"/>
    <cellStyle name="xl34" xfId="2"/>
    <cellStyle name="xl35" xfId="3"/>
    <cellStyle name="xl36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2"/>
  <sheetViews>
    <sheetView tabSelected="1" view="pageBreakPreview" topLeftCell="A61" zoomScaleNormal="100" zoomScaleSheetLayoutView="100" workbookViewId="0">
      <selection activeCell="E122" sqref="E122"/>
    </sheetView>
  </sheetViews>
  <sheetFormatPr defaultRowHeight="14.4" x14ac:dyDescent="0.3"/>
  <cols>
    <col min="1" max="1" width="7.88671875" customWidth="1"/>
    <col min="2" max="2" width="45.33203125" customWidth="1"/>
    <col min="3" max="3" width="16.44140625" customWidth="1"/>
    <col min="4" max="4" width="13.33203125" customWidth="1"/>
    <col min="5" max="5" width="13.109375" customWidth="1"/>
  </cols>
  <sheetData>
    <row r="1" spans="1:6" x14ac:dyDescent="0.3">
      <c r="D1" s="33" t="s">
        <v>128</v>
      </c>
      <c r="E1" s="33"/>
    </row>
    <row r="2" spans="1:6" ht="17.399999999999999" x14ac:dyDescent="0.3">
      <c r="A2" s="34" t="s">
        <v>2</v>
      </c>
      <c r="B2" s="34"/>
      <c r="C2" s="34"/>
      <c r="D2" s="34"/>
      <c r="E2" s="34"/>
    </row>
    <row r="3" spans="1:6" ht="17.399999999999999" x14ac:dyDescent="0.3">
      <c r="A3" s="34" t="s">
        <v>3</v>
      </c>
      <c r="B3" s="34"/>
      <c r="C3" s="34"/>
      <c r="D3" s="34"/>
      <c r="E3" s="34"/>
    </row>
    <row r="4" spans="1:6" ht="17.399999999999999" x14ac:dyDescent="0.3">
      <c r="A4" s="34" t="s">
        <v>150</v>
      </c>
      <c r="B4" s="34"/>
      <c r="C4" s="34"/>
      <c r="D4" s="34"/>
      <c r="E4" s="34"/>
    </row>
    <row r="5" spans="1:6" ht="17.399999999999999" x14ac:dyDescent="0.3">
      <c r="A5" s="2"/>
      <c r="B5" s="2"/>
      <c r="C5" s="2"/>
      <c r="D5" s="2"/>
      <c r="E5" s="1"/>
    </row>
    <row r="6" spans="1:6" ht="91.5" customHeight="1" x14ac:dyDescent="0.3">
      <c r="A6" s="4" t="s">
        <v>0</v>
      </c>
      <c r="B6" s="5" t="s">
        <v>1</v>
      </c>
      <c r="C6" s="5" t="s">
        <v>119</v>
      </c>
      <c r="D6" s="5" t="s">
        <v>151</v>
      </c>
      <c r="E6" s="5" t="s">
        <v>120</v>
      </c>
    </row>
    <row r="7" spans="1:6" x14ac:dyDescent="0.3">
      <c r="A7" s="7">
        <v>1</v>
      </c>
      <c r="B7" s="7">
        <v>2</v>
      </c>
      <c r="C7" s="7">
        <v>3</v>
      </c>
      <c r="D7" s="7">
        <v>4</v>
      </c>
      <c r="E7" s="7">
        <v>5</v>
      </c>
    </row>
    <row r="8" spans="1:6" x14ac:dyDescent="0.3">
      <c r="A8" s="8"/>
      <c r="B8" s="9" t="s">
        <v>4</v>
      </c>
      <c r="C8" s="10"/>
      <c r="D8" s="10"/>
      <c r="E8" s="10"/>
    </row>
    <row r="9" spans="1:6" ht="17.399999999999999" x14ac:dyDescent="0.3">
      <c r="A9" s="11">
        <v>10000</v>
      </c>
      <c r="B9" s="11" t="s">
        <v>5</v>
      </c>
      <c r="C9" s="12">
        <f>SUM(C10,C13,C15,C20,C23,C26,C28,C34,C37,C38,C41,C59)</f>
        <v>668455</v>
      </c>
      <c r="D9" s="12">
        <f>SUM(D10,D13,D15,D20,D23,D26,D28,D34,D37,D38,D41,D59)</f>
        <v>169562.93999999997</v>
      </c>
      <c r="E9" s="12">
        <f>ROUND(D9/C9*100,2)</f>
        <v>25.37</v>
      </c>
      <c r="F9" s="3"/>
    </row>
    <row r="10" spans="1:6" x14ac:dyDescent="0.3">
      <c r="A10" s="11">
        <v>10100</v>
      </c>
      <c r="B10" s="11" t="s">
        <v>6</v>
      </c>
      <c r="C10" s="12">
        <f>SUM(C11:C12)</f>
        <v>491685.2</v>
      </c>
      <c r="D10" s="12">
        <f>SUM(D11:D12)</f>
        <v>113374.34999999999</v>
      </c>
      <c r="E10" s="12">
        <f t="shared" ref="E10:E73" si="0">ROUND(D10/C10*100,2)</f>
        <v>23.06</v>
      </c>
    </row>
    <row r="11" spans="1:6" x14ac:dyDescent="0.3">
      <c r="A11" s="13">
        <v>10101</v>
      </c>
      <c r="B11" s="13" t="s">
        <v>7</v>
      </c>
      <c r="C11" s="14">
        <v>117928.2</v>
      </c>
      <c r="D11" s="14">
        <v>44563.59</v>
      </c>
      <c r="E11" s="14">
        <f t="shared" si="0"/>
        <v>37.79</v>
      </c>
    </row>
    <row r="12" spans="1:6" x14ac:dyDescent="0.3">
      <c r="A12" s="13">
        <v>10102</v>
      </c>
      <c r="B12" s="13" t="s">
        <v>8</v>
      </c>
      <c r="C12" s="14">
        <v>373757</v>
      </c>
      <c r="D12" s="14">
        <v>68810.759999999995</v>
      </c>
      <c r="E12" s="14">
        <f t="shared" si="0"/>
        <v>18.41</v>
      </c>
    </row>
    <row r="13" spans="1:6" ht="41.4" x14ac:dyDescent="0.3">
      <c r="A13" s="11">
        <v>10300</v>
      </c>
      <c r="B13" s="11" t="s">
        <v>9</v>
      </c>
      <c r="C13" s="12">
        <f>C14</f>
        <v>22666.1</v>
      </c>
      <c r="D13" s="12">
        <f>D14</f>
        <v>5082.1899999999996</v>
      </c>
      <c r="E13" s="12">
        <f t="shared" si="0"/>
        <v>22.42</v>
      </c>
    </row>
    <row r="14" spans="1:6" ht="41.4" x14ac:dyDescent="0.3">
      <c r="A14" s="13">
        <v>10302</v>
      </c>
      <c r="B14" s="13" t="s">
        <v>10</v>
      </c>
      <c r="C14" s="14">
        <v>22666.1</v>
      </c>
      <c r="D14" s="14">
        <v>5082.1899999999996</v>
      </c>
      <c r="E14" s="14">
        <f t="shared" si="0"/>
        <v>22.42</v>
      </c>
    </row>
    <row r="15" spans="1:6" x14ac:dyDescent="0.3">
      <c r="A15" s="11">
        <v>10500</v>
      </c>
      <c r="B15" s="11" t="s">
        <v>11</v>
      </c>
      <c r="C15" s="12">
        <f>C17+C18+C19+C16</f>
        <v>53933.8</v>
      </c>
      <c r="D15" s="12">
        <f>D17+D18+D19+D16</f>
        <v>15183.39</v>
      </c>
      <c r="E15" s="12">
        <f t="shared" si="0"/>
        <v>28.15</v>
      </c>
    </row>
    <row r="16" spans="1:6" ht="27.6" x14ac:dyDescent="0.3">
      <c r="A16" s="13">
        <v>10501</v>
      </c>
      <c r="B16" s="13" t="s">
        <v>152</v>
      </c>
      <c r="C16" s="14">
        <v>44704.5</v>
      </c>
      <c r="D16" s="14">
        <v>7183.76</v>
      </c>
      <c r="E16" s="14">
        <f t="shared" si="0"/>
        <v>16.07</v>
      </c>
    </row>
    <row r="17" spans="1:5" ht="27.6" x14ac:dyDescent="0.3">
      <c r="A17" s="13">
        <v>10502</v>
      </c>
      <c r="B17" s="13" t="s">
        <v>12</v>
      </c>
      <c r="C17" s="14">
        <v>4346</v>
      </c>
      <c r="D17" s="14">
        <v>4812.93</v>
      </c>
      <c r="E17" s="14">
        <f t="shared" si="0"/>
        <v>110.74</v>
      </c>
    </row>
    <row r="18" spans="1:5" x14ac:dyDescent="0.3">
      <c r="A18" s="13">
        <v>10503</v>
      </c>
      <c r="B18" s="13" t="s">
        <v>13</v>
      </c>
      <c r="C18" s="14">
        <v>955</v>
      </c>
      <c r="D18" s="14">
        <v>96.33</v>
      </c>
      <c r="E18" s="14">
        <f t="shared" si="0"/>
        <v>10.09</v>
      </c>
    </row>
    <row r="19" spans="1:5" ht="41.4" x14ac:dyDescent="0.3">
      <c r="A19" s="13">
        <v>10504</v>
      </c>
      <c r="B19" s="13" t="s">
        <v>142</v>
      </c>
      <c r="C19" s="14">
        <v>3928.3</v>
      </c>
      <c r="D19" s="14">
        <v>3090.37</v>
      </c>
      <c r="E19" s="14">
        <f t="shared" si="0"/>
        <v>78.67</v>
      </c>
    </row>
    <row r="20" spans="1:5" x14ac:dyDescent="0.3">
      <c r="A20" s="11">
        <v>10600</v>
      </c>
      <c r="B20" s="11" t="s">
        <v>14</v>
      </c>
      <c r="C20" s="12">
        <f>C21+C22</f>
        <v>33776.300000000003</v>
      </c>
      <c r="D20" s="12">
        <f>D21+D22</f>
        <v>4399.37</v>
      </c>
      <c r="E20" s="12">
        <f t="shared" si="0"/>
        <v>13.03</v>
      </c>
    </row>
    <row r="21" spans="1:5" ht="55.2" x14ac:dyDescent="0.3">
      <c r="A21" s="13">
        <v>10601</v>
      </c>
      <c r="B21" s="13" t="s">
        <v>153</v>
      </c>
      <c r="C21" s="14">
        <v>10379.9</v>
      </c>
      <c r="D21" s="14">
        <v>976.57</v>
      </c>
      <c r="E21" s="14">
        <f t="shared" si="0"/>
        <v>9.41</v>
      </c>
    </row>
    <row r="22" spans="1:5" x14ac:dyDescent="0.3">
      <c r="A22" s="13">
        <v>10606</v>
      </c>
      <c r="B22" s="13" t="s">
        <v>15</v>
      </c>
      <c r="C22" s="14">
        <v>23396.400000000001</v>
      </c>
      <c r="D22" s="14">
        <v>3422.8</v>
      </c>
      <c r="E22" s="14">
        <f t="shared" si="0"/>
        <v>14.63</v>
      </c>
    </row>
    <row r="23" spans="1:5" x14ac:dyDescent="0.3">
      <c r="A23" s="11">
        <v>10800</v>
      </c>
      <c r="B23" s="11" t="s">
        <v>16</v>
      </c>
      <c r="C23" s="12">
        <f>C24+C25</f>
        <v>8669.1</v>
      </c>
      <c r="D23" s="12">
        <f>D24+D25</f>
        <v>2257.5500000000002</v>
      </c>
      <c r="E23" s="12">
        <f t="shared" si="0"/>
        <v>26.04</v>
      </c>
    </row>
    <row r="24" spans="1:5" ht="41.4" x14ac:dyDescent="0.3">
      <c r="A24" s="13">
        <v>10803</v>
      </c>
      <c r="B24" s="13" t="s">
        <v>17</v>
      </c>
      <c r="C24" s="14">
        <v>8434.4</v>
      </c>
      <c r="D24" s="14">
        <v>2196.75</v>
      </c>
      <c r="E24" s="14">
        <f t="shared" si="0"/>
        <v>26.05</v>
      </c>
    </row>
    <row r="25" spans="1:5" ht="41.4" x14ac:dyDescent="0.3">
      <c r="A25" s="13">
        <v>10807</v>
      </c>
      <c r="B25" s="13" t="s">
        <v>18</v>
      </c>
      <c r="C25" s="14">
        <v>234.7</v>
      </c>
      <c r="D25" s="14">
        <v>60.8</v>
      </c>
      <c r="E25" s="14">
        <f t="shared" si="0"/>
        <v>25.91</v>
      </c>
    </row>
    <row r="26" spans="1:5" ht="41.4" x14ac:dyDescent="0.3">
      <c r="A26" s="11">
        <v>10900</v>
      </c>
      <c r="B26" s="11" t="s">
        <v>131</v>
      </c>
      <c r="C26" s="12">
        <f>C27</f>
        <v>0</v>
      </c>
      <c r="D26" s="12">
        <f>D27</f>
        <v>0</v>
      </c>
      <c r="E26" s="12">
        <v>0</v>
      </c>
    </row>
    <row r="27" spans="1:5" x14ac:dyDescent="0.3">
      <c r="A27" s="13">
        <v>10904</v>
      </c>
      <c r="B27" s="13" t="s">
        <v>132</v>
      </c>
      <c r="C27" s="14">
        <v>0</v>
      </c>
      <c r="D27" s="14">
        <v>0</v>
      </c>
      <c r="E27" s="14">
        <v>0</v>
      </c>
    </row>
    <row r="28" spans="1:5" ht="55.2" x14ac:dyDescent="0.3">
      <c r="A28" s="11">
        <v>11100</v>
      </c>
      <c r="B28" s="15" t="s">
        <v>19</v>
      </c>
      <c r="C28" s="12">
        <f>C30+C31+C32+C33+C29</f>
        <v>33405.199999999997</v>
      </c>
      <c r="D28" s="12">
        <f>D30+D31+D32+D33+D29</f>
        <v>5719.6900000000005</v>
      </c>
      <c r="E28" s="12">
        <f t="shared" si="0"/>
        <v>17.12</v>
      </c>
    </row>
    <row r="29" spans="1:5" ht="82.8" x14ac:dyDescent="0.3">
      <c r="A29" s="13">
        <v>11101</v>
      </c>
      <c r="B29" s="32" t="s">
        <v>134</v>
      </c>
      <c r="C29" s="14">
        <v>0</v>
      </c>
      <c r="D29" s="14">
        <v>0</v>
      </c>
      <c r="E29" s="14">
        <v>0</v>
      </c>
    </row>
    <row r="30" spans="1:5" ht="96.6" x14ac:dyDescent="0.3">
      <c r="A30" s="13">
        <v>11105</v>
      </c>
      <c r="B30" s="13" t="s">
        <v>143</v>
      </c>
      <c r="C30" s="14">
        <v>28568.5</v>
      </c>
      <c r="D30" s="14">
        <v>4156.68</v>
      </c>
      <c r="E30" s="14">
        <f t="shared" si="0"/>
        <v>14.55</v>
      </c>
    </row>
    <row r="31" spans="1:5" ht="27.6" x14ac:dyDescent="0.3">
      <c r="A31" s="6">
        <v>11107</v>
      </c>
      <c r="B31" s="13" t="s">
        <v>20</v>
      </c>
      <c r="C31" s="14">
        <v>142</v>
      </c>
      <c r="D31" s="14">
        <v>63.87</v>
      </c>
      <c r="E31" s="14">
        <f t="shared" si="0"/>
        <v>44.98</v>
      </c>
    </row>
    <row r="32" spans="1:5" ht="110.4" x14ac:dyDescent="0.3">
      <c r="A32" s="6">
        <v>11108</v>
      </c>
      <c r="B32" s="13" t="s">
        <v>21</v>
      </c>
      <c r="C32" s="14">
        <v>1994.7</v>
      </c>
      <c r="D32" s="14">
        <v>448.64</v>
      </c>
      <c r="E32" s="14">
        <f t="shared" si="0"/>
        <v>22.49</v>
      </c>
    </row>
    <row r="33" spans="1:5" ht="96.6" x14ac:dyDescent="0.3">
      <c r="A33" s="6">
        <v>11109</v>
      </c>
      <c r="B33" s="13" t="s">
        <v>144</v>
      </c>
      <c r="C33" s="14">
        <v>2700</v>
      </c>
      <c r="D33" s="14">
        <v>1050.5</v>
      </c>
      <c r="E33" s="14">
        <f t="shared" si="0"/>
        <v>38.909999999999997</v>
      </c>
    </row>
    <row r="34" spans="1:5" ht="27.6" x14ac:dyDescent="0.3">
      <c r="A34" s="16">
        <v>11200</v>
      </c>
      <c r="B34" s="11" t="s">
        <v>22</v>
      </c>
      <c r="C34" s="12">
        <f>C35+C36</f>
        <v>7850.8</v>
      </c>
      <c r="D34" s="12">
        <f>D35+D36</f>
        <v>16788.469999999998</v>
      </c>
      <c r="E34" s="12">
        <f t="shared" si="0"/>
        <v>213.84</v>
      </c>
    </row>
    <row r="35" spans="1:5" ht="27.6" x14ac:dyDescent="0.3">
      <c r="A35" s="6">
        <v>11201</v>
      </c>
      <c r="B35" s="13" t="s">
        <v>23</v>
      </c>
      <c r="C35" s="14">
        <v>7838.7</v>
      </c>
      <c r="D35" s="14">
        <v>16752.12</v>
      </c>
      <c r="E35" s="14">
        <f t="shared" si="0"/>
        <v>213.71</v>
      </c>
    </row>
    <row r="36" spans="1:5" x14ac:dyDescent="0.3">
      <c r="A36" s="6">
        <v>11204</v>
      </c>
      <c r="B36" s="13" t="s">
        <v>121</v>
      </c>
      <c r="C36" s="14">
        <v>12.1</v>
      </c>
      <c r="D36" s="14">
        <v>36.35</v>
      </c>
      <c r="E36" s="14">
        <f t="shared" si="0"/>
        <v>300.41000000000003</v>
      </c>
    </row>
    <row r="37" spans="1:5" ht="27.6" x14ac:dyDescent="0.3">
      <c r="A37" s="16">
        <v>11300</v>
      </c>
      <c r="B37" s="11" t="s">
        <v>24</v>
      </c>
      <c r="C37" s="12">
        <v>758.1</v>
      </c>
      <c r="D37" s="12">
        <v>1233.96</v>
      </c>
      <c r="E37" s="12">
        <f t="shared" si="0"/>
        <v>162.77000000000001</v>
      </c>
    </row>
    <row r="38" spans="1:5" ht="27.6" x14ac:dyDescent="0.3">
      <c r="A38" s="16">
        <v>11400</v>
      </c>
      <c r="B38" s="11" t="s">
        <v>25</v>
      </c>
      <c r="C38" s="12">
        <f>C39+C40</f>
        <v>13445.4</v>
      </c>
      <c r="D38" s="12">
        <f>D39+D40</f>
        <v>4203.3</v>
      </c>
      <c r="E38" s="12">
        <f t="shared" si="0"/>
        <v>31.26</v>
      </c>
    </row>
    <row r="39" spans="1:5" x14ac:dyDescent="0.3">
      <c r="A39" s="6">
        <v>11401</v>
      </c>
      <c r="B39" s="13" t="s">
        <v>26</v>
      </c>
      <c r="C39" s="14">
        <v>13445.4</v>
      </c>
      <c r="D39" s="14">
        <v>4156.67</v>
      </c>
      <c r="E39" s="14">
        <f t="shared" si="0"/>
        <v>30.92</v>
      </c>
    </row>
    <row r="40" spans="1:5" ht="96.6" x14ac:dyDescent="0.3">
      <c r="A40" s="6">
        <v>11402</v>
      </c>
      <c r="B40" s="13" t="s">
        <v>156</v>
      </c>
      <c r="C40" s="14">
        <v>0</v>
      </c>
      <c r="D40" s="14">
        <v>46.63</v>
      </c>
      <c r="E40" s="14">
        <v>0</v>
      </c>
    </row>
    <row r="41" spans="1:5" ht="27.6" x14ac:dyDescent="0.3">
      <c r="A41" s="16">
        <v>11600</v>
      </c>
      <c r="B41" s="11" t="s">
        <v>27</v>
      </c>
      <c r="C41" s="12">
        <f>C44+C46+C49+C50+C51+C52+C53+C55+C56+C57+C58+C54+C42+C43+C47+C48+C45</f>
        <v>2265</v>
      </c>
      <c r="D41" s="12">
        <f>D44+D46+D49+D50+D51+D52+D53+D55+D56+D57+D58+D54+D42+D43+D47+D48+D45</f>
        <v>1336.2800000000002</v>
      </c>
      <c r="E41" s="12">
        <f t="shared" si="0"/>
        <v>59</v>
      </c>
    </row>
    <row r="42" spans="1:5" ht="41.4" x14ac:dyDescent="0.3">
      <c r="A42" s="6">
        <v>11601</v>
      </c>
      <c r="B42" s="13" t="s">
        <v>138</v>
      </c>
      <c r="C42" s="14">
        <v>649.1</v>
      </c>
      <c r="D42" s="14">
        <v>303.60000000000002</v>
      </c>
      <c r="E42" s="14">
        <f t="shared" si="0"/>
        <v>46.77</v>
      </c>
    </row>
    <row r="43" spans="1:5" ht="41.4" x14ac:dyDescent="0.3">
      <c r="A43" s="6">
        <v>11602</v>
      </c>
      <c r="B43" s="13" t="s">
        <v>139</v>
      </c>
      <c r="C43" s="14">
        <v>100</v>
      </c>
      <c r="D43" s="14">
        <v>6.42</v>
      </c>
      <c r="E43" s="14">
        <f t="shared" si="0"/>
        <v>6.42</v>
      </c>
    </row>
    <row r="44" spans="1:5" ht="69" x14ac:dyDescent="0.3">
      <c r="A44" s="6">
        <v>11603</v>
      </c>
      <c r="B44" s="13" t="s">
        <v>28</v>
      </c>
      <c r="C44" s="14">
        <v>0</v>
      </c>
      <c r="D44" s="14">
        <v>0</v>
      </c>
      <c r="E44" s="14">
        <v>0</v>
      </c>
    </row>
    <row r="45" spans="1:5" ht="124.2" x14ac:dyDescent="0.3">
      <c r="A45" s="6">
        <v>11607</v>
      </c>
      <c r="B45" s="13" t="s">
        <v>140</v>
      </c>
      <c r="C45" s="14">
        <v>692.9</v>
      </c>
      <c r="D45" s="14">
        <v>803.37</v>
      </c>
      <c r="E45" s="14">
        <f t="shared" si="0"/>
        <v>115.94</v>
      </c>
    </row>
    <row r="46" spans="1:5" ht="27.6" x14ac:dyDescent="0.3">
      <c r="A46" s="6">
        <v>11610</v>
      </c>
      <c r="B46" s="13" t="s">
        <v>157</v>
      </c>
      <c r="C46" s="14">
        <v>765</v>
      </c>
      <c r="D46" s="14">
        <v>146.97999999999999</v>
      </c>
      <c r="E46" s="14">
        <f t="shared" si="0"/>
        <v>19.21</v>
      </c>
    </row>
    <row r="47" spans="1:5" ht="27.6" x14ac:dyDescent="0.3">
      <c r="A47" s="6">
        <v>11611</v>
      </c>
      <c r="B47" s="13" t="s">
        <v>141</v>
      </c>
      <c r="C47" s="14">
        <v>58</v>
      </c>
      <c r="D47" s="14">
        <v>75.91</v>
      </c>
      <c r="E47" s="14">
        <f t="shared" si="0"/>
        <v>130.88</v>
      </c>
    </row>
    <row r="48" spans="1:5" ht="27.6" x14ac:dyDescent="0.3">
      <c r="A48" s="6">
        <v>11618</v>
      </c>
      <c r="B48" s="13" t="s">
        <v>127</v>
      </c>
      <c r="C48" s="14">
        <v>0</v>
      </c>
      <c r="D48" s="14">
        <v>0</v>
      </c>
      <c r="E48" s="14">
        <v>0</v>
      </c>
    </row>
    <row r="49" spans="1:5" ht="27.6" x14ac:dyDescent="0.3">
      <c r="A49" s="6">
        <v>11625</v>
      </c>
      <c r="B49" s="13" t="s">
        <v>29</v>
      </c>
      <c r="C49" s="14">
        <v>0</v>
      </c>
      <c r="D49" s="14">
        <v>0</v>
      </c>
      <c r="E49" s="14">
        <v>0</v>
      </c>
    </row>
    <row r="50" spans="1:5" ht="69" x14ac:dyDescent="0.3">
      <c r="A50" s="6">
        <v>11628</v>
      </c>
      <c r="B50" s="13" t="s">
        <v>30</v>
      </c>
      <c r="C50" s="14">
        <v>0</v>
      </c>
      <c r="D50" s="14">
        <v>0</v>
      </c>
      <c r="E50" s="14">
        <v>0</v>
      </c>
    </row>
    <row r="51" spans="1:5" ht="27.6" x14ac:dyDescent="0.3">
      <c r="A51" s="6">
        <v>11630</v>
      </c>
      <c r="B51" s="13" t="s">
        <v>31</v>
      </c>
      <c r="C51" s="14">
        <v>0</v>
      </c>
      <c r="D51" s="14">
        <v>0</v>
      </c>
      <c r="E51" s="14">
        <v>0</v>
      </c>
    </row>
    <row r="52" spans="1:5" ht="55.2" x14ac:dyDescent="0.3">
      <c r="A52" s="6">
        <v>11632</v>
      </c>
      <c r="B52" s="13" t="s">
        <v>32</v>
      </c>
      <c r="C52" s="14">
        <v>0</v>
      </c>
      <c r="D52" s="14">
        <v>0</v>
      </c>
      <c r="E52" s="14">
        <v>0</v>
      </c>
    </row>
    <row r="53" spans="1:5" ht="69" x14ac:dyDescent="0.3">
      <c r="A53" s="6">
        <v>11633</v>
      </c>
      <c r="B53" s="13" t="s">
        <v>33</v>
      </c>
      <c r="C53" s="14">
        <v>0</v>
      </c>
      <c r="D53" s="14">
        <v>0</v>
      </c>
      <c r="E53" s="14">
        <v>0</v>
      </c>
    </row>
    <row r="54" spans="1:5" ht="27.6" x14ac:dyDescent="0.3">
      <c r="A54" s="6">
        <v>11635</v>
      </c>
      <c r="B54" s="13" t="s">
        <v>137</v>
      </c>
      <c r="C54" s="14">
        <v>0</v>
      </c>
      <c r="D54" s="14">
        <v>0</v>
      </c>
      <c r="E54" s="14">
        <v>0</v>
      </c>
    </row>
    <row r="55" spans="1:5" ht="82.8" x14ac:dyDescent="0.3">
      <c r="A55" s="6">
        <v>11637</v>
      </c>
      <c r="B55" s="13" t="s">
        <v>34</v>
      </c>
      <c r="C55" s="14">
        <v>0</v>
      </c>
      <c r="D55" s="14">
        <v>0</v>
      </c>
      <c r="E55" s="14">
        <v>0</v>
      </c>
    </row>
    <row r="56" spans="1:5" ht="82.8" x14ac:dyDescent="0.3">
      <c r="A56" s="6">
        <v>11643</v>
      </c>
      <c r="B56" s="13" t="s">
        <v>35</v>
      </c>
      <c r="C56" s="14">
        <v>0</v>
      </c>
      <c r="D56" s="14">
        <v>0</v>
      </c>
      <c r="E56" s="14">
        <v>0</v>
      </c>
    </row>
    <row r="57" spans="1:5" ht="55.2" x14ac:dyDescent="0.3">
      <c r="A57" s="6">
        <v>11651</v>
      </c>
      <c r="B57" s="13" t="s">
        <v>36</v>
      </c>
      <c r="C57" s="14">
        <v>0</v>
      </c>
      <c r="D57" s="14">
        <v>0</v>
      </c>
      <c r="E57" s="14">
        <v>0</v>
      </c>
    </row>
    <row r="58" spans="1:5" ht="41.4" x14ac:dyDescent="0.3">
      <c r="A58" s="6">
        <v>11690</v>
      </c>
      <c r="B58" s="13" t="s">
        <v>37</v>
      </c>
      <c r="C58" s="14">
        <v>0</v>
      </c>
      <c r="D58" s="14">
        <v>0</v>
      </c>
      <c r="E58" s="14">
        <v>0</v>
      </c>
    </row>
    <row r="59" spans="1:5" x14ac:dyDescent="0.3">
      <c r="A59" s="16">
        <v>11700</v>
      </c>
      <c r="B59" s="11" t="s">
        <v>38</v>
      </c>
      <c r="C59" s="12">
        <f>C60+C61</f>
        <v>0</v>
      </c>
      <c r="D59" s="12">
        <f>D60+D61</f>
        <v>-15.61</v>
      </c>
      <c r="E59" s="14">
        <v>0</v>
      </c>
    </row>
    <row r="60" spans="1:5" x14ac:dyDescent="0.3">
      <c r="A60" s="6">
        <v>11701</v>
      </c>
      <c r="B60" s="13" t="s">
        <v>39</v>
      </c>
      <c r="C60" s="14">
        <v>0</v>
      </c>
      <c r="D60" s="14">
        <v>-15.61</v>
      </c>
      <c r="E60" s="14">
        <v>0</v>
      </c>
    </row>
    <row r="61" spans="1:5" x14ac:dyDescent="0.3">
      <c r="A61" s="6">
        <v>11705</v>
      </c>
      <c r="B61" s="13" t="s">
        <v>38</v>
      </c>
      <c r="C61" s="14">
        <v>0</v>
      </c>
      <c r="D61" s="14">
        <v>0</v>
      </c>
      <c r="E61" s="14">
        <v>0</v>
      </c>
    </row>
    <row r="62" spans="1:5" x14ac:dyDescent="0.3">
      <c r="A62" s="16">
        <v>20000</v>
      </c>
      <c r="B62" s="11" t="s">
        <v>40</v>
      </c>
      <c r="C62" s="12">
        <f>C63+C68+C70+C69</f>
        <v>2068163.21</v>
      </c>
      <c r="D62" s="12">
        <f>D63+D68+D70+D69</f>
        <v>364034.04</v>
      </c>
      <c r="E62" s="12">
        <f t="shared" si="0"/>
        <v>17.600000000000001</v>
      </c>
    </row>
    <row r="63" spans="1:5" ht="27.6" x14ac:dyDescent="0.3">
      <c r="A63" s="6">
        <v>20200</v>
      </c>
      <c r="B63" s="13" t="s">
        <v>41</v>
      </c>
      <c r="C63" s="14">
        <v>2072058.39</v>
      </c>
      <c r="D63" s="14">
        <v>368909.47</v>
      </c>
      <c r="E63" s="14">
        <f t="shared" si="0"/>
        <v>17.8</v>
      </c>
    </row>
    <row r="64" spans="1:5" ht="27.6" x14ac:dyDescent="0.3">
      <c r="A64" s="6">
        <v>20210</v>
      </c>
      <c r="B64" s="13" t="s">
        <v>145</v>
      </c>
      <c r="C64" s="14">
        <v>926874.9</v>
      </c>
      <c r="D64" s="14">
        <v>177169.3</v>
      </c>
      <c r="E64" s="14">
        <f t="shared" si="0"/>
        <v>19.11</v>
      </c>
    </row>
    <row r="65" spans="1:5" ht="41.4" x14ac:dyDescent="0.3">
      <c r="A65" s="6">
        <v>20220</v>
      </c>
      <c r="B65" s="13" t="s">
        <v>146</v>
      </c>
      <c r="C65" s="14">
        <v>235148.36</v>
      </c>
      <c r="D65" s="14">
        <v>5694.37</v>
      </c>
      <c r="E65" s="14">
        <f t="shared" si="0"/>
        <v>2.42</v>
      </c>
    </row>
    <row r="66" spans="1:5" ht="27.6" x14ac:dyDescent="0.3">
      <c r="A66" s="6">
        <v>20230</v>
      </c>
      <c r="B66" s="13" t="s">
        <v>147</v>
      </c>
      <c r="C66" s="14">
        <v>876412.33</v>
      </c>
      <c r="D66" s="14">
        <v>177921.32</v>
      </c>
      <c r="E66" s="14">
        <f t="shared" si="0"/>
        <v>20.3</v>
      </c>
    </row>
    <row r="67" spans="1:5" x14ac:dyDescent="0.3">
      <c r="A67" s="6">
        <v>20240</v>
      </c>
      <c r="B67" s="13" t="s">
        <v>42</v>
      </c>
      <c r="C67" s="14">
        <v>33622.800000000003</v>
      </c>
      <c r="D67" s="14">
        <v>8124.48</v>
      </c>
      <c r="E67" s="14">
        <f t="shared" si="0"/>
        <v>24.16</v>
      </c>
    </row>
    <row r="68" spans="1:5" x14ac:dyDescent="0.3">
      <c r="A68" s="6">
        <v>20700</v>
      </c>
      <c r="B68" s="13" t="s">
        <v>43</v>
      </c>
      <c r="C68" s="14">
        <v>0</v>
      </c>
      <c r="D68" s="14">
        <v>0</v>
      </c>
      <c r="E68" s="14">
        <v>0</v>
      </c>
    </row>
    <row r="69" spans="1:5" ht="82.8" x14ac:dyDescent="0.3">
      <c r="A69" s="6">
        <v>21800</v>
      </c>
      <c r="B69" s="13" t="s">
        <v>133</v>
      </c>
      <c r="C69" s="14">
        <v>0</v>
      </c>
      <c r="D69" s="14">
        <v>0</v>
      </c>
      <c r="E69" s="14">
        <v>0</v>
      </c>
    </row>
    <row r="70" spans="1:5" ht="41.4" x14ac:dyDescent="0.3">
      <c r="A70" s="6">
        <v>21900</v>
      </c>
      <c r="B70" s="13" t="s">
        <v>44</v>
      </c>
      <c r="C70" s="14">
        <v>-3895.18</v>
      </c>
      <c r="D70" s="14">
        <v>-4875.43</v>
      </c>
      <c r="E70" s="14">
        <f t="shared" si="0"/>
        <v>125.17</v>
      </c>
    </row>
    <row r="71" spans="1:5" x14ac:dyDescent="0.3">
      <c r="A71" s="6"/>
      <c r="B71" s="17" t="s">
        <v>45</v>
      </c>
      <c r="C71" s="12">
        <f>C9+C62</f>
        <v>2736618.21</v>
      </c>
      <c r="D71" s="12">
        <f>D9+D62</f>
        <v>533596.98</v>
      </c>
      <c r="E71" s="12">
        <f t="shared" si="0"/>
        <v>19.5</v>
      </c>
    </row>
    <row r="72" spans="1:5" x14ac:dyDescent="0.3">
      <c r="A72" s="10"/>
      <c r="B72" s="8" t="s">
        <v>46</v>
      </c>
      <c r="C72" s="18"/>
      <c r="D72" s="18"/>
      <c r="E72" s="14"/>
    </row>
    <row r="73" spans="1:5" ht="15.6" x14ac:dyDescent="0.3">
      <c r="A73" s="19" t="s">
        <v>89</v>
      </c>
      <c r="B73" s="20" t="s">
        <v>117</v>
      </c>
      <c r="C73" s="21">
        <f>C74+C75+C76+C78+C79+C80+C81+C77</f>
        <v>170561.15</v>
      </c>
      <c r="D73" s="21">
        <f>D74+D75+D76+D78+D79+D80+D81+D77</f>
        <v>31943.53</v>
      </c>
      <c r="E73" s="12">
        <f t="shared" si="0"/>
        <v>18.73</v>
      </c>
    </row>
    <row r="74" spans="1:5" ht="41.4" x14ac:dyDescent="0.3">
      <c r="A74" s="23" t="s">
        <v>90</v>
      </c>
      <c r="B74" s="13" t="s">
        <v>47</v>
      </c>
      <c r="C74" s="24">
        <v>2962.2</v>
      </c>
      <c r="D74" s="25">
        <v>565.41999999999996</v>
      </c>
      <c r="E74" s="14">
        <f t="shared" ref="E74:E121" si="1">ROUND(D74/C74*100,2)</f>
        <v>19.09</v>
      </c>
    </row>
    <row r="75" spans="1:5" ht="55.2" x14ac:dyDescent="0.3">
      <c r="A75" s="23" t="s">
        <v>91</v>
      </c>
      <c r="B75" s="13" t="s">
        <v>48</v>
      </c>
      <c r="C75" s="24">
        <v>3752.7</v>
      </c>
      <c r="D75" s="25">
        <v>590.79</v>
      </c>
      <c r="E75" s="14">
        <f t="shared" si="1"/>
        <v>15.74</v>
      </c>
    </row>
    <row r="76" spans="1:5" ht="55.2" x14ac:dyDescent="0.3">
      <c r="A76" s="23" t="s">
        <v>118</v>
      </c>
      <c r="B76" s="13" t="s">
        <v>49</v>
      </c>
      <c r="C76" s="24">
        <v>76186.5</v>
      </c>
      <c r="D76" s="25">
        <v>13590.25</v>
      </c>
      <c r="E76" s="14">
        <f t="shared" si="1"/>
        <v>17.84</v>
      </c>
    </row>
    <row r="77" spans="1:5" ht="15.6" x14ac:dyDescent="0.3">
      <c r="A77" s="23" t="s">
        <v>130</v>
      </c>
      <c r="B77" s="13" t="s">
        <v>129</v>
      </c>
      <c r="C77" s="24">
        <v>9.1</v>
      </c>
      <c r="D77" s="25">
        <v>0</v>
      </c>
      <c r="E77" s="14">
        <f t="shared" si="1"/>
        <v>0</v>
      </c>
    </row>
    <row r="78" spans="1:5" ht="41.4" x14ac:dyDescent="0.3">
      <c r="A78" s="23" t="s">
        <v>92</v>
      </c>
      <c r="B78" s="27" t="s">
        <v>50</v>
      </c>
      <c r="C78" s="24">
        <v>19867.8</v>
      </c>
      <c r="D78" s="25">
        <v>3561.01</v>
      </c>
      <c r="E78" s="14">
        <f t="shared" si="1"/>
        <v>17.920000000000002</v>
      </c>
    </row>
    <row r="79" spans="1:5" ht="27.6" x14ac:dyDescent="0.3">
      <c r="A79" s="23" t="s">
        <v>123</v>
      </c>
      <c r="B79" s="28" t="s">
        <v>122</v>
      </c>
      <c r="C79" s="24">
        <v>0</v>
      </c>
      <c r="D79" s="25">
        <v>0</v>
      </c>
      <c r="E79" s="14">
        <v>0</v>
      </c>
    </row>
    <row r="80" spans="1:5" ht="15.6" x14ac:dyDescent="0.3">
      <c r="A80" s="23" t="s">
        <v>93</v>
      </c>
      <c r="B80" s="13" t="s">
        <v>51</v>
      </c>
      <c r="C80" s="24">
        <v>950</v>
      </c>
      <c r="D80" s="25">
        <v>0</v>
      </c>
      <c r="E80" s="14">
        <f t="shared" si="1"/>
        <v>0</v>
      </c>
    </row>
    <row r="81" spans="1:5" ht="15.6" x14ac:dyDescent="0.3">
      <c r="A81" s="23" t="s">
        <v>94</v>
      </c>
      <c r="B81" s="13" t="s">
        <v>52</v>
      </c>
      <c r="C81" s="24">
        <v>66832.850000000006</v>
      </c>
      <c r="D81" s="25">
        <v>13636.06</v>
      </c>
      <c r="E81" s="14">
        <f t="shared" si="1"/>
        <v>20.399999999999999</v>
      </c>
    </row>
    <row r="82" spans="1:5" ht="27.6" x14ac:dyDescent="0.3">
      <c r="A82" s="19" t="s">
        <v>95</v>
      </c>
      <c r="B82" s="11" t="s">
        <v>53</v>
      </c>
      <c r="C82" s="21">
        <f>C83+C85+C84</f>
        <v>20872.8</v>
      </c>
      <c r="D82" s="21">
        <f>D83+D85+D84</f>
        <v>3674.38</v>
      </c>
      <c r="E82" s="12">
        <f t="shared" si="1"/>
        <v>17.600000000000001</v>
      </c>
    </row>
    <row r="83" spans="1:5" ht="41.4" x14ac:dyDescent="0.3">
      <c r="A83" s="23" t="s">
        <v>96</v>
      </c>
      <c r="B83" s="13" t="s">
        <v>54</v>
      </c>
      <c r="C83" s="24">
        <v>657.5</v>
      </c>
      <c r="D83" s="25">
        <v>83.14</v>
      </c>
      <c r="E83" s="14">
        <f t="shared" si="1"/>
        <v>12.64</v>
      </c>
    </row>
    <row r="84" spans="1:5" ht="41.4" x14ac:dyDescent="0.3">
      <c r="A84" s="23" t="s">
        <v>154</v>
      </c>
      <c r="B84" s="13" t="s">
        <v>155</v>
      </c>
      <c r="C84" s="24">
        <v>20167.3</v>
      </c>
      <c r="D84" s="25">
        <v>3581.77</v>
      </c>
      <c r="E84" s="14">
        <f t="shared" si="1"/>
        <v>17.760000000000002</v>
      </c>
    </row>
    <row r="85" spans="1:5" ht="41.4" x14ac:dyDescent="0.3">
      <c r="A85" s="23" t="s">
        <v>135</v>
      </c>
      <c r="B85" s="13" t="s">
        <v>136</v>
      </c>
      <c r="C85" s="24">
        <v>48</v>
      </c>
      <c r="D85" s="25">
        <v>9.4700000000000006</v>
      </c>
      <c r="E85" s="14">
        <f t="shared" si="1"/>
        <v>19.73</v>
      </c>
    </row>
    <row r="86" spans="1:5" x14ac:dyDescent="0.3">
      <c r="A86" s="19" t="s">
        <v>97</v>
      </c>
      <c r="B86" s="11" t="s">
        <v>55</v>
      </c>
      <c r="C86" s="22">
        <f>SUM(C87:C90)</f>
        <v>296674.5</v>
      </c>
      <c r="D86" s="22">
        <f>SUM(D87:D90)</f>
        <v>38086.390000000007</v>
      </c>
      <c r="E86" s="12">
        <f t="shared" si="1"/>
        <v>12.84</v>
      </c>
    </row>
    <row r="87" spans="1:5" ht="15.6" x14ac:dyDescent="0.3">
      <c r="A87" s="23" t="s">
        <v>98</v>
      </c>
      <c r="B87" s="13" t="s">
        <v>56</v>
      </c>
      <c r="C87" s="24">
        <v>9956.5</v>
      </c>
      <c r="D87" s="25">
        <v>1699.65</v>
      </c>
      <c r="E87" s="14">
        <f t="shared" si="1"/>
        <v>17.07</v>
      </c>
    </row>
    <row r="88" spans="1:5" ht="15.6" x14ac:dyDescent="0.3">
      <c r="A88" s="23" t="s">
        <v>99</v>
      </c>
      <c r="B88" s="13" t="s">
        <v>57</v>
      </c>
      <c r="C88" s="24">
        <v>86900</v>
      </c>
      <c r="D88" s="25">
        <v>11863.37</v>
      </c>
      <c r="E88" s="14">
        <f t="shared" si="1"/>
        <v>13.65</v>
      </c>
    </row>
    <row r="89" spans="1:5" ht="15.6" x14ac:dyDescent="0.3">
      <c r="A89" s="23" t="s">
        <v>100</v>
      </c>
      <c r="B89" s="13" t="s">
        <v>58</v>
      </c>
      <c r="C89" s="24">
        <v>189131</v>
      </c>
      <c r="D89" s="25">
        <v>22825</v>
      </c>
      <c r="E89" s="14">
        <f t="shared" si="1"/>
        <v>12.07</v>
      </c>
    </row>
    <row r="90" spans="1:5" ht="27.6" x14ac:dyDescent="0.3">
      <c r="A90" s="23" t="s">
        <v>101</v>
      </c>
      <c r="B90" s="13" t="s">
        <v>59</v>
      </c>
      <c r="C90" s="24">
        <v>10687</v>
      </c>
      <c r="D90" s="25">
        <v>1698.37</v>
      </c>
      <c r="E90" s="14">
        <f t="shared" si="1"/>
        <v>15.89</v>
      </c>
    </row>
    <row r="91" spans="1:5" ht="27.6" x14ac:dyDescent="0.3">
      <c r="A91" s="19" t="s">
        <v>102</v>
      </c>
      <c r="B91" s="11" t="s">
        <v>60</v>
      </c>
      <c r="C91" s="22">
        <f>SUM(C92:C95)</f>
        <v>202250.13</v>
      </c>
      <c r="D91" s="22">
        <f>SUM(D92:D95)</f>
        <v>26608.93</v>
      </c>
      <c r="E91" s="12">
        <f t="shared" si="1"/>
        <v>13.16</v>
      </c>
    </row>
    <row r="92" spans="1:5" ht="15.6" x14ac:dyDescent="0.3">
      <c r="A92" s="23" t="s">
        <v>103</v>
      </c>
      <c r="B92" s="13" t="s">
        <v>61</v>
      </c>
      <c r="C92" s="24">
        <v>23392</v>
      </c>
      <c r="D92" s="25">
        <v>680.9</v>
      </c>
      <c r="E92" s="14">
        <f t="shared" si="1"/>
        <v>2.91</v>
      </c>
    </row>
    <row r="93" spans="1:5" ht="15.6" x14ac:dyDescent="0.3">
      <c r="A93" s="23" t="s">
        <v>104</v>
      </c>
      <c r="B93" s="13" t="s">
        <v>62</v>
      </c>
      <c r="C93" s="24">
        <v>13739.7</v>
      </c>
      <c r="D93" s="25">
        <v>1.1000000000000001</v>
      </c>
      <c r="E93" s="14">
        <f t="shared" si="1"/>
        <v>0.01</v>
      </c>
    </row>
    <row r="94" spans="1:5" ht="15.6" x14ac:dyDescent="0.3">
      <c r="A94" s="23" t="s">
        <v>105</v>
      </c>
      <c r="B94" s="13" t="s">
        <v>63</v>
      </c>
      <c r="C94" s="24">
        <v>113277.73</v>
      </c>
      <c r="D94" s="25">
        <v>14514.54</v>
      </c>
      <c r="E94" s="14">
        <f t="shared" si="1"/>
        <v>12.81</v>
      </c>
    </row>
    <row r="95" spans="1:5" ht="27.6" x14ac:dyDescent="0.3">
      <c r="A95" s="23" t="s">
        <v>106</v>
      </c>
      <c r="B95" s="13" t="s">
        <v>64</v>
      </c>
      <c r="C95" s="24">
        <v>51840.7</v>
      </c>
      <c r="D95" s="25">
        <v>11412.39</v>
      </c>
      <c r="E95" s="14">
        <f t="shared" si="1"/>
        <v>22.01</v>
      </c>
    </row>
    <row r="96" spans="1:5" x14ac:dyDescent="0.3">
      <c r="A96" s="19" t="s">
        <v>107</v>
      </c>
      <c r="B96" s="11" t="s">
        <v>65</v>
      </c>
      <c r="C96" s="22">
        <f>C97+C98</f>
        <v>8657.6</v>
      </c>
      <c r="D96" s="22">
        <f>D97+D98</f>
        <v>1444.19</v>
      </c>
      <c r="E96" s="12">
        <f t="shared" si="1"/>
        <v>16.68</v>
      </c>
    </row>
    <row r="97" spans="1:5" x14ac:dyDescent="0.3">
      <c r="A97" s="23" t="s">
        <v>148</v>
      </c>
      <c r="B97" s="13" t="s">
        <v>149</v>
      </c>
      <c r="C97" s="26">
        <v>0</v>
      </c>
      <c r="D97" s="26">
        <v>0</v>
      </c>
      <c r="E97" s="14">
        <v>0</v>
      </c>
    </row>
    <row r="98" spans="1:5" ht="27.6" x14ac:dyDescent="0.3">
      <c r="A98" s="23" t="s">
        <v>108</v>
      </c>
      <c r="B98" s="13" t="s">
        <v>66</v>
      </c>
      <c r="C98" s="24">
        <v>8657.6</v>
      </c>
      <c r="D98" s="25">
        <v>1444.19</v>
      </c>
      <c r="E98" s="14">
        <f t="shared" si="1"/>
        <v>16.68</v>
      </c>
    </row>
    <row r="99" spans="1:5" x14ac:dyDescent="0.3">
      <c r="A99" s="19" t="s">
        <v>109</v>
      </c>
      <c r="B99" s="11" t="s">
        <v>67</v>
      </c>
      <c r="C99" s="22">
        <f>SUM(C100:C104)</f>
        <v>1510719.9400000002</v>
      </c>
      <c r="D99" s="22">
        <f>SUM(D100:D104)</f>
        <v>311676.76</v>
      </c>
      <c r="E99" s="12">
        <f t="shared" si="1"/>
        <v>20.63</v>
      </c>
    </row>
    <row r="100" spans="1:5" ht="15.6" x14ac:dyDescent="0.3">
      <c r="A100" s="23" t="s">
        <v>110</v>
      </c>
      <c r="B100" s="13" t="s">
        <v>68</v>
      </c>
      <c r="C100" s="24">
        <v>677322.43</v>
      </c>
      <c r="D100" s="25">
        <v>123190.04</v>
      </c>
      <c r="E100" s="14">
        <f t="shared" si="1"/>
        <v>18.190000000000001</v>
      </c>
    </row>
    <row r="101" spans="1:5" ht="15.6" x14ac:dyDescent="0.3">
      <c r="A101" s="23" t="s">
        <v>111</v>
      </c>
      <c r="B101" s="13" t="s">
        <v>69</v>
      </c>
      <c r="C101" s="24">
        <v>548866.63</v>
      </c>
      <c r="D101" s="25">
        <v>131800.07999999999</v>
      </c>
      <c r="E101" s="14">
        <f t="shared" si="1"/>
        <v>24.01</v>
      </c>
    </row>
    <row r="102" spans="1:5" ht="15.6" x14ac:dyDescent="0.3">
      <c r="A102" s="23" t="s">
        <v>124</v>
      </c>
      <c r="B102" s="29" t="s">
        <v>125</v>
      </c>
      <c r="C102" s="24">
        <v>168086.1</v>
      </c>
      <c r="D102" s="25">
        <v>41431.08</v>
      </c>
      <c r="E102" s="14">
        <f t="shared" si="1"/>
        <v>24.65</v>
      </c>
    </row>
    <row r="103" spans="1:5" ht="15.6" x14ac:dyDescent="0.3">
      <c r="A103" s="23" t="s">
        <v>112</v>
      </c>
      <c r="B103" s="13" t="s">
        <v>70</v>
      </c>
      <c r="C103" s="24">
        <v>30481</v>
      </c>
      <c r="D103" s="25">
        <v>2861.16</v>
      </c>
      <c r="E103" s="14">
        <f t="shared" si="1"/>
        <v>9.39</v>
      </c>
    </row>
    <row r="104" spans="1:5" ht="15.6" x14ac:dyDescent="0.3">
      <c r="A104" s="23" t="s">
        <v>113</v>
      </c>
      <c r="B104" s="13" t="s">
        <v>71</v>
      </c>
      <c r="C104" s="24">
        <v>85963.78</v>
      </c>
      <c r="D104" s="25">
        <v>12394.4</v>
      </c>
      <c r="E104" s="14">
        <f t="shared" si="1"/>
        <v>14.42</v>
      </c>
    </row>
    <row r="105" spans="1:5" ht="27.6" x14ac:dyDescent="0.3">
      <c r="A105" s="19" t="s">
        <v>114</v>
      </c>
      <c r="B105" s="11" t="s">
        <v>72</v>
      </c>
      <c r="C105" s="22">
        <f>SUM(C106:C107)</f>
        <v>223072.40000000002</v>
      </c>
      <c r="D105" s="22">
        <f>SUM(D106:D107)</f>
        <v>52109.87</v>
      </c>
      <c r="E105" s="12">
        <f t="shared" si="1"/>
        <v>23.36</v>
      </c>
    </row>
    <row r="106" spans="1:5" ht="15.6" x14ac:dyDescent="0.3">
      <c r="A106" s="23" t="s">
        <v>115</v>
      </c>
      <c r="B106" s="13" t="s">
        <v>73</v>
      </c>
      <c r="C106" s="24">
        <v>157579.20000000001</v>
      </c>
      <c r="D106" s="25">
        <v>36718.230000000003</v>
      </c>
      <c r="E106" s="14">
        <f t="shared" si="1"/>
        <v>23.3</v>
      </c>
    </row>
    <row r="107" spans="1:5" ht="27.6" x14ac:dyDescent="0.3">
      <c r="A107" s="23" t="s">
        <v>116</v>
      </c>
      <c r="B107" s="13" t="s">
        <v>74</v>
      </c>
      <c r="C107" s="24">
        <v>65493.2</v>
      </c>
      <c r="D107" s="25">
        <v>15391.64</v>
      </c>
      <c r="E107" s="14">
        <f t="shared" si="1"/>
        <v>23.5</v>
      </c>
    </row>
    <row r="108" spans="1:5" x14ac:dyDescent="0.3">
      <c r="A108" s="16">
        <v>1000</v>
      </c>
      <c r="B108" s="11" t="s">
        <v>75</v>
      </c>
      <c r="C108" s="22">
        <f>SUM(C109:C113)</f>
        <v>61310.58</v>
      </c>
      <c r="D108" s="22">
        <f>SUM(D109:D113)</f>
        <v>10188.279999999999</v>
      </c>
      <c r="E108" s="12">
        <f t="shared" si="1"/>
        <v>16.62</v>
      </c>
    </row>
    <row r="109" spans="1:5" ht="15.6" x14ac:dyDescent="0.3">
      <c r="A109" s="6">
        <v>1001</v>
      </c>
      <c r="B109" s="13" t="s">
        <v>76</v>
      </c>
      <c r="C109" s="24">
        <v>6547</v>
      </c>
      <c r="D109" s="25">
        <v>1419.51</v>
      </c>
      <c r="E109" s="14">
        <f t="shared" si="1"/>
        <v>21.68</v>
      </c>
    </row>
    <row r="110" spans="1:5" ht="15.6" x14ac:dyDescent="0.3">
      <c r="A110" s="6">
        <v>1002</v>
      </c>
      <c r="B110" s="13" t="s">
        <v>77</v>
      </c>
      <c r="C110" s="24">
        <v>0</v>
      </c>
      <c r="D110" s="25">
        <v>0</v>
      </c>
      <c r="E110" s="14">
        <v>0</v>
      </c>
    </row>
    <row r="111" spans="1:5" ht="15.6" x14ac:dyDescent="0.3">
      <c r="A111" s="6">
        <v>1003</v>
      </c>
      <c r="B111" s="13" t="s">
        <v>78</v>
      </c>
      <c r="C111" s="24">
        <v>42127.68</v>
      </c>
      <c r="D111" s="25">
        <v>7549.03</v>
      </c>
      <c r="E111" s="14">
        <f t="shared" si="1"/>
        <v>17.920000000000002</v>
      </c>
    </row>
    <row r="112" spans="1:5" ht="15.6" x14ac:dyDescent="0.3">
      <c r="A112" s="6">
        <v>1004</v>
      </c>
      <c r="B112" s="13" t="s">
        <v>79</v>
      </c>
      <c r="C112" s="24">
        <v>11614.9</v>
      </c>
      <c r="D112" s="25">
        <v>1057.75</v>
      </c>
      <c r="E112" s="14">
        <f t="shared" si="1"/>
        <v>9.11</v>
      </c>
    </row>
    <row r="113" spans="1:5" ht="15.6" x14ac:dyDescent="0.3">
      <c r="A113" s="6">
        <v>1006</v>
      </c>
      <c r="B113" s="13" t="s">
        <v>80</v>
      </c>
      <c r="C113" s="24">
        <v>1021</v>
      </c>
      <c r="D113" s="25">
        <v>161.99</v>
      </c>
      <c r="E113" s="14">
        <f t="shared" si="1"/>
        <v>15.87</v>
      </c>
    </row>
    <row r="114" spans="1:5" x14ac:dyDescent="0.3">
      <c r="A114" s="6">
        <v>1100</v>
      </c>
      <c r="B114" s="11" t="s">
        <v>81</v>
      </c>
      <c r="C114" s="22">
        <f>SUM(C115:C117)</f>
        <v>362312.62</v>
      </c>
      <c r="D114" s="22">
        <f>SUM(D115:D117)</f>
        <v>69278.98000000001</v>
      </c>
      <c r="E114" s="12">
        <f t="shared" si="1"/>
        <v>19.12</v>
      </c>
    </row>
    <row r="115" spans="1:5" ht="15.6" x14ac:dyDescent="0.3">
      <c r="A115" s="6">
        <v>1101</v>
      </c>
      <c r="B115" s="13" t="s">
        <v>82</v>
      </c>
      <c r="C115" s="24">
        <v>295064.96999999997</v>
      </c>
      <c r="D115" s="25">
        <v>53377.22</v>
      </c>
      <c r="E115" s="14">
        <f t="shared" si="1"/>
        <v>18.09</v>
      </c>
    </row>
    <row r="116" spans="1:5" ht="15.6" x14ac:dyDescent="0.3">
      <c r="A116" s="6">
        <v>1102</v>
      </c>
      <c r="B116" s="13" t="s">
        <v>83</v>
      </c>
      <c r="C116" s="24">
        <v>59664.25</v>
      </c>
      <c r="D116" s="25">
        <v>14145.63</v>
      </c>
      <c r="E116" s="14">
        <f t="shared" si="1"/>
        <v>23.71</v>
      </c>
    </row>
    <row r="117" spans="1:5" ht="27.6" x14ac:dyDescent="0.3">
      <c r="A117" s="6">
        <v>1105</v>
      </c>
      <c r="B117" s="13" t="s">
        <v>84</v>
      </c>
      <c r="C117" s="24">
        <v>7583.4</v>
      </c>
      <c r="D117" s="25">
        <v>1756.13</v>
      </c>
      <c r="E117" s="14">
        <f t="shared" si="1"/>
        <v>23.16</v>
      </c>
    </row>
    <row r="118" spans="1:5" ht="27.6" x14ac:dyDescent="0.3">
      <c r="A118" s="6">
        <v>1300</v>
      </c>
      <c r="B118" s="11" t="s">
        <v>85</v>
      </c>
      <c r="C118" s="22">
        <f>SUM(C119)</f>
        <v>1574.9</v>
      </c>
      <c r="D118" s="22">
        <f>SUM(D119)</f>
        <v>0</v>
      </c>
      <c r="E118" s="12">
        <f t="shared" si="1"/>
        <v>0</v>
      </c>
    </row>
    <row r="119" spans="1:5" ht="27.6" x14ac:dyDescent="0.3">
      <c r="A119" s="6">
        <v>1301</v>
      </c>
      <c r="B119" s="13" t="s">
        <v>86</v>
      </c>
      <c r="C119" s="26">
        <v>1574.9</v>
      </c>
      <c r="D119" s="26">
        <v>0</v>
      </c>
      <c r="E119" s="14">
        <f t="shared" si="1"/>
        <v>0</v>
      </c>
    </row>
    <row r="120" spans="1:5" x14ac:dyDescent="0.3">
      <c r="A120" s="6"/>
      <c r="B120" s="11" t="s">
        <v>87</v>
      </c>
      <c r="C120" s="30">
        <f>C73+C82+C86+C91+C96+C99+C105+C108+C114+C118</f>
        <v>2858006.62</v>
      </c>
      <c r="D120" s="30">
        <f>D73+D82+D86+D91+D96+D99+D105+D108+D114+D118</f>
        <v>545011.31000000006</v>
      </c>
      <c r="E120" s="12">
        <f t="shared" si="1"/>
        <v>19.07</v>
      </c>
    </row>
    <row r="121" spans="1:5" x14ac:dyDescent="0.3">
      <c r="A121" s="6"/>
      <c r="B121" s="11" t="s">
        <v>88</v>
      </c>
      <c r="C121" s="12">
        <f>C71-C120</f>
        <v>-121388.41000000015</v>
      </c>
      <c r="D121" s="12">
        <f>D71-D120</f>
        <v>-11414.330000000075</v>
      </c>
      <c r="E121" s="12" t="s">
        <v>126</v>
      </c>
    </row>
    <row r="122" spans="1:5" x14ac:dyDescent="0.3">
      <c r="A122" s="31"/>
      <c r="B122" s="31"/>
      <c r="C122" s="31"/>
      <c r="D122" s="31"/>
      <c r="E122" s="31"/>
    </row>
  </sheetData>
  <mergeCells count="4">
    <mergeCell ref="D1:E1"/>
    <mergeCell ref="A2:E2"/>
    <mergeCell ref="A3:E3"/>
    <mergeCell ref="A4:E4"/>
  </mergeCells>
  <pageMargins left="0.70866141732283472" right="0.39370078740157483" top="0.74803149606299213" bottom="0.74803149606299213" header="0.31496062992125984" footer="0.31496062992125984"/>
  <pageSetup paperSize="9" scale="95" orientation="portrait" r:id="rId1"/>
  <headerFooter differentFirst="1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Полунина Людмила Ивановна</dc:creator>
  <cp:lastModifiedBy>Кашина Ирина Викторовна</cp:lastModifiedBy>
  <cp:lastPrinted>2020-04-13T03:13:28Z</cp:lastPrinted>
  <dcterms:created xsi:type="dcterms:W3CDTF">2016-12-06T08:29:05Z</dcterms:created>
  <dcterms:modified xsi:type="dcterms:W3CDTF">2021-04-15T07:24:32Z</dcterms:modified>
</cp:coreProperties>
</file>