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Mashburo\фин_управ\Отчет по ст.59 п.5 Устава города\2020 год\01.01.2021\"/>
    </mc:Choice>
  </mc:AlternateContent>
  <bookViews>
    <workbookView xWindow="0" yWindow="0" windowWidth="28800" windowHeight="11532"/>
  </bookViews>
  <sheets>
    <sheet name="Лист1" sheetId="1" r:id="rId1"/>
  </sheets>
  <definedNames>
    <definedName name="_xlnm.Print_Titles" localSheetId="0">Лист1!$7:$7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4" i="1" l="1"/>
  <c r="C94" i="1"/>
  <c r="E95" i="1"/>
  <c r="D84" i="1"/>
  <c r="D61" i="1" l="1"/>
  <c r="E77" i="1" l="1"/>
  <c r="D40" i="1"/>
  <c r="C40" i="1"/>
  <c r="E46" i="1"/>
  <c r="E44" i="1"/>
  <c r="E42" i="1"/>
  <c r="C84" i="1" l="1"/>
  <c r="E83" i="1" l="1"/>
  <c r="D81" i="1"/>
  <c r="C81" i="1"/>
  <c r="D19" i="1"/>
  <c r="E67" i="1" l="1"/>
  <c r="D27" i="1" l="1"/>
  <c r="C27" i="1"/>
  <c r="D25" i="1"/>
  <c r="C25" i="1"/>
  <c r="D37" i="1" l="1"/>
  <c r="C19" i="1"/>
  <c r="E35" i="1"/>
  <c r="E17" i="1"/>
  <c r="D10" i="1"/>
  <c r="C10" i="1"/>
  <c r="D106" i="1"/>
  <c r="C106" i="1"/>
  <c r="D72" i="1"/>
  <c r="C72" i="1"/>
  <c r="E76" i="1"/>
  <c r="E73" i="1"/>
  <c r="E74" i="1"/>
  <c r="E75" i="1"/>
  <c r="E80" i="1"/>
  <c r="E85" i="1"/>
  <c r="E87" i="1"/>
  <c r="E88" i="1"/>
  <c r="C89" i="1"/>
  <c r="E90" i="1"/>
  <c r="E91" i="1"/>
  <c r="D89" i="1"/>
  <c r="E93" i="1"/>
  <c r="E98" i="1"/>
  <c r="E99" i="1"/>
  <c r="C97" i="1"/>
  <c r="E100" i="1"/>
  <c r="E101" i="1"/>
  <c r="E102" i="1"/>
  <c r="C103" i="1"/>
  <c r="D103" i="1"/>
  <c r="E105" i="1"/>
  <c r="E107" i="1"/>
  <c r="E110" i="1"/>
  <c r="E111" i="1"/>
  <c r="D112" i="1"/>
  <c r="E114" i="1"/>
  <c r="C112" i="1"/>
  <c r="E115" i="1"/>
  <c r="C116" i="1"/>
  <c r="D116" i="1"/>
  <c r="E89" i="1" l="1"/>
  <c r="E103" i="1"/>
  <c r="E106" i="1"/>
  <c r="E94" i="1"/>
  <c r="E84" i="1"/>
  <c r="E112" i="1"/>
  <c r="E81" i="1"/>
  <c r="C118" i="1"/>
  <c r="E72" i="1"/>
  <c r="D97" i="1"/>
  <c r="E97" i="1" s="1"/>
  <c r="E113" i="1"/>
  <c r="E109" i="1"/>
  <c r="E92" i="1"/>
  <c r="E86" i="1"/>
  <c r="E104" i="1"/>
  <c r="E96" i="1"/>
  <c r="E82" i="1"/>
  <c r="D15" i="1"/>
  <c r="D118" i="1" l="1"/>
  <c r="E118" i="1" s="1"/>
  <c r="D33" i="1" l="1"/>
  <c r="C33" i="1"/>
  <c r="D13" i="1" l="1"/>
  <c r="C13" i="1"/>
  <c r="C15" i="1"/>
  <c r="D22" i="1"/>
  <c r="C22" i="1"/>
  <c r="C37" i="1"/>
  <c r="D58" i="1"/>
  <c r="C58" i="1"/>
  <c r="C61" i="1"/>
  <c r="E65" i="1"/>
  <c r="E64" i="1"/>
  <c r="E63" i="1"/>
  <c r="E39" i="1"/>
  <c r="E38" i="1"/>
  <c r="E36" i="1"/>
  <c r="E34" i="1"/>
  <c r="E33" i="1"/>
  <c r="E32" i="1"/>
  <c r="E31" i="1"/>
  <c r="E30" i="1"/>
  <c r="E29" i="1"/>
  <c r="E24" i="1"/>
  <c r="E23" i="1"/>
  <c r="E21" i="1"/>
  <c r="E20" i="1"/>
  <c r="E18" i="1"/>
  <c r="E16" i="1"/>
  <c r="E14" i="1"/>
  <c r="E12" i="1"/>
  <c r="E11" i="1"/>
  <c r="D9" i="1" l="1"/>
  <c r="D70" i="1" s="1"/>
  <c r="C9" i="1"/>
  <c r="C70" i="1" s="1"/>
  <c r="E37" i="1"/>
  <c r="E19" i="1"/>
  <c r="E10" i="1"/>
  <c r="E13" i="1"/>
  <c r="E15" i="1"/>
  <c r="E22" i="1"/>
  <c r="E27" i="1"/>
  <c r="E40" i="1"/>
  <c r="E61" i="1"/>
  <c r="E62" i="1"/>
  <c r="E70" i="1" l="1"/>
  <c r="D119" i="1"/>
  <c r="E9" i="1"/>
  <c r="C119" i="1"/>
</calcChain>
</file>

<file path=xl/sharedStrings.xml><?xml version="1.0" encoding="utf-8"?>
<sst xmlns="http://schemas.openxmlformats.org/spreadsheetml/2006/main" count="156" uniqueCount="155">
  <si>
    <t>Код</t>
  </si>
  <si>
    <t>Наименование показателей бюджетной классификации</t>
  </si>
  <si>
    <t>СВЕДЕНИЯ</t>
  </si>
  <si>
    <t>о ходе исполнения местного бюджета г. Зеленогорска</t>
  </si>
  <si>
    <t>ДОХОДЫ</t>
  </si>
  <si>
    <t xml:space="preserve">НАЛОГОВЫЕ И НЕНАЛОГОВЫЕ ДОХОДЫ </t>
  </si>
  <si>
    <t>НАЛОГИ НА ПРИБЫЛЬ, ДОХОДЫ</t>
  </si>
  <si>
    <t xml:space="preserve">Налог на прибыль организаций 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</si>
  <si>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</si>
  <si>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</si>
  <si>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</si>
  <si>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 xml:space="preserve">НАЛОГИ НА СОВОКУПНЫЙ ДОХОД </t>
  </si>
  <si>
    <t xml:space="preserve">Единый налог на вмененный доход для отдельных видов деятельности </t>
  </si>
  <si>
    <t>Единый сельскохозяйственный налог</t>
  </si>
  <si>
    <t xml:space="preserve">НАЛОГИ НА ИМУЩЕСТВО </t>
  </si>
  <si>
    <t xml:space="preserve">Налог на имущество физических лиц </t>
  </si>
  <si>
    <t xml:space="preserve">Земельный налог </t>
  </si>
  <si>
    <t xml:space="preserve">ГОСУДАРСТВЕННАЯ ПОШЛИНА </t>
  </si>
  <si>
    <t xml:space="preserve">Государственная пошлина по делам, рассматриваемым в судах общей юрисдикции, мировыми судьями </t>
  </si>
  <si>
    <t xml:space="preserve">Государственная пошлина за государственную регистрацию, а также за совершение прочих юридически значимых действий </t>
  </si>
  <si>
    <t xml:space="preserve">ДОХОДЫ ОТ ИСПОЛЬЗОВАНИЯ ИМУЩЕСТВА, НАХОДЯЩЕГОСЯ В ГОСУДАРСТВЕННОЙ И МУНИЦИПАЛЬНОЙ СОБСТВЕННОСТИ </t>
  </si>
  <si>
    <t>Платежи от государственных и муниципальных унитарных предприятий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</si>
  <si>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</si>
  <si>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 xml:space="preserve">ПЛАТЕЖИ ПРИ ПОЛЬЗОВАНИИ ПРИРОДНЫМИ РЕСУРСАМИ </t>
  </si>
  <si>
    <t xml:space="preserve">Плата за негативное воздействие на окружающую среду </t>
  </si>
  <si>
    <t xml:space="preserve">ДОХОДЫ ОТ ОКАЗАНИЯ ПЛАТНЫХ УСЛУГ И КОМПЕНСАЦИИ ЗАТРАТ ГОСУДАРСТВА </t>
  </si>
  <si>
    <t xml:space="preserve">ДОХОДЫ ОТ ПРОДАЖИ МАТЕРИАЛЬНЫХ И НЕМАТЕРИАЛЬНЫХ АКТИВОВ </t>
  </si>
  <si>
    <t xml:space="preserve">Доходы от продажи квартир </t>
  </si>
  <si>
    <t xml:space="preserve">ШТРАФЫ, САНКЦИИ, ВОЗМЕЩЕНИЕ УЩЕРБА </t>
  </si>
  <si>
    <t xml:space="preserve"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 </t>
  </si>
  <si>
    <t xml:space="preserve">Денежные взыскания (штрафы) за нарушение земельного законодательства  </t>
  </si>
  <si>
    <t xml:space="preserve"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 </t>
  </si>
  <si>
    <t>Денежные взыскания (штрафы) за правонарушения в области дорожного движения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</si>
  <si>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</si>
  <si>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Денежные взыскания (штрафы) за нарушение законодательства РФ о контрактной системе в сфере закупок товаров, работ, услуг для обеспечения государственных и муниципальных нужд городских округов</t>
  </si>
  <si>
    <t>Поступления сумм в возмещение вреда, причиненного автомобильным дорогам местного значения транспортными средствами, осуществляющими перевозки тяжеловесных и (или) крупногабаритных грузов, зачисляемые в бюджеты городских округов</t>
  </si>
  <si>
    <t>Денежные взыскания (штрафы) за нарушение законодательства Российской Федерации об административных нарушениях, предусмотренные статьей 20.25 Кодекса Российской Федерации об административных нарушениях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</si>
  <si>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</si>
  <si>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Прочие поступления от денежных взысканий (штрафов) и иных сумм в возмещение ущерба, зачисляемые в бюджеты городских округов </t>
  </si>
  <si>
    <t>Прочие неналоговые доходы</t>
  </si>
  <si>
    <t>Невыясненные поступления</t>
  </si>
  <si>
    <t xml:space="preserve">БЕЗВОЗМЕЗДНЫЕ ПОСТУПЛЕНИЯ </t>
  </si>
  <si>
    <t xml:space="preserve">Безвозмездные поступления от других бюджетов бюджетной системы Российской Федерации </t>
  </si>
  <si>
    <t>Иные межбюджетные трансферты</t>
  </si>
  <si>
    <t>Прочие безвозмездные поступления</t>
  </si>
  <si>
    <t>Возврат остатков субсидий, субвенций и иных межбюджетных трансфертов, имеющих целевое назначение, прошлых лет</t>
  </si>
  <si>
    <t xml:space="preserve">ВСЕГО ДОХОДОВ: </t>
  </si>
  <si>
    <t xml:space="preserve">РАСХОДЫ </t>
  </si>
  <si>
    <t>Функционирование высшего должностного лица субъекта Российской Федерации и муниципального образования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</si>
  <si>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</si>
  <si>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</si>
  <si>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Обеспечение деятельности финансовых, налоговых и таможенных органов и органов финансового (финансово-бюджетного) надзора </t>
  </si>
  <si>
    <t xml:space="preserve">Резервные фонды </t>
  </si>
  <si>
    <t>Другие общегосударственные вопросы</t>
  </si>
  <si>
    <t>НАЦИОНАЛЬНАЯ БЕЗОПАСНОСТЬ И ПРАВООХРАНИТЕЛЬНАЯ ДЕЯТЕЛЬНОСТЬ</t>
  </si>
  <si>
    <t xml:space="preserve">Защита населения и территории от последствий чрезвычайных ситуаций природного и техногенного характера, гражданская оборона </t>
  </si>
  <si>
    <t>НАЦИОНАЛЬНАЯ ЭКОНОМИКА</t>
  </si>
  <si>
    <t>Лесное хозяйство</t>
  </si>
  <si>
    <t xml:space="preserve">Транспорт </t>
  </si>
  <si>
    <t>Дорожное хозяйство (дорожные фонды)</t>
  </si>
  <si>
    <t xml:space="preserve">Другие вопросы в области национальной экономики </t>
  </si>
  <si>
    <t>ЖИЛИЩНО-КОММУНАЛЬНОЕ ХОЗЯЙСТВО</t>
  </si>
  <si>
    <t xml:space="preserve">Жилищное хозяйство </t>
  </si>
  <si>
    <t xml:space="preserve">Коммунальное хозяйство </t>
  </si>
  <si>
    <t>Благоустройство</t>
  </si>
  <si>
    <t xml:space="preserve">Другие вопросы в области жилищно-коммунального хозяйства </t>
  </si>
  <si>
    <t>ОХРАНА ОКРУЖАЮЩЕЙ СРЕДЫ</t>
  </si>
  <si>
    <t>Охрана объектов растительного и животного мира и среды их обитания</t>
  </si>
  <si>
    <t xml:space="preserve">ОБРАЗОВАНИЕ </t>
  </si>
  <si>
    <t>Дошкольное образование</t>
  </si>
  <si>
    <t>Общее образование</t>
  </si>
  <si>
    <t xml:space="preserve">Молодежная политика и оздоровление детей </t>
  </si>
  <si>
    <t xml:space="preserve">Другие вопросы в области образования </t>
  </si>
  <si>
    <t xml:space="preserve">КУЛЬТУРА, КИНЕМАТОГРАФИЯ, СРЕДСТВА МАССОВОЙ ИНФОРМАЦИИ </t>
  </si>
  <si>
    <t xml:space="preserve">Культура </t>
  </si>
  <si>
    <t>Другие вопросы в области культуры, кинематографии</t>
  </si>
  <si>
    <t xml:space="preserve">СОЦИАЛЬНАЯ ПОЛИТИКА </t>
  </si>
  <si>
    <t xml:space="preserve">Пенсионное обеспечение </t>
  </si>
  <si>
    <t>Социальное обслуживание населения</t>
  </si>
  <si>
    <t xml:space="preserve">Социальное обеспечение населения </t>
  </si>
  <si>
    <t>Охрана семьи и детства</t>
  </si>
  <si>
    <t xml:space="preserve">Другие вопросы в области социальной политики </t>
  </si>
  <si>
    <t>ФИЗИЧЕСКАЯ КУЛЬТУРА И СПОРТ</t>
  </si>
  <si>
    <t>Физическая культура</t>
  </si>
  <si>
    <t>Массовый спорт</t>
  </si>
  <si>
    <t>Другие вопросы в области физической культуры и спорта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</si>
  <si>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</si>
  <si>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</si>
  <si>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 xml:space="preserve">ИТОГО РАСХОДОВ </t>
  </si>
  <si>
    <t>Дефицит (-), профицит (+)</t>
  </si>
  <si>
    <t>0100</t>
  </si>
  <si>
    <t>0102</t>
  </si>
  <si>
    <t>0103</t>
  </si>
  <si>
    <t>0106</t>
  </si>
  <si>
    <t>0111</t>
  </si>
  <si>
    <t>0113</t>
  </si>
  <si>
    <t>0300</t>
  </si>
  <si>
    <t>0309</t>
  </si>
  <si>
    <t>0400</t>
  </si>
  <si>
    <t>0407</t>
  </si>
  <si>
    <t>0408</t>
  </si>
  <si>
    <t>0409</t>
  </si>
  <si>
    <t>0412</t>
  </si>
  <si>
    <t>0500</t>
  </si>
  <si>
    <t>0501</t>
  </si>
  <si>
    <t>0502</t>
  </si>
  <si>
    <t>0503</t>
  </si>
  <si>
    <t>0505</t>
  </si>
  <si>
    <t>0600</t>
  </si>
  <si>
    <t>0603</t>
  </si>
  <si>
    <t>0700</t>
  </si>
  <si>
    <t>0701</t>
  </si>
  <si>
    <t>0702</t>
  </si>
  <si>
    <t>0707</t>
  </si>
  <si>
    <t>0709</t>
  </si>
  <si>
    <t>0800</t>
  </si>
  <si>
    <t>0801</t>
  </si>
  <si>
    <t>0804</t>
  </si>
  <si>
    <t>ОБЩЕГОСУДАРСТВЕННЫЕ  ВОПРОСЫ</t>
  </si>
  <si>
    <t>0104</t>
  </si>
  <si>
    <t>Утвержденные годовые бюджетные назначения (тыс.руб)</t>
  </si>
  <si>
    <t>Процент исполнения (%)</t>
  </si>
  <si>
    <t>Плата за использование лесов</t>
  </si>
  <si>
    <t>Обеспечение проведения выборов и референдумов</t>
  </si>
  <si>
    <t>0107</t>
  </si>
  <si>
    <t>0703</t>
  </si>
  <si>
    <t>Дополнительное образование</t>
  </si>
  <si>
    <t>-</t>
  </si>
  <si>
    <t>Денежные взыскания (штрафы) за нарушение бюджетного законодательства</t>
  </si>
  <si>
    <t>Приложение № 1</t>
  </si>
  <si>
    <t>Судебная система</t>
  </si>
  <si>
    <t>0105</t>
  </si>
  <si>
    <t>ЗАДОЛЖЕННОСТЬ И ПЕРЕРАСЧЕТЫ ПО ОТМЕНЕННЫМ НАЛОГАМ, СБОРАМ И ИНЫМ ОБЯЗАТЕЛЬНЫМ ПЛАТЕЖАМ</t>
  </si>
  <si>
    <t>Налоги на имущество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</si>
  <si>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</si>
  <si>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Доходы в виде прибыли, приходящейся на доли в уствных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</si>
  <si>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0314</t>
  </si>
  <si>
    <t>Другие вопросы в области национальной безопасности и правоохранительной деятельности</t>
  </si>
  <si>
    <t>Суммы по искам о возмещении вреда, причиненного окружающей среде</t>
  </si>
  <si>
    <t>Административные штрафы, установленные Кодексом Российской Федерации об административных нарушениях</t>
  </si>
  <si>
    <t>Административные штрафы, установленные законами субъектов Российской Федерации об административных нарушениях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</si>
  <si>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</si>
  <si>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Платежи в целях возмещения причиненного ущерба (убытка)</t>
  </si>
  <si>
    <t>Платежи, уплачиваемые в целях возмещения вреда</t>
  </si>
  <si>
    <t>Налог, взимаемый в связи с применением патентной системы налогообложения, зачисляемый в бюджеты городских округов</t>
  </si>
  <si>
    <t xml:space="preserve">Доходы, получаемые в виде арендной платы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</si>
  <si>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 xml:space="preserve"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</si>
  <si>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 xml:space="preserve">Доходы от реализации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</si>
  <si>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 xml:space="preserve">Дотации бюджетам бюджетной системы Российской Федерации 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</si>
  <si>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</si>
  <si>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</si>
  <si>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по состоянию на 01.01.2021</t>
  </si>
  <si>
    <t>Исполнено   по состоянию на 01.01.2021      (тыс.руб.)</t>
  </si>
  <si>
    <t>0602</t>
  </si>
  <si>
    <t>Сбор, удаление отходов и очистка сточных вод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</si>
</sst>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Arial Cyr"/>
      <family val="2"/>
    </font>
    <font>
      <sz val="10"/>
      <color rgb="FF000000"/>
      <name val="Arial Cyr"/>
      <family val="2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4" fontId="3" fillId="2" borderId="3">
      <alignment horizontal="right" vertical="top" shrinkToFit="1"/>
    </xf>
    <xf numFmtId="0" fontId="3" fillId="0" borderId="3">
      <alignment vertical="top" wrapText="1"/>
    </xf>
    <xf numFmtId="49" fontId="4" fillId="0" borderId="3">
      <alignment horizontal="center" vertical="top" shrinkToFit="1"/>
    </xf>
    <xf numFmtId="4" fontId="3" fillId="2" borderId="4">
      <alignment horizontal="right" vertical="top" shrinkToFit="1"/>
    </xf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0" fillId="3" borderId="1" xfId="0" applyFont="1" applyFill="1" applyBorder="1"/>
    <xf numFmtId="0" fontId="5" fillId="3" borderId="1" xfId="0" applyFont="1" applyFill="1" applyBorder="1" applyAlignment="1">
      <alignment horizontal="justify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justify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4" fontId="10" fillId="3" borderId="3" xfId="1" applyNumberFormat="1" applyFont="1" applyFill="1" applyAlignment="1" applyProtection="1">
      <alignment horizontal="right" vertical="center" shrinkToFit="1"/>
      <protection locked="0"/>
    </xf>
    <xf numFmtId="4" fontId="6" fillId="3" borderId="3" xfId="1" applyNumberFormat="1" applyFont="1" applyFill="1" applyAlignment="1" applyProtection="1">
      <alignment horizontal="right" vertical="center" shrinkToFit="1"/>
      <protection locked="0"/>
    </xf>
    <xf numFmtId="49" fontId="1" fillId="3" borderId="1" xfId="0" applyNumberFormat="1" applyFont="1" applyFill="1" applyBorder="1" applyAlignment="1">
      <alignment horizontal="center" vertical="center" wrapText="1"/>
    </xf>
    <xf numFmtId="4" fontId="8" fillId="3" borderId="3" xfId="1" applyNumberFormat="1" applyFont="1" applyFill="1" applyAlignment="1" applyProtection="1">
      <alignment horizontal="right" vertical="center" shrinkToFit="1"/>
      <protection locked="0"/>
    </xf>
    <xf numFmtId="4" fontId="9" fillId="3" borderId="3" xfId="1" applyNumberFormat="1" applyFont="1" applyFill="1" applyAlignment="1" applyProtection="1">
      <alignment horizontal="right" vertical="center" shrinkToFit="1"/>
      <protection locked="0"/>
    </xf>
    <xf numFmtId="4" fontId="7" fillId="3" borderId="3" xfId="1" applyNumberFormat="1" applyFont="1" applyFill="1" applyAlignment="1" applyProtection="1">
      <alignment horizontal="right" vertical="center" shrinkToFit="1"/>
      <protection locked="0"/>
    </xf>
    <xf numFmtId="0" fontId="1" fillId="3" borderId="1" xfId="0" applyFont="1" applyFill="1" applyBorder="1" applyAlignment="1">
      <alignment vertical="center" wrapText="1"/>
    </xf>
    <xf numFmtId="0" fontId="7" fillId="3" borderId="3" xfId="2" applyNumberFormat="1" applyFont="1" applyFill="1" applyProtection="1">
      <alignment vertical="top" wrapText="1"/>
      <protection locked="0"/>
    </xf>
    <xf numFmtId="0" fontId="7" fillId="3" borderId="3" xfId="2" applyNumberFormat="1" applyFont="1" applyFill="1" applyAlignment="1" applyProtection="1">
      <alignment horizontal="left" vertical="top" wrapText="1"/>
      <protection locked="0"/>
    </xf>
    <xf numFmtId="4" fontId="6" fillId="3" borderId="1" xfId="4" applyNumberFormat="1" applyFont="1" applyFill="1" applyBorder="1" applyAlignment="1" applyProtection="1">
      <alignment horizontal="right" vertical="center" shrinkToFit="1"/>
      <protection locked="0"/>
    </xf>
    <xf numFmtId="2" fontId="1" fillId="3" borderId="1" xfId="0" applyNumberFormat="1" applyFont="1" applyFill="1" applyBorder="1" applyAlignment="1">
      <alignment horizontal="right" vertical="center" wrapText="1"/>
    </xf>
    <xf numFmtId="0" fontId="0" fillId="3" borderId="0" xfId="0" applyFill="1"/>
    <xf numFmtId="0" fontId="1" fillId="3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5">
    <cellStyle name="xl31" xfId="4"/>
    <cellStyle name="xl34" xfId="2"/>
    <cellStyle name="xl35" xfId="3"/>
    <cellStyle name="xl36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"/>
  <sheetViews>
    <sheetView tabSelected="1" view="pageBreakPreview" topLeftCell="A106" zoomScaleNormal="100" zoomScaleSheetLayoutView="100" workbookViewId="0">
      <selection activeCell="C119" sqref="C119"/>
    </sheetView>
  </sheetViews>
  <sheetFormatPr defaultRowHeight="14.4" x14ac:dyDescent="0.3"/>
  <cols>
    <col min="1" max="1" width="7.88671875" customWidth="1"/>
    <col min="2" max="2" width="45.33203125" customWidth="1"/>
    <col min="3" max="3" width="16.44140625" customWidth="1"/>
    <col min="4" max="4" width="13.33203125" customWidth="1"/>
    <col min="5" max="5" width="13.109375" customWidth="1"/>
  </cols>
  <sheetData>
    <row r="1" spans="1:6" x14ac:dyDescent="0.3">
      <c r="D1" s="34" t="s">
        <v>129</v>
      </c>
      <c r="E1" s="34"/>
    </row>
    <row r="2" spans="1:6" ht="17.399999999999999" x14ac:dyDescent="0.3">
      <c r="A2" s="35" t="s">
        <v>2</v>
      </c>
      <c r="B2" s="35"/>
      <c r="C2" s="35"/>
      <c r="D2" s="35"/>
      <c r="E2" s="35"/>
    </row>
    <row r="3" spans="1:6" ht="17.399999999999999" x14ac:dyDescent="0.3">
      <c r="A3" s="35" t="s">
        <v>3</v>
      </c>
      <c r="B3" s="35"/>
      <c r="C3" s="35"/>
      <c r="D3" s="35"/>
      <c r="E3" s="35"/>
    </row>
    <row r="4" spans="1:6" ht="17.399999999999999" x14ac:dyDescent="0.3">
      <c r="A4" s="35" t="s">
        <v>151</v>
      </c>
      <c r="B4" s="35"/>
      <c r="C4" s="35"/>
      <c r="D4" s="35"/>
      <c r="E4" s="35"/>
    </row>
    <row r="5" spans="1:6" ht="17.399999999999999" x14ac:dyDescent="0.3">
      <c r="A5" s="2"/>
      <c r="B5" s="2"/>
      <c r="C5" s="2"/>
      <c r="D5" s="2"/>
      <c r="E5" s="1"/>
    </row>
    <row r="6" spans="1:6" ht="91.5" customHeight="1" x14ac:dyDescent="0.3">
      <c r="A6" s="4" t="s">
        <v>0</v>
      </c>
      <c r="B6" s="5" t="s">
        <v>1</v>
      </c>
      <c r="C6" s="5" t="s">
        <v>120</v>
      </c>
      <c r="D6" s="5" t="s">
        <v>152</v>
      </c>
      <c r="E6" s="5" t="s">
        <v>121</v>
      </c>
    </row>
    <row r="7" spans="1:6" x14ac:dyDescent="0.3">
      <c r="A7" s="7">
        <v>1</v>
      </c>
      <c r="B7" s="7">
        <v>2</v>
      </c>
      <c r="C7" s="7">
        <v>3</v>
      </c>
      <c r="D7" s="7">
        <v>4</v>
      </c>
      <c r="E7" s="7">
        <v>5</v>
      </c>
    </row>
    <row r="8" spans="1:6" x14ac:dyDescent="0.3">
      <c r="A8" s="8"/>
      <c r="B8" s="9" t="s">
        <v>4</v>
      </c>
      <c r="C8" s="10"/>
      <c r="D8" s="10"/>
      <c r="E8" s="10"/>
    </row>
    <row r="9" spans="1:6" ht="17.399999999999999" x14ac:dyDescent="0.3">
      <c r="A9" s="11">
        <v>10000</v>
      </c>
      <c r="B9" s="11" t="s">
        <v>5</v>
      </c>
      <c r="C9" s="12">
        <f>SUM(C10,C13,C15,C19,C22,C25,C27,C33,C36,C37,C40,C58)</f>
        <v>627795.5199999999</v>
      </c>
      <c r="D9" s="12">
        <f>SUM(D10,D13,D15,D19,D22,D25,D27,D33,D36,D37,D40,D58)</f>
        <v>696722.84</v>
      </c>
      <c r="E9" s="12">
        <f>D9/C9*100</f>
        <v>110.97926280200281</v>
      </c>
      <c r="F9" s="3"/>
    </row>
    <row r="10" spans="1:6" x14ac:dyDescent="0.3">
      <c r="A10" s="11">
        <v>10100</v>
      </c>
      <c r="B10" s="11" t="s">
        <v>6</v>
      </c>
      <c r="C10" s="12">
        <f>SUM(C11:C12)</f>
        <v>464491</v>
      </c>
      <c r="D10" s="12">
        <f>SUM(D11:D12)</f>
        <v>529215.10000000009</v>
      </c>
      <c r="E10" s="12">
        <f>D10/C10*100</f>
        <v>113.93441422976981</v>
      </c>
    </row>
    <row r="11" spans="1:6" x14ac:dyDescent="0.3">
      <c r="A11" s="13">
        <v>10101</v>
      </c>
      <c r="B11" s="13" t="s">
        <v>7</v>
      </c>
      <c r="C11" s="14">
        <v>103947.5</v>
      </c>
      <c r="D11" s="14">
        <v>152984.39000000001</v>
      </c>
      <c r="E11" s="14">
        <f t="shared" ref="E11:E70" si="0">D11/C11*100</f>
        <v>147.17466990548112</v>
      </c>
    </row>
    <row r="12" spans="1:6" x14ac:dyDescent="0.3">
      <c r="A12" s="13">
        <v>10102</v>
      </c>
      <c r="B12" s="13" t="s">
        <v>8</v>
      </c>
      <c r="C12" s="14">
        <v>360543.5</v>
      </c>
      <c r="D12" s="14">
        <v>376230.71</v>
      </c>
      <c r="E12" s="14">
        <f t="shared" si="0"/>
        <v>104.35098954772448</v>
      </c>
    </row>
    <row r="13" spans="1:6" ht="41.4" x14ac:dyDescent="0.3">
      <c r="A13" s="11">
        <v>10300</v>
      </c>
      <c r="B13" s="11" t="s">
        <v>9</v>
      </c>
      <c r="C13" s="12">
        <f>C14</f>
        <v>22331</v>
      </c>
      <c r="D13" s="12">
        <f>D14</f>
        <v>19941.599999999999</v>
      </c>
      <c r="E13" s="12">
        <f t="shared" si="0"/>
        <v>89.30007612735659</v>
      </c>
    </row>
    <row r="14" spans="1:6" ht="41.4" x14ac:dyDescent="0.3">
      <c r="A14" s="13">
        <v>10302</v>
      </c>
      <c r="B14" s="13" t="s">
        <v>10</v>
      </c>
      <c r="C14" s="14">
        <v>22331</v>
      </c>
      <c r="D14" s="14">
        <v>19941.599999999999</v>
      </c>
      <c r="E14" s="14">
        <f t="shared" si="0"/>
        <v>89.30007612735659</v>
      </c>
    </row>
    <row r="15" spans="1:6" x14ac:dyDescent="0.3">
      <c r="A15" s="11">
        <v>10500</v>
      </c>
      <c r="B15" s="11" t="s">
        <v>11</v>
      </c>
      <c r="C15" s="12">
        <f>C16+C17+C18</f>
        <v>21572.1</v>
      </c>
      <c r="D15" s="12">
        <f>D16+D17+D18</f>
        <v>19722.39</v>
      </c>
      <c r="E15" s="12">
        <f t="shared" si="0"/>
        <v>91.425452320358247</v>
      </c>
    </row>
    <row r="16" spans="1:6" ht="27.6" x14ac:dyDescent="0.3">
      <c r="A16" s="13">
        <v>10502</v>
      </c>
      <c r="B16" s="13" t="s">
        <v>12</v>
      </c>
      <c r="C16" s="14">
        <v>19151.599999999999</v>
      </c>
      <c r="D16" s="14">
        <v>16642.43</v>
      </c>
      <c r="E16" s="14">
        <f t="shared" si="0"/>
        <v>86.89837924768689</v>
      </c>
    </row>
    <row r="17" spans="1:5" x14ac:dyDescent="0.3">
      <c r="A17" s="13">
        <v>10503</v>
      </c>
      <c r="B17" s="13" t="s">
        <v>13</v>
      </c>
      <c r="C17" s="14">
        <v>1339.7</v>
      </c>
      <c r="D17" s="14">
        <v>1339.75</v>
      </c>
      <c r="E17" s="14">
        <f t="shared" si="0"/>
        <v>100.00373217884602</v>
      </c>
    </row>
    <row r="18" spans="1:5" ht="41.4" x14ac:dyDescent="0.3">
      <c r="A18" s="13">
        <v>10504</v>
      </c>
      <c r="B18" s="13" t="s">
        <v>144</v>
      </c>
      <c r="C18" s="14">
        <v>1080.8</v>
      </c>
      <c r="D18" s="14">
        <v>1740.21</v>
      </c>
      <c r="E18" s="14">
        <f t="shared" si="0"/>
        <v>161.01128793486308</v>
      </c>
    </row>
    <row r="19" spans="1:5" x14ac:dyDescent="0.3">
      <c r="A19" s="11">
        <v>10600</v>
      </c>
      <c r="B19" s="11" t="s">
        <v>14</v>
      </c>
      <c r="C19" s="12">
        <f>C20+C21</f>
        <v>38790.6</v>
      </c>
      <c r="D19" s="12">
        <f>D20+D21</f>
        <v>38870.870000000003</v>
      </c>
      <c r="E19" s="12">
        <f t="shared" si="0"/>
        <v>100.20693157620661</v>
      </c>
    </row>
    <row r="20" spans="1:5" x14ac:dyDescent="0.3">
      <c r="A20" s="13">
        <v>10601</v>
      </c>
      <c r="B20" s="13" t="s">
        <v>15</v>
      </c>
      <c r="C20" s="14">
        <v>11881.1</v>
      </c>
      <c r="D20" s="14">
        <v>12074.04</v>
      </c>
      <c r="E20" s="14">
        <f t="shared" si="0"/>
        <v>101.62392371076751</v>
      </c>
    </row>
    <row r="21" spans="1:5" x14ac:dyDescent="0.3">
      <c r="A21" s="13">
        <v>10606</v>
      </c>
      <c r="B21" s="13" t="s">
        <v>16</v>
      </c>
      <c r="C21" s="14">
        <v>26909.5</v>
      </c>
      <c r="D21" s="14">
        <v>26796.83</v>
      </c>
      <c r="E21" s="14">
        <f t="shared" si="0"/>
        <v>99.581300284286229</v>
      </c>
    </row>
    <row r="22" spans="1:5" x14ac:dyDescent="0.3">
      <c r="A22" s="11">
        <v>10800</v>
      </c>
      <c r="B22" s="11" t="s">
        <v>17</v>
      </c>
      <c r="C22" s="12">
        <f>C23+C24</f>
        <v>8334.7000000000007</v>
      </c>
      <c r="D22" s="12">
        <f>D23+D24</f>
        <v>8777.84</v>
      </c>
      <c r="E22" s="12">
        <f t="shared" si="0"/>
        <v>105.31680804348088</v>
      </c>
    </row>
    <row r="23" spans="1:5" ht="41.4" x14ac:dyDescent="0.3">
      <c r="A23" s="13">
        <v>10803</v>
      </c>
      <c r="B23" s="13" t="s">
        <v>18</v>
      </c>
      <c r="C23" s="14">
        <v>8100</v>
      </c>
      <c r="D23" s="14">
        <v>8585.84</v>
      </c>
      <c r="E23" s="14">
        <f t="shared" si="0"/>
        <v>105.99802469135801</v>
      </c>
    </row>
    <row r="24" spans="1:5" ht="41.4" x14ac:dyDescent="0.3">
      <c r="A24" s="13">
        <v>10807</v>
      </c>
      <c r="B24" s="13" t="s">
        <v>19</v>
      </c>
      <c r="C24" s="14">
        <v>234.7</v>
      </c>
      <c r="D24" s="14">
        <v>192</v>
      </c>
      <c r="E24" s="14">
        <f t="shared" si="0"/>
        <v>81.806561567959108</v>
      </c>
    </row>
    <row r="25" spans="1:5" ht="41.4" x14ac:dyDescent="0.3">
      <c r="A25" s="11">
        <v>10900</v>
      </c>
      <c r="B25" s="11" t="s">
        <v>132</v>
      </c>
      <c r="C25" s="12">
        <f>C26</f>
        <v>0</v>
      </c>
      <c r="D25" s="12">
        <f>D26</f>
        <v>0</v>
      </c>
      <c r="E25" s="12">
        <v>0</v>
      </c>
    </row>
    <row r="26" spans="1:5" x14ac:dyDescent="0.3">
      <c r="A26" s="13">
        <v>10904</v>
      </c>
      <c r="B26" s="13" t="s">
        <v>133</v>
      </c>
      <c r="C26" s="14">
        <v>0</v>
      </c>
      <c r="D26" s="14">
        <v>0</v>
      </c>
      <c r="E26" s="14">
        <v>0</v>
      </c>
    </row>
    <row r="27" spans="1:5" ht="55.2" x14ac:dyDescent="0.3">
      <c r="A27" s="11">
        <v>11100</v>
      </c>
      <c r="B27" s="15" t="s">
        <v>20</v>
      </c>
      <c r="C27" s="12">
        <f>C29+C30+C31+C32+C28</f>
        <v>38890.400000000001</v>
      </c>
      <c r="D27" s="12">
        <f>D29+D30+D31+D32+D28</f>
        <v>45575.32</v>
      </c>
      <c r="E27" s="12">
        <f t="shared" si="0"/>
        <v>117.1891263653755</v>
      </c>
    </row>
    <row r="28" spans="1:5" ht="82.8" x14ac:dyDescent="0.3">
      <c r="A28" s="13">
        <v>11101</v>
      </c>
      <c r="B28" s="33" t="s">
        <v>135</v>
      </c>
      <c r="C28" s="14">
        <v>1.8</v>
      </c>
      <c r="D28" s="14">
        <v>1.82</v>
      </c>
      <c r="E28" s="14">
        <v>0</v>
      </c>
    </row>
    <row r="29" spans="1:5" ht="96.6" x14ac:dyDescent="0.3">
      <c r="A29" s="13">
        <v>11105</v>
      </c>
      <c r="B29" s="13" t="s">
        <v>145</v>
      </c>
      <c r="C29" s="14">
        <v>34231.1</v>
      </c>
      <c r="D29" s="14">
        <v>40568.74</v>
      </c>
      <c r="E29" s="14">
        <f t="shared" si="0"/>
        <v>118.51427503060083</v>
      </c>
    </row>
    <row r="30" spans="1:5" ht="27.6" x14ac:dyDescent="0.3">
      <c r="A30" s="6">
        <v>11107</v>
      </c>
      <c r="B30" s="13" t="s">
        <v>21</v>
      </c>
      <c r="C30" s="14">
        <v>444.8</v>
      </c>
      <c r="D30" s="14">
        <v>444.79</v>
      </c>
      <c r="E30" s="14">
        <f t="shared" si="0"/>
        <v>99.997751798561154</v>
      </c>
    </row>
    <row r="31" spans="1:5" ht="110.4" x14ac:dyDescent="0.3">
      <c r="A31" s="6">
        <v>11108</v>
      </c>
      <c r="B31" s="13" t="s">
        <v>22</v>
      </c>
      <c r="C31" s="14">
        <v>1624.7</v>
      </c>
      <c r="D31" s="14">
        <v>1772.49</v>
      </c>
      <c r="E31" s="14">
        <f t="shared" si="0"/>
        <v>109.09644857512156</v>
      </c>
    </row>
    <row r="32" spans="1:5" ht="96.6" x14ac:dyDescent="0.3">
      <c r="A32" s="6">
        <v>11109</v>
      </c>
      <c r="B32" s="13" t="s">
        <v>146</v>
      </c>
      <c r="C32" s="14">
        <v>2588</v>
      </c>
      <c r="D32" s="14">
        <v>2787.48</v>
      </c>
      <c r="E32" s="14">
        <f t="shared" si="0"/>
        <v>107.70788253477588</v>
      </c>
    </row>
    <row r="33" spans="1:5" ht="27.6" x14ac:dyDescent="0.3">
      <c r="A33" s="16">
        <v>11200</v>
      </c>
      <c r="B33" s="11" t="s">
        <v>23</v>
      </c>
      <c r="C33" s="12">
        <f>C34+C35</f>
        <v>6755</v>
      </c>
      <c r="D33" s="12">
        <f>D34+D35</f>
        <v>7543.11</v>
      </c>
      <c r="E33" s="12">
        <f t="shared" si="0"/>
        <v>111.66706143597335</v>
      </c>
    </row>
    <row r="34" spans="1:5" ht="27.6" x14ac:dyDescent="0.3">
      <c r="A34" s="6">
        <v>11201</v>
      </c>
      <c r="B34" s="13" t="s">
        <v>24</v>
      </c>
      <c r="C34" s="14">
        <v>5372.2</v>
      </c>
      <c r="D34" s="14">
        <v>6029.57</v>
      </c>
      <c r="E34" s="14">
        <f t="shared" si="0"/>
        <v>112.23651390491791</v>
      </c>
    </row>
    <row r="35" spans="1:5" x14ac:dyDescent="0.3">
      <c r="A35" s="6">
        <v>11204</v>
      </c>
      <c r="B35" s="13" t="s">
        <v>122</v>
      </c>
      <c r="C35" s="14">
        <v>1382.8</v>
      </c>
      <c r="D35" s="14">
        <v>1513.54</v>
      </c>
      <c r="E35" s="14">
        <f t="shared" si="0"/>
        <v>109.45472953427829</v>
      </c>
    </row>
    <row r="36" spans="1:5" ht="27.6" x14ac:dyDescent="0.3">
      <c r="A36" s="16">
        <v>11300</v>
      </c>
      <c r="B36" s="11" t="s">
        <v>25</v>
      </c>
      <c r="C36" s="12">
        <v>3659.62</v>
      </c>
      <c r="D36" s="12">
        <v>3737.98</v>
      </c>
      <c r="E36" s="12">
        <f t="shared" si="0"/>
        <v>102.14120591755429</v>
      </c>
    </row>
    <row r="37" spans="1:5" ht="27.6" x14ac:dyDescent="0.3">
      <c r="A37" s="16">
        <v>11400</v>
      </c>
      <c r="B37" s="11" t="s">
        <v>26</v>
      </c>
      <c r="C37" s="12">
        <f>C38+C39</f>
        <v>18468.400000000001</v>
      </c>
      <c r="D37" s="12">
        <f>D38+D39</f>
        <v>17280.79</v>
      </c>
      <c r="E37" s="12">
        <f t="shared" si="0"/>
        <v>93.569502501570241</v>
      </c>
    </row>
    <row r="38" spans="1:5" x14ac:dyDescent="0.3">
      <c r="A38" s="6">
        <v>11401</v>
      </c>
      <c r="B38" s="13" t="s">
        <v>27</v>
      </c>
      <c r="C38" s="14">
        <v>18000</v>
      </c>
      <c r="D38" s="14">
        <v>16818.740000000002</v>
      </c>
      <c r="E38" s="14">
        <f t="shared" si="0"/>
        <v>93.437444444444452</v>
      </c>
    </row>
    <row r="39" spans="1:5" ht="82.8" x14ac:dyDescent="0.3">
      <c r="A39" s="6">
        <v>11402</v>
      </c>
      <c r="B39" s="13" t="s">
        <v>147</v>
      </c>
      <c r="C39" s="14">
        <v>468.4</v>
      </c>
      <c r="D39" s="14">
        <v>462.05</v>
      </c>
      <c r="E39" s="14">
        <f t="shared" si="0"/>
        <v>98.644321093082837</v>
      </c>
    </row>
    <row r="40" spans="1:5" ht="27.6" x14ac:dyDescent="0.3">
      <c r="A40" s="16">
        <v>11600</v>
      </c>
      <c r="B40" s="11" t="s">
        <v>28</v>
      </c>
      <c r="C40" s="12">
        <f>C43+C45+C48+C49+C50+C51+C52+C54+C55+C56+C57+C53+C41+C42+C46+C47+C44</f>
        <v>4502.7000000000007</v>
      </c>
      <c r="D40" s="12">
        <f>D43+D45+D48+D49+D50+D51+D52+D54+D55+D56+D57+D53+D41+D42+D46+D47+D44</f>
        <v>6222.9400000000005</v>
      </c>
      <c r="E40" s="14">
        <f t="shared" si="0"/>
        <v>138.20463277589002</v>
      </c>
    </row>
    <row r="41" spans="1:5" ht="41.4" x14ac:dyDescent="0.3">
      <c r="A41" s="6">
        <v>11601</v>
      </c>
      <c r="B41" s="13" t="s">
        <v>139</v>
      </c>
      <c r="C41" s="14">
        <v>574.6</v>
      </c>
      <c r="D41" s="14">
        <v>805.13</v>
      </c>
      <c r="E41" s="14">
        <v>0</v>
      </c>
    </row>
    <row r="42" spans="1:5" ht="41.4" x14ac:dyDescent="0.3">
      <c r="A42" s="6">
        <v>11602</v>
      </c>
      <c r="B42" s="13" t="s">
        <v>140</v>
      </c>
      <c r="C42" s="14">
        <v>100</v>
      </c>
      <c r="D42" s="14">
        <v>82.75</v>
      </c>
      <c r="E42" s="14">
        <f t="shared" si="0"/>
        <v>82.75</v>
      </c>
    </row>
    <row r="43" spans="1:5" ht="69" x14ac:dyDescent="0.3">
      <c r="A43" s="6">
        <v>11603</v>
      </c>
      <c r="B43" s="13" t="s">
        <v>29</v>
      </c>
      <c r="C43" s="14">
        <v>0</v>
      </c>
      <c r="D43" s="14">
        <v>0</v>
      </c>
      <c r="E43" s="14">
        <v>0</v>
      </c>
    </row>
    <row r="44" spans="1:5" ht="124.2" x14ac:dyDescent="0.3">
      <c r="A44" s="6">
        <v>11607</v>
      </c>
      <c r="B44" s="13" t="s">
        <v>141</v>
      </c>
      <c r="C44" s="14">
        <v>2146.8000000000002</v>
      </c>
      <c r="D44" s="14">
        <v>2510.92</v>
      </c>
      <c r="E44" s="14">
        <f t="shared" si="0"/>
        <v>116.96105831935904</v>
      </c>
    </row>
    <row r="45" spans="1:5" ht="27.6" x14ac:dyDescent="0.3">
      <c r="A45" s="6">
        <v>11610</v>
      </c>
      <c r="B45" s="13" t="s">
        <v>142</v>
      </c>
      <c r="C45" s="14">
        <v>1623.3</v>
      </c>
      <c r="D45" s="14">
        <v>2747.5</v>
      </c>
      <c r="E45" s="14">
        <v>0</v>
      </c>
    </row>
    <row r="46" spans="1:5" ht="27.6" x14ac:dyDescent="0.3">
      <c r="A46" s="6">
        <v>11611</v>
      </c>
      <c r="B46" s="13" t="s">
        <v>143</v>
      </c>
      <c r="C46" s="14">
        <v>58</v>
      </c>
      <c r="D46" s="14">
        <v>76.64</v>
      </c>
      <c r="E46" s="14">
        <f t="shared" si="0"/>
        <v>132.13793103448276</v>
      </c>
    </row>
    <row r="47" spans="1:5" ht="27.6" x14ac:dyDescent="0.3">
      <c r="A47" s="6">
        <v>11618</v>
      </c>
      <c r="B47" s="13" t="s">
        <v>128</v>
      </c>
      <c r="C47" s="14">
        <v>0</v>
      </c>
      <c r="D47" s="14">
        <v>0</v>
      </c>
      <c r="E47" s="14">
        <v>0</v>
      </c>
    </row>
    <row r="48" spans="1:5" ht="27.6" x14ac:dyDescent="0.3">
      <c r="A48" s="6">
        <v>11625</v>
      </c>
      <c r="B48" s="13" t="s">
        <v>30</v>
      </c>
      <c r="C48" s="14">
        <v>0</v>
      </c>
      <c r="D48" s="14">
        <v>0</v>
      </c>
      <c r="E48" s="14">
        <v>0</v>
      </c>
    </row>
    <row r="49" spans="1:5" ht="69" x14ac:dyDescent="0.3">
      <c r="A49" s="6">
        <v>11628</v>
      </c>
      <c r="B49" s="13" t="s">
        <v>31</v>
      </c>
      <c r="C49" s="14">
        <v>0</v>
      </c>
      <c r="D49" s="14">
        <v>0</v>
      </c>
      <c r="E49" s="14">
        <v>0</v>
      </c>
    </row>
    <row r="50" spans="1:5" ht="27.6" x14ac:dyDescent="0.3">
      <c r="A50" s="6">
        <v>11630</v>
      </c>
      <c r="B50" s="13" t="s">
        <v>32</v>
      </c>
      <c r="C50" s="14">
        <v>0</v>
      </c>
      <c r="D50" s="14">
        <v>0</v>
      </c>
      <c r="E50" s="14">
        <v>0</v>
      </c>
    </row>
    <row r="51" spans="1:5" ht="55.2" x14ac:dyDescent="0.3">
      <c r="A51" s="6">
        <v>11632</v>
      </c>
      <c r="B51" s="13" t="s">
        <v>33</v>
      </c>
      <c r="C51" s="14">
        <v>0</v>
      </c>
      <c r="D51" s="14">
        <v>0</v>
      </c>
      <c r="E51" s="14">
        <v>0</v>
      </c>
    </row>
    <row r="52" spans="1:5" ht="69" x14ac:dyDescent="0.3">
      <c r="A52" s="6">
        <v>11633</v>
      </c>
      <c r="B52" s="13" t="s">
        <v>34</v>
      </c>
      <c r="C52" s="14">
        <v>0</v>
      </c>
      <c r="D52" s="14">
        <v>0</v>
      </c>
      <c r="E52" s="14">
        <v>0</v>
      </c>
    </row>
    <row r="53" spans="1:5" ht="27.6" x14ac:dyDescent="0.3">
      <c r="A53" s="6">
        <v>11635</v>
      </c>
      <c r="B53" s="13" t="s">
        <v>138</v>
      </c>
      <c r="C53" s="14">
        <v>0</v>
      </c>
      <c r="D53" s="14">
        <v>0</v>
      </c>
      <c r="E53" s="14">
        <v>0</v>
      </c>
    </row>
    <row r="54" spans="1:5" ht="82.8" x14ac:dyDescent="0.3">
      <c r="A54" s="6">
        <v>11637</v>
      </c>
      <c r="B54" s="13" t="s">
        <v>35</v>
      </c>
      <c r="C54" s="14">
        <v>0</v>
      </c>
      <c r="D54" s="14">
        <v>0</v>
      </c>
      <c r="E54" s="14">
        <v>0</v>
      </c>
    </row>
    <row r="55" spans="1:5" ht="82.8" x14ac:dyDescent="0.3">
      <c r="A55" s="6">
        <v>11643</v>
      </c>
      <c r="B55" s="13" t="s">
        <v>36</v>
      </c>
      <c r="C55" s="14">
        <v>0</v>
      </c>
      <c r="D55" s="14">
        <v>0</v>
      </c>
      <c r="E55" s="14">
        <v>0</v>
      </c>
    </row>
    <row r="56" spans="1:5" ht="55.2" x14ac:dyDescent="0.3">
      <c r="A56" s="6">
        <v>11651</v>
      </c>
      <c r="B56" s="13" t="s">
        <v>37</v>
      </c>
      <c r="C56" s="14">
        <v>0</v>
      </c>
      <c r="D56" s="14">
        <v>0</v>
      </c>
      <c r="E56" s="14">
        <v>0</v>
      </c>
    </row>
    <row r="57" spans="1:5" ht="41.4" x14ac:dyDescent="0.3">
      <c r="A57" s="6">
        <v>11690</v>
      </c>
      <c r="B57" s="13" t="s">
        <v>38</v>
      </c>
      <c r="C57" s="14">
        <v>0</v>
      </c>
      <c r="D57" s="14">
        <v>0</v>
      </c>
      <c r="E57" s="14">
        <v>0</v>
      </c>
    </row>
    <row r="58" spans="1:5" x14ac:dyDescent="0.3">
      <c r="A58" s="16">
        <v>11700</v>
      </c>
      <c r="B58" s="11" t="s">
        <v>39</v>
      </c>
      <c r="C58" s="12">
        <f>C59+C60</f>
        <v>0</v>
      </c>
      <c r="D58" s="12">
        <f>D59+D60</f>
        <v>-165.1</v>
      </c>
      <c r="E58" s="12">
        <v>0</v>
      </c>
    </row>
    <row r="59" spans="1:5" x14ac:dyDescent="0.3">
      <c r="A59" s="6">
        <v>11701</v>
      </c>
      <c r="B59" s="13" t="s">
        <v>40</v>
      </c>
      <c r="C59" s="14">
        <v>0</v>
      </c>
      <c r="D59" s="14">
        <v>-165.1</v>
      </c>
      <c r="E59" s="14">
        <v>0</v>
      </c>
    </row>
    <row r="60" spans="1:5" x14ac:dyDescent="0.3">
      <c r="A60" s="6">
        <v>11705</v>
      </c>
      <c r="B60" s="13" t="s">
        <v>39</v>
      </c>
      <c r="C60" s="14">
        <v>0</v>
      </c>
      <c r="D60" s="14"/>
      <c r="E60" s="14">
        <v>0</v>
      </c>
    </row>
    <row r="61" spans="1:5" x14ac:dyDescent="0.3">
      <c r="A61" s="16">
        <v>20000</v>
      </c>
      <c r="B61" s="11" t="s">
        <v>41</v>
      </c>
      <c r="C61" s="12">
        <f>C62+C67+C69+C68</f>
        <v>1995068.6</v>
      </c>
      <c r="D61" s="12">
        <f>D62+D67+D69+D68</f>
        <v>1989779.8</v>
      </c>
      <c r="E61" s="12">
        <f t="shared" si="0"/>
        <v>99.734906358608427</v>
      </c>
    </row>
    <row r="62" spans="1:5" ht="27.6" x14ac:dyDescent="0.3">
      <c r="A62" s="6">
        <v>20200</v>
      </c>
      <c r="B62" s="13" t="s">
        <v>42</v>
      </c>
      <c r="C62" s="14">
        <v>2006361.31</v>
      </c>
      <c r="D62" s="14">
        <v>2000804.98</v>
      </c>
      <c r="E62" s="14">
        <f t="shared" si="0"/>
        <v>99.723064336801826</v>
      </c>
    </row>
    <row r="63" spans="1:5" ht="27.6" x14ac:dyDescent="0.3">
      <c r="A63" s="6">
        <v>20210</v>
      </c>
      <c r="B63" s="13" t="s">
        <v>148</v>
      </c>
      <c r="C63" s="14">
        <v>880748</v>
      </c>
      <c r="D63" s="14">
        <v>880748</v>
      </c>
      <c r="E63" s="14">
        <f t="shared" si="0"/>
        <v>100</v>
      </c>
    </row>
    <row r="64" spans="1:5" ht="41.4" x14ac:dyDescent="0.3">
      <c r="A64" s="6">
        <v>20220</v>
      </c>
      <c r="B64" s="13" t="s">
        <v>149</v>
      </c>
      <c r="C64" s="14">
        <v>253576.23</v>
      </c>
      <c r="D64" s="14">
        <v>249592.9</v>
      </c>
      <c r="E64" s="14">
        <f t="shared" si="0"/>
        <v>98.429139040358777</v>
      </c>
    </row>
    <row r="65" spans="1:5" ht="27.6" x14ac:dyDescent="0.3">
      <c r="A65" s="6">
        <v>20230</v>
      </c>
      <c r="B65" s="13" t="s">
        <v>150</v>
      </c>
      <c r="C65" s="14">
        <v>848130.6</v>
      </c>
      <c r="D65" s="14">
        <v>847038.63</v>
      </c>
      <c r="E65" s="14">
        <f t="shared" si="0"/>
        <v>99.871249781578456</v>
      </c>
    </row>
    <row r="66" spans="1:5" x14ac:dyDescent="0.3">
      <c r="A66" s="6">
        <v>20240</v>
      </c>
      <c r="B66" s="13" t="s">
        <v>43</v>
      </c>
      <c r="C66" s="14">
        <v>18372.18</v>
      </c>
      <c r="D66" s="14">
        <v>17891.150000000001</v>
      </c>
      <c r="E66" s="14">
        <v>0</v>
      </c>
    </row>
    <row r="67" spans="1:5" x14ac:dyDescent="0.3">
      <c r="A67" s="6">
        <v>20700</v>
      </c>
      <c r="B67" s="13" t="s">
        <v>44</v>
      </c>
      <c r="C67" s="14">
        <v>605.47</v>
      </c>
      <c r="D67" s="14">
        <v>873</v>
      </c>
      <c r="E67" s="14">
        <f t="shared" si="0"/>
        <v>144.18550877830444</v>
      </c>
    </row>
    <row r="68" spans="1:5" ht="82.8" x14ac:dyDescent="0.3">
      <c r="A68" s="6">
        <v>21800</v>
      </c>
      <c r="B68" s="13" t="s">
        <v>134</v>
      </c>
      <c r="C68" s="14">
        <v>0</v>
      </c>
      <c r="D68" s="14">
        <v>0</v>
      </c>
      <c r="E68" s="14">
        <v>0</v>
      </c>
    </row>
    <row r="69" spans="1:5" ht="41.4" x14ac:dyDescent="0.3">
      <c r="A69" s="6">
        <v>21900</v>
      </c>
      <c r="B69" s="13" t="s">
        <v>45</v>
      </c>
      <c r="C69" s="14">
        <v>-11898.18</v>
      </c>
      <c r="D69" s="14">
        <v>-11898.18</v>
      </c>
      <c r="E69" s="14">
        <v>0</v>
      </c>
    </row>
    <row r="70" spans="1:5" x14ac:dyDescent="0.3">
      <c r="A70" s="6"/>
      <c r="B70" s="17" t="s">
        <v>46</v>
      </c>
      <c r="C70" s="12">
        <f>C9+C61</f>
        <v>2622864.12</v>
      </c>
      <c r="D70" s="12">
        <f>D9+D61</f>
        <v>2686502.64</v>
      </c>
      <c r="E70" s="12">
        <f t="shared" si="0"/>
        <v>102.42629877448626</v>
      </c>
    </row>
    <row r="71" spans="1:5" x14ac:dyDescent="0.3">
      <c r="A71" s="10"/>
      <c r="B71" s="8" t="s">
        <v>47</v>
      </c>
      <c r="C71" s="18"/>
      <c r="D71" s="18"/>
      <c r="E71" s="18"/>
    </row>
    <row r="72" spans="1:5" ht="15.6" x14ac:dyDescent="0.3">
      <c r="A72" s="19" t="s">
        <v>90</v>
      </c>
      <c r="B72" s="20" t="s">
        <v>118</v>
      </c>
      <c r="C72" s="21">
        <f>C73+C74+C75+C77+C78+C79+C80+C76</f>
        <v>164217.10999999999</v>
      </c>
      <c r="D72" s="21">
        <f>D73+D74+D75+D77+D78+D79+D80+D76</f>
        <v>158959.69999999998</v>
      </c>
      <c r="E72" s="22">
        <f>ROUND(D72/C72*100,2)</f>
        <v>96.8</v>
      </c>
    </row>
    <row r="73" spans="1:5" ht="41.4" x14ac:dyDescent="0.3">
      <c r="A73" s="23" t="s">
        <v>91</v>
      </c>
      <c r="B73" s="13" t="s">
        <v>48</v>
      </c>
      <c r="C73" s="24">
        <v>2686.06</v>
      </c>
      <c r="D73" s="25">
        <v>2556.9699999999998</v>
      </c>
      <c r="E73" s="26">
        <f t="shared" ref="E73:E115" si="1">ROUND(D73/C73*100,2)</f>
        <v>95.19</v>
      </c>
    </row>
    <row r="74" spans="1:5" ht="55.2" x14ac:dyDescent="0.3">
      <c r="A74" s="23" t="s">
        <v>92</v>
      </c>
      <c r="B74" s="13" t="s">
        <v>49</v>
      </c>
      <c r="C74" s="24">
        <v>3463.16</v>
      </c>
      <c r="D74" s="25">
        <v>3317.95</v>
      </c>
      <c r="E74" s="26">
        <f t="shared" si="1"/>
        <v>95.81</v>
      </c>
    </row>
    <row r="75" spans="1:5" ht="55.2" x14ac:dyDescent="0.3">
      <c r="A75" s="23" t="s">
        <v>119</v>
      </c>
      <c r="B75" s="13" t="s">
        <v>50</v>
      </c>
      <c r="C75" s="24">
        <v>70967.38</v>
      </c>
      <c r="D75" s="25">
        <v>68750.38</v>
      </c>
      <c r="E75" s="26">
        <f t="shared" si="1"/>
        <v>96.88</v>
      </c>
    </row>
    <row r="76" spans="1:5" ht="15.6" x14ac:dyDescent="0.3">
      <c r="A76" s="23" t="s">
        <v>131</v>
      </c>
      <c r="B76" s="13" t="s">
        <v>130</v>
      </c>
      <c r="C76" s="24">
        <v>9.8000000000000007</v>
      </c>
      <c r="D76" s="25">
        <v>9.8000000000000007</v>
      </c>
      <c r="E76" s="26">
        <f t="shared" si="1"/>
        <v>100</v>
      </c>
    </row>
    <row r="77" spans="1:5" ht="41.4" x14ac:dyDescent="0.3">
      <c r="A77" s="23" t="s">
        <v>93</v>
      </c>
      <c r="B77" s="27" t="s">
        <v>51</v>
      </c>
      <c r="C77" s="24">
        <v>18339.900000000001</v>
      </c>
      <c r="D77" s="25">
        <v>18159.98</v>
      </c>
      <c r="E77" s="26">
        <f>ROUND(D77/C77*100,2)</f>
        <v>99.02</v>
      </c>
    </row>
    <row r="78" spans="1:5" ht="27.6" x14ac:dyDescent="0.3">
      <c r="A78" s="23" t="s">
        <v>124</v>
      </c>
      <c r="B78" s="28" t="s">
        <v>123</v>
      </c>
      <c r="C78" s="24">
        <v>0</v>
      </c>
      <c r="D78" s="25">
        <v>0</v>
      </c>
      <c r="E78" s="26">
        <v>0</v>
      </c>
    </row>
    <row r="79" spans="1:5" ht="15.6" x14ac:dyDescent="0.3">
      <c r="A79" s="23" t="s">
        <v>94</v>
      </c>
      <c r="B79" s="13" t="s">
        <v>52</v>
      </c>
      <c r="C79" s="24">
        <v>950</v>
      </c>
      <c r="D79" s="25">
        <v>0</v>
      </c>
      <c r="E79" s="26">
        <v>0</v>
      </c>
    </row>
    <row r="80" spans="1:5" ht="15.6" x14ac:dyDescent="0.3">
      <c r="A80" s="23" t="s">
        <v>95</v>
      </c>
      <c r="B80" s="13" t="s">
        <v>53</v>
      </c>
      <c r="C80" s="24">
        <v>67800.81</v>
      </c>
      <c r="D80" s="25">
        <v>66164.62</v>
      </c>
      <c r="E80" s="26">
        <f t="shared" si="1"/>
        <v>97.59</v>
      </c>
    </row>
    <row r="81" spans="1:5" ht="27.6" x14ac:dyDescent="0.3">
      <c r="A81" s="19" t="s">
        <v>96</v>
      </c>
      <c r="B81" s="11" t="s">
        <v>54</v>
      </c>
      <c r="C81" s="21">
        <f>C82+C83</f>
        <v>21033.969999999998</v>
      </c>
      <c r="D81" s="21">
        <f>D82+D83</f>
        <v>20814.129999999997</v>
      </c>
      <c r="E81" s="22">
        <f t="shared" si="1"/>
        <v>98.95</v>
      </c>
    </row>
    <row r="82" spans="1:5" ht="41.4" x14ac:dyDescent="0.3">
      <c r="A82" s="23" t="s">
        <v>97</v>
      </c>
      <c r="B82" s="13" t="s">
        <v>55</v>
      </c>
      <c r="C82" s="24">
        <v>20834.669999999998</v>
      </c>
      <c r="D82" s="25">
        <v>20675.46</v>
      </c>
      <c r="E82" s="26">
        <f t="shared" si="1"/>
        <v>99.24</v>
      </c>
    </row>
    <row r="83" spans="1:5" ht="41.4" x14ac:dyDescent="0.3">
      <c r="A83" s="23" t="s">
        <v>136</v>
      </c>
      <c r="B83" s="13" t="s">
        <v>137</v>
      </c>
      <c r="C83" s="24">
        <v>199.3</v>
      </c>
      <c r="D83" s="25">
        <v>138.66999999999999</v>
      </c>
      <c r="E83" s="26">
        <f t="shared" si="1"/>
        <v>69.58</v>
      </c>
    </row>
    <row r="84" spans="1:5" x14ac:dyDescent="0.3">
      <c r="A84" s="19" t="s">
        <v>98</v>
      </c>
      <c r="B84" s="11" t="s">
        <v>56</v>
      </c>
      <c r="C84" s="22">
        <f>SUM(C85:C88)</f>
        <v>294627.67</v>
      </c>
      <c r="D84" s="22">
        <f>SUM(D85:D88)</f>
        <v>289061.94000000006</v>
      </c>
      <c r="E84" s="22">
        <f t="shared" si="1"/>
        <v>98.11</v>
      </c>
    </row>
    <row r="85" spans="1:5" ht="15.6" x14ac:dyDescent="0.3">
      <c r="A85" s="23" t="s">
        <v>99</v>
      </c>
      <c r="B85" s="13" t="s">
        <v>57</v>
      </c>
      <c r="C85" s="24">
        <v>9393.6</v>
      </c>
      <c r="D85" s="25">
        <v>9391</v>
      </c>
      <c r="E85" s="26">
        <f t="shared" si="1"/>
        <v>99.97</v>
      </c>
    </row>
    <row r="86" spans="1:5" ht="15.6" x14ac:dyDescent="0.3">
      <c r="A86" s="23" t="s">
        <v>100</v>
      </c>
      <c r="B86" s="13" t="s">
        <v>58</v>
      </c>
      <c r="C86" s="24">
        <v>81632.78</v>
      </c>
      <c r="D86" s="25">
        <v>81595.710000000006</v>
      </c>
      <c r="E86" s="26">
        <f t="shared" si="1"/>
        <v>99.95</v>
      </c>
    </row>
    <row r="87" spans="1:5" ht="15.6" x14ac:dyDescent="0.3">
      <c r="A87" s="23" t="s">
        <v>101</v>
      </c>
      <c r="B87" s="13" t="s">
        <v>59</v>
      </c>
      <c r="C87" s="24">
        <v>183380.38</v>
      </c>
      <c r="D87" s="25">
        <v>183178.89</v>
      </c>
      <c r="E87" s="26">
        <f t="shared" si="1"/>
        <v>99.89</v>
      </c>
    </row>
    <row r="88" spans="1:5" ht="27.6" x14ac:dyDescent="0.3">
      <c r="A88" s="23" t="s">
        <v>102</v>
      </c>
      <c r="B88" s="13" t="s">
        <v>60</v>
      </c>
      <c r="C88" s="24">
        <v>20220.91</v>
      </c>
      <c r="D88" s="25">
        <v>14896.34</v>
      </c>
      <c r="E88" s="26">
        <f t="shared" si="1"/>
        <v>73.67</v>
      </c>
    </row>
    <row r="89" spans="1:5" ht="27.6" x14ac:dyDescent="0.3">
      <c r="A89" s="19" t="s">
        <v>103</v>
      </c>
      <c r="B89" s="11" t="s">
        <v>61</v>
      </c>
      <c r="C89" s="22">
        <f>SUM(C90:C93)</f>
        <v>224980.06999999998</v>
      </c>
      <c r="D89" s="22">
        <f>SUM(D90:D93)</f>
        <v>218976.81</v>
      </c>
      <c r="E89" s="22">
        <f t="shared" si="1"/>
        <v>97.33</v>
      </c>
    </row>
    <row r="90" spans="1:5" ht="15.6" x14ac:dyDescent="0.3">
      <c r="A90" s="23" t="s">
        <v>104</v>
      </c>
      <c r="B90" s="13" t="s">
        <v>62</v>
      </c>
      <c r="C90" s="24">
        <v>21354.41</v>
      </c>
      <c r="D90" s="25">
        <v>20245.88</v>
      </c>
      <c r="E90" s="26">
        <f t="shared" si="1"/>
        <v>94.81</v>
      </c>
    </row>
    <row r="91" spans="1:5" ht="15.6" x14ac:dyDescent="0.3">
      <c r="A91" s="23" t="s">
        <v>105</v>
      </c>
      <c r="B91" s="13" t="s">
        <v>63</v>
      </c>
      <c r="C91" s="24">
        <v>27855.69</v>
      </c>
      <c r="D91" s="25">
        <v>25314.48</v>
      </c>
      <c r="E91" s="26">
        <f t="shared" si="1"/>
        <v>90.88</v>
      </c>
    </row>
    <row r="92" spans="1:5" ht="15.6" x14ac:dyDescent="0.3">
      <c r="A92" s="23" t="s">
        <v>106</v>
      </c>
      <c r="B92" s="13" t="s">
        <v>64</v>
      </c>
      <c r="C92" s="24">
        <v>124807.29</v>
      </c>
      <c r="D92" s="25">
        <v>123115.82</v>
      </c>
      <c r="E92" s="26">
        <f t="shared" si="1"/>
        <v>98.64</v>
      </c>
    </row>
    <row r="93" spans="1:5" ht="27.6" x14ac:dyDescent="0.3">
      <c r="A93" s="23" t="s">
        <v>107</v>
      </c>
      <c r="B93" s="13" t="s">
        <v>65</v>
      </c>
      <c r="C93" s="24">
        <v>50962.68</v>
      </c>
      <c r="D93" s="25">
        <v>50300.63</v>
      </c>
      <c r="E93" s="26">
        <f t="shared" si="1"/>
        <v>98.7</v>
      </c>
    </row>
    <row r="94" spans="1:5" x14ac:dyDescent="0.3">
      <c r="A94" s="19" t="s">
        <v>108</v>
      </c>
      <c r="B94" s="11" t="s">
        <v>66</v>
      </c>
      <c r="C94" s="22">
        <f>C95+C96</f>
        <v>7619.03</v>
      </c>
      <c r="D94" s="22">
        <f>D95+D96</f>
        <v>7456.74</v>
      </c>
      <c r="E94" s="22">
        <f t="shared" si="1"/>
        <v>97.87</v>
      </c>
    </row>
    <row r="95" spans="1:5" x14ac:dyDescent="0.3">
      <c r="A95" s="23" t="s">
        <v>153</v>
      </c>
      <c r="B95" s="13" t="s">
        <v>154</v>
      </c>
      <c r="C95" s="26">
        <v>179.5</v>
      </c>
      <c r="D95" s="26">
        <v>179.5</v>
      </c>
      <c r="E95" s="26">
        <f t="shared" si="1"/>
        <v>100</v>
      </c>
    </row>
    <row r="96" spans="1:5" ht="27.6" x14ac:dyDescent="0.3">
      <c r="A96" s="23" t="s">
        <v>109</v>
      </c>
      <c r="B96" s="13" t="s">
        <v>67</v>
      </c>
      <c r="C96" s="24">
        <v>7439.53</v>
      </c>
      <c r="D96" s="25">
        <v>7277.24</v>
      </c>
      <c r="E96" s="26">
        <f t="shared" si="1"/>
        <v>97.82</v>
      </c>
    </row>
    <row r="97" spans="1:5" x14ac:dyDescent="0.3">
      <c r="A97" s="19" t="s">
        <v>110</v>
      </c>
      <c r="B97" s="11" t="s">
        <v>68</v>
      </c>
      <c r="C97" s="22">
        <f>SUM(C98:C102)</f>
        <v>1442726.2799999998</v>
      </c>
      <c r="D97" s="22">
        <f>SUM(D98:D102)</f>
        <v>1434831.44</v>
      </c>
      <c r="E97" s="22">
        <f t="shared" si="1"/>
        <v>99.45</v>
      </c>
    </row>
    <row r="98" spans="1:5" ht="15.6" x14ac:dyDescent="0.3">
      <c r="A98" s="23" t="s">
        <v>111</v>
      </c>
      <c r="B98" s="13" t="s">
        <v>69</v>
      </c>
      <c r="C98" s="24">
        <v>662319.56999999995</v>
      </c>
      <c r="D98" s="25">
        <v>660060.65</v>
      </c>
      <c r="E98" s="26">
        <f t="shared" si="1"/>
        <v>99.66</v>
      </c>
    </row>
    <row r="99" spans="1:5" ht="15.6" x14ac:dyDescent="0.3">
      <c r="A99" s="23" t="s">
        <v>112</v>
      </c>
      <c r="B99" s="13" t="s">
        <v>70</v>
      </c>
      <c r="C99" s="24">
        <v>518124.79999999999</v>
      </c>
      <c r="D99" s="25">
        <v>517028.4</v>
      </c>
      <c r="E99" s="26">
        <f t="shared" si="1"/>
        <v>99.79</v>
      </c>
    </row>
    <row r="100" spans="1:5" ht="15.6" x14ac:dyDescent="0.3">
      <c r="A100" s="23" t="s">
        <v>125</v>
      </c>
      <c r="B100" s="29" t="s">
        <v>126</v>
      </c>
      <c r="C100" s="24">
        <v>161135.22</v>
      </c>
      <c r="D100" s="25">
        <v>161027.44</v>
      </c>
      <c r="E100" s="26">
        <f t="shared" si="1"/>
        <v>99.93</v>
      </c>
    </row>
    <row r="101" spans="1:5" ht="15.6" x14ac:dyDescent="0.3">
      <c r="A101" s="23" t="s">
        <v>113</v>
      </c>
      <c r="B101" s="13" t="s">
        <v>71</v>
      </c>
      <c r="C101" s="24">
        <v>18271.669999999998</v>
      </c>
      <c r="D101" s="25">
        <v>14646.25</v>
      </c>
      <c r="E101" s="26">
        <f t="shared" si="1"/>
        <v>80.16</v>
      </c>
    </row>
    <row r="102" spans="1:5" ht="15.6" x14ac:dyDescent="0.3">
      <c r="A102" s="23" t="s">
        <v>114</v>
      </c>
      <c r="B102" s="13" t="s">
        <v>72</v>
      </c>
      <c r="C102" s="24">
        <v>82875.02</v>
      </c>
      <c r="D102" s="25">
        <v>82068.7</v>
      </c>
      <c r="E102" s="26">
        <f t="shared" si="1"/>
        <v>99.03</v>
      </c>
    </row>
    <row r="103" spans="1:5" ht="27.6" x14ac:dyDescent="0.3">
      <c r="A103" s="19" t="s">
        <v>115</v>
      </c>
      <c r="B103" s="11" t="s">
        <v>73</v>
      </c>
      <c r="C103" s="22">
        <f>SUM(C104:C105)</f>
        <v>208575.03999999998</v>
      </c>
      <c r="D103" s="22">
        <f>SUM(D104:D105)</f>
        <v>208093.01</v>
      </c>
      <c r="E103" s="22">
        <f t="shared" si="1"/>
        <v>99.77</v>
      </c>
    </row>
    <row r="104" spans="1:5" ht="15.6" x14ac:dyDescent="0.3">
      <c r="A104" s="23" t="s">
        <v>116</v>
      </c>
      <c r="B104" s="13" t="s">
        <v>74</v>
      </c>
      <c r="C104" s="24">
        <v>147328.68</v>
      </c>
      <c r="D104" s="25">
        <v>147328.53</v>
      </c>
      <c r="E104" s="26">
        <f t="shared" si="1"/>
        <v>100</v>
      </c>
    </row>
    <row r="105" spans="1:5" ht="27.6" x14ac:dyDescent="0.3">
      <c r="A105" s="23" t="s">
        <v>117</v>
      </c>
      <c r="B105" s="13" t="s">
        <v>75</v>
      </c>
      <c r="C105" s="24">
        <v>61246.36</v>
      </c>
      <c r="D105" s="25">
        <v>60764.480000000003</v>
      </c>
      <c r="E105" s="26">
        <f t="shared" si="1"/>
        <v>99.21</v>
      </c>
    </row>
    <row r="106" spans="1:5" x14ac:dyDescent="0.3">
      <c r="A106" s="16">
        <v>1000</v>
      </c>
      <c r="B106" s="11" t="s">
        <v>76</v>
      </c>
      <c r="C106" s="22">
        <f>SUM(C107:C111)</f>
        <v>53202.200000000004</v>
      </c>
      <c r="D106" s="22">
        <f>SUM(D107:D111)</f>
        <v>49700.89</v>
      </c>
      <c r="E106" s="22">
        <f t="shared" si="1"/>
        <v>93.42</v>
      </c>
    </row>
    <row r="107" spans="1:5" ht="15.6" x14ac:dyDescent="0.3">
      <c r="A107" s="6">
        <v>1001</v>
      </c>
      <c r="B107" s="13" t="s">
        <v>77</v>
      </c>
      <c r="C107" s="24">
        <v>5464.61</v>
      </c>
      <c r="D107" s="25">
        <v>5130</v>
      </c>
      <c r="E107" s="26">
        <f t="shared" si="1"/>
        <v>93.88</v>
      </c>
    </row>
    <row r="108" spans="1:5" ht="15.6" x14ac:dyDescent="0.3">
      <c r="A108" s="6">
        <v>1002</v>
      </c>
      <c r="B108" s="13" t="s">
        <v>78</v>
      </c>
      <c r="C108" s="24">
        <v>0</v>
      </c>
      <c r="D108" s="25">
        <v>0</v>
      </c>
      <c r="E108" s="26">
        <v>0</v>
      </c>
    </row>
    <row r="109" spans="1:5" ht="15.6" x14ac:dyDescent="0.3">
      <c r="A109" s="6">
        <v>1003</v>
      </c>
      <c r="B109" s="13" t="s">
        <v>79</v>
      </c>
      <c r="C109" s="24">
        <v>25299.56</v>
      </c>
      <c r="D109" s="25">
        <v>22144.240000000002</v>
      </c>
      <c r="E109" s="26">
        <f t="shared" si="1"/>
        <v>87.53</v>
      </c>
    </row>
    <row r="110" spans="1:5" ht="15.6" x14ac:dyDescent="0.3">
      <c r="A110" s="6">
        <v>1004</v>
      </c>
      <c r="B110" s="13" t="s">
        <v>80</v>
      </c>
      <c r="C110" s="24">
        <v>20777.63</v>
      </c>
      <c r="D110" s="25">
        <v>20777.62</v>
      </c>
      <c r="E110" s="26">
        <f t="shared" si="1"/>
        <v>100</v>
      </c>
    </row>
    <row r="111" spans="1:5" ht="15.6" x14ac:dyDescent="0.3">
      <c r="A111" s="6">
        <v>1006</v>
      </c>
      <c r="B111" s="13" t="s">
        <v>81</v>
      </c>
      <c r="C111" s="24">
        <v>1660.4</v>
      </c>
      <c r="D111" s="25">
        <v>1649.03</v>
      </c>
      <c r="E111" s="26">
        <f t="shared" si="1"/>
        <v>99.32</v>
      </c>
    </row>
    <row r="112" spans="1:5" x14ac:dyDescent="0.3">
      <c r="A112" s="6">
        <v>1100</v>
      </c>
      <c r="B112" s="11" t="s">
        <v>82</v>
      </c>
      <c r="C112" s="22">
        <f>SUM(C113:C115)</f>
        <v>284692.65999999997</v>
      </c>
      <c r="D112" s="22">
        <f>SUM(D113:D115)</f>
        <v>256323.44</v>
      </c>
      <c r="E112" s="22">
        <f t="shared" si="1"/>
        <v>90.04</v>
      </c>
    </row>
    <row r="113" spans="1:5" ht="15.6" x14ac:dyDescent="0.3">
      <c r="A113" s="6">
        <v>1101</v>
      </c>
      <c r="B113" s="13" t="s">
        <v>83</v>
      </c>
      <c r="C113" s="24">
        <v>224246.7</v>
      </c>
      <c r="D113" s="25">
        <v>196174.32</v>
      </c>
      <c r="E113" s="26">
        <f t="shared" si="1"/>
        <v>87.48</v>
      </c>
    </row>
    <row r="114" spans="1:5" ht="15.6" x14ac:dyDescent="0.3">
      <c r="A114" s="6">
        <v>1102</v>
      </c>
      <c r="B114" s="13" t="s">
        <v>84</v>
      </c>
      <c r="C114" s="24">
        <v>53249.36</v>
      </c>
      <c r="D114" s="25">
        <v>53025.49</v>
      </c>
      <c r="E114" s="26">
        <f t="shared" si="1"/>
        <v>99.58</v>
      </c>
    </row>
    <row r="115" spans="1:5" ht="27.6" x14ac:dyDescent="0.3">
      <c r="A115" s="6">
        <v>1105</v>
      </c>
      <c r="B115" s="13" t="s">
        <v>85</v>
      </c>
      <c r="C115" s="24">
        <v>7196.6</v>
      </c>
      <c r="D115" s="25">
        <v>7123.63</v>
      </c>
      <c r="E115" s="26">
        <f t="shared" si="1"/>
        <v>98.99</v>
      </c>
    </row>
    <row r="116" spans="1:5" ht="27.6" x14ac:dyDescent="0.3">
      <c r="A116" s="6">
        <v>1300</v>
      </c>
      <c r="B116" s="11" t="s">
        <v>86</v>
      </c>
      <c r="C116" s="22">
        <f>SUM(C117)</f>
        <v>2171</v>
      </c>
      <c r="D116" s="22">
        <f>SUM(D117)</f>
        <v>0</v>
      </c>
      <c r="E116" s="22">
        <v>0</v>
      </c>
    </row>
    <row r="117" spans="1:5" ht="27.6" x14ac:dyDescent="0.3">
      <c r="A117" s="6">
        <v>1301</v>
      </c>
      <c r="B117" s="13" t="s">
        <v>87</v>
      </c>
      <c r="C117" s="26">
        <v>2171</v>
      </c>
      <c r="D117" s="26">
        <v>0</v>
      </c>
      <c r="E117" s="26">
        <v>0</v>
      </c>
    </row>
    <row r="118" spans="1:5" x14ac:dyDescent="0.3">
      <c r="A118" s="6"/>
      <c r="B118" s="11" t="s">
        <v>88</v>
      </c>
      <c r="C118" s="30">
        <f>C72+C81+C84+C89+C94+C97+C103+C106+C112+C116</f>
        <v>2703845.0300000003</v>
      </c>
      <c r="D118" s="30">
        <f>D72+D81+D84+D89+D94+D97+D103+D106+D112+D116</f>
        <v>2644218.0999999996</v>
      </c>
      <c r="E118" s="22">
        <f>ROUND(D118/C118*100,2)</f>
        <v>97.79</v>
      </c>
    </row>
    <row r="119" spans="1:5" x14ac:dyDescent="0.3">
      <c r="A119" s="6"/>
      <c r="B119" s="11" t="s">
        <v>89</v>
      </c>
      <c r="C119" s="12">
        <f>C70-C118</f>
        <v>-80980.910000000149</v>
      </c>
      <c r="D119" s="12">
        <f>D70-D118</f>
        <v>42284.540000000503</v>
      </c>
      <c r="E119" s="31" t="s">
        <v>127</v>
      </c>
    </row>
    <row r="120" spans="1:5" x14ac:dyDescent="0.3">
      <c r="A120" s="32"/>
      <c r="B120" s="32"/>
      <c r="C120" s="32"/>
      <c r="D120" s="32"/>
      <c r="E120" s="32"/>
    </row>
  </sheetData>
  <mergeCells count="4">
    <mergeCell ref="D1:E1"/>
    <mergeCell ref="A2:E2"/>
    <mergeCell ref="A3:E3"/>
    <mergeCell ref="A4:E4"/>
  </mergeCells>
  <pageMargins left="0.70866141732283472" right="0.39370078740157483" top="0.74803149606299213" bottom="0.74803149606299213" header="0.31496062992125984" footer="0.31496062992125984"/>
  <pageSetup paperSize="9" scale="95" orientation="portrait" r:id="rId1"/>
  <headerFooter differentFirst="1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Полунина Людмила Ивановна</dc:creator>
  <cp:lastModifiedBy>Кашина Ирина Викторовна</cp:lastModifiedBy>
  <cp:lastPrinted>2020-04-13T03:13:28Z</cp:lastPrinted>
  <dcterms:created xsi:type="dcterms:W3CDTF">2016-12-06T08:29:05Z</dcterms:created>
  <dcterms:modified xsi:type="dcterms:W3CDTF">2021-02-04T04:23:27Z</dcterms:modified>
</cp:coreProperties>
</file>