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2.2021" sheetId="1" r:id="rId1"/>
  </sheets>
  <definedNames>
    <definedName name="_xlnm.Print_Titles" localSheetId="0">'исполнение на 01.02.2021'!$6:$7</definedName>
  </definedNames>
  <calcPr fullCalcOnLoad="1"/>
</workbook>
</file>

<file path=xl/sharedStrings.xml><?xml version="1.0" encoding="utf-8"?>
<sst xmlns="http://schemas.openxmlformats.org/spreadsheetml/2006/main" count="137" uniqueCount="96">
  <si>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</si>
  <si>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</si>
  <si>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</si>
  <si>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</si>
  <si>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</si>
  <si>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</si>
  <si>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</si>
  <si>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</si>
  <si>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</si>
  <si>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</si>
  <si>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</si>
  <si>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</si>
  <si>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</si>
  <si>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</si>
  <si>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</si>
  <si>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</si>
  <si>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</si>
  <si>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</si>
  <si>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</si>
  <si>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</si>
  <si>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</si>
  <si>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</si>
  <si>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</si>
  <si>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</si>
  <si>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</si>
  <si>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</si>
  <si>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</si>
  <si>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</si>
  <si>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</si>
  <si>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</si>
  <si>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</si>
  <si>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</si>
  <si>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</si>
  <si>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</si>
  <si>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</si>
  <si>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</si>
  <si>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</si>
  <si>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</si>
  <si>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</si>
  <si>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</si>
  <si>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</si>
  <si>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</si>
  <si>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</si>
  <si>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</si>
  <si>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</si>
  <si>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</si>
  <si>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</si>
  <si>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</si>
  <si>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</si>
  <si>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</si>
  <si>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</si>
  <si>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</si>
  <si>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</si>
  <si>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</si>
  <si>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</si>
  <si>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</si>
  <si>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</si>
  <si>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</si>
  <si>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</si>
  <si>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</si>
  <si>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</si>
  <si>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</si>
  <si>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</si>
  <si>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</si>
  <si>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</si>
  <si>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</si>
  <si>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</si>
  <si>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</si>
  <si>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</si>
  <si>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</si>
  <si>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</si>
  <si>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</si>
  <si>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</si>
  <si>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</si>
  <si>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</si>
  <si>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</si>
  <si>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</si>
  <si>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</si>
  <si>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</si>
  <si>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</si>
  <si>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</si>
  <si>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</si>
  <si>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</si>
  <si>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</si>
  <si>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</si>
  <si>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</si>
  <si>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</si>
  <si>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</si>
  <si>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</si>
  <si>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</si>
  <si>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</si>
  <si>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февраля 2021 года</t>
  </si>
  <si>
    <t>План с учетом изменений на 01.02.2021 года</t>
  </si>
  <si>
    <t>Исполнено на 01.02.2021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</si>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</sst>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16">
      <selection activeCell="F88" sqref="F8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92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93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2719300957.6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134781213.84</v>
      </c>
      <c r="U8" s="45">
        <f>ROUND(T8/F8*100,2)</f>
        <v>4.96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668455000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53884993.39000001</v>
      </c>
      <c r="U9" s="45">
        <f>ROUND(T9/F9*100,2)</f>
        <v>8.06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491685200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26810270.11</v>
      </c>
      <c r="U10" s="41">
        <f>ROUND(T10/F10*100,2)</f>
        <v>5.45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117928200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14184350.7</v>
      </c>
      <c r="U11" s="41">
        <f aca="true" t="shared" si="2" ref="U11:U29">ROUND(T11/F11*100,2)</f>
        <v>12.03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373757000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12625919.41</v>
      </c>
      <c r="U12" s="41">
        <f t="shared" si="2"/>
        <v>3.38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22666100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1736327.06</v>
      </c>
      <c r="U13" s="41">
        <f t="shared" si="2"/>
        <v>7.66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53933800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5375644.26</v>
      </c>
      <c r="U14" s="41">
        <f t="shared" si="2"/>
        <v>9.97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33776300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558700.46</v>
      </c>
      <c r="U15" s="41">
        <f t="shared" si="2"/>
        <v>1.65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10379900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448792.06</v>
      </c>
      <c r="U16" s="41">
        <f t="shared" si="2"/>
        <v>4.32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23396400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109908.4</v>
      </c>
      <c r="U17" s="41">
        <f t="shared" si="2"/>
        <v>0.47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8669100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572027.72</v>
      </c>
      <c r="U18" s="41">
        <f t="shared" si="2"/>
        <v>6.6</v>
      </c>
      <c r="V18" s="9"/>
      <c r="W18" s="9"/>
      <c r="X18" s="9"/>
    </row>
    <row r="19" spans="1:24" ht="0" customHeight="1" hidden="1">
      <c r="A19" s="15" t="s">
        <v>74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86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33405200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1891328.43</v>
      </c>
      <c r="U20" s="41">
        <f t="shared" si="2"/>
        <v>5.66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7850800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14754772.64</v>
      </c>
      <c r="U21" s="41">
        <f t="shared" si="2"/>
        <v>187.94</v>
      </c>
      <c r="V21" s="9"/>
      <c r="W21" s="9"/>
      <c r="X21" s="9"/>
    </row>
    <row r="22" spans="1:24" ht="26.25">
      <c r="A22" s="15" t="s">
        <v>75</v>
      </c>
      <c r="B22" s="9"/>
      <c r="C22" s="9"/>
      <c r="D22" s="9"/>
      <c r="E22" s="9"/>
      <c r="F22" s="43">
        <v>758100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780258.92</v>
      </c>
      <c r="U22" s="41">
        <f t="shared" si="2"/>
        <v>102.92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13445400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1154320.07</v>
      </c>
      <c r="U23" s="41">
        <f t="shared" si="2"/>
        <v>8.59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2265000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170285.02</v>
      </c>
      <c r="U24" s="41">
        <f t="shared" si="2"/>
        <v>7.52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81058.7</v>
      </c>
      <c r="U25" s="41" t="s">
        <v>86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2050845957.6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80896220.45</v>
      </c>
      <c r="U26" s="45">
        <f t="shared" si="2"/>
        <v>3.94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2050845957.6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86118764</v>
      </c>
      <c r="U27" s="41">
        <f t="shared" si="2"/>
        <v>4.2</v>
      </c>
      <c r="V27" s="9"/>
      <c r="W27" s="9"/>
      <c r="X27" s="9"/>
    </row>
    <row r="28" spans="1:24" ht="0" customHeight="1" hidden="1">
      <c r="A28" s="15" t="s">
        <v>27</v>
      </c>
      <c r="B28" s="9"/>
      <c r="C28" s="9"/>
      <c r="D28" s="9"/>
      <c r="E28" s="9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 t="e">
        <f t="shared" si="2"/>
        <v>#DIV/0!</v>
      </c>
      <c r="V28" s="9"/>
      <c r="W28" s="9"/>
      <c r="X28" s="9"/>
    </row>
    <row r="29" spans="1:24" ht="92.25" hidden="1">
      <c r="A29" s="15" t="s">
        <v>83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6" hidden="1">
      <c r="A30" s="15" t="s">
        <v>89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86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-5222543.55</v>
      </c>
      <c r="U31" s="41" t="s">
        <v>86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2794621685.0099998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131412102.89999999</v>
      </c>
      <c r="U34" s="47">
        <f aca="true" t="shared" si="5" ref="U34:U43">ROUND(T34/F34*100,2)</f>
        <v>4.7</v>
      </c>
      <c r="V34" s="9"/>
      <c r="W34" s="9"/>
      <c r="X34" s="9"/>
    </row>
    <row r="35" spans="1:24" ht="24" customHeight="1">
      <c r="A35" s="29" t="s">
        <v>73</v>
      </c>
      <c r="B35" s="5"/>
      <c r="C35" s="5"/>
      <c r="D35" s="5"/>
      <c r="E35" s="5"/>
      <c r="F35" s="32">
        <f aca="true" t="shared" si="6" ref="F35:T35">SUM(F36:F44)</f>
        <v>170238649.25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3140571.62</v>
      </c>
      <c r="U35" s="47">
        <f t="shared" si="5"/>
        <v>1.84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2962200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55344.46</v>
      </c>
      <c r="U36" s="30">
        <f t="shared" si="5"/>
        <v>1.87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3752700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42416.64</v>
      </c>
      <c r="U37" s="30">
        <f t="shared" si="5"/>
        <v>1.13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76013500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1277287.32</v>
      </c>
      <c r="U38" s="30">
        <f t="shared" si="5"/>
        <v>1.68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80</v>
      </c>
      <c r="B39" s="5"/>
      <c r="C39" s="5"/>
      <c r="D39" s="5"/>
      <c r="E39" s="5"/>
      <c r="F39" s="31">
        <v>9100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19867800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711998.93</v>
      </c>
      <c r="U40" s="30">
        <f t="shared" si="5"/>
        <v>3.58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hidden="1" outlineLevel="1">
      <c r="A42" s="11" t="s">
        <v>90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86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66683349.25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1053524.27</v>
      </c>
      <c r="U44" s="30">
        <f aca="true" t="shared" si="7" ref="U44:U79">ROUND(T44/F44*100,2)</f>
        <v>1.58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20872800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300663.09</v>
      </c>
      <c r="U45" s="47">
        <f t="shared" si="7"/>
        <v>1.44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94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0</v>
      </c>
      <c r="U46" s="30">
        <f t="shared" si="7"/>
        <v>0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95</v>
      </c>
      <c r="B47" s="5"/>
      <c r="C47" s="5"/>
      <c r="D47" s="5"/>
      <c r="E47" s="5"/>
      <c r="F47" s="31">
        <v>20167300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300663.09</v>
      </c>
      <c r="U47" s="30">
        <f t="shared" si="7"/>
        <v>1.49</v>
      </c>
      <c r="V47" s="6"/>
      <c r="W47" s="7"/>
      <c r="X47" s="6"/>
    </row>
    <row r="48" spans="1:24" ht="39" outlineLevel="1">
      <c r="A48" s="11" t="s">
        <v>87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0</v>
      </c>
      <c r="U48" s="30">
        <f t="shared" si="7"/>
        <v>0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292822830.75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15800514.74</v>
      </c>
      <c r="U49" s="47">
        <f t="shared" si="7"/>
        <v>5.4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9956500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507078.39</v>
      </c>
      <c r="U50" s="30">
        <f t="shared" si="7"/>
        <v>5.09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86900000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0</v>
      </c>
      <c r="U51" s="30">
        <f t="shared" si="7"/>
        <v>0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188285230.75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15210719.54</v>
      </c>
      <c r="U52" s="30">
        <f t="shared" si="7"/>
        <v>8.08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7681100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82716.81</v>
      </c>
      <c r="U53" s="30">
        <f t="shared" si="7"/>
        <v>1.08</v>
      </c>
      <c r="V53" s="6">
        <v>0</v>
      </c>
      <c r="W53" s="7">
        <v>0</v>
      </c>
      <c r="X53" s="6">
        <v>0</v>
      </c>
    </row>
    <row r="54" spans="1:24" ht="26.25">
      <c r="A54" s="29" t="s">
        <v>72</v>
      </c>
      <c r="B54" s="5"/>
      <c r="C54" s="5"/>
      <c r="D54" s="5"/>
      <c r="E54" s="5"/>
      <c r="F54" s="32">
        <f>SUM(F55:F58)</f>
        <v>196848327.41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8375737.01</v>
      </c>
      <c r="U54" s="47">
        <f t="shared" si="7"/>
        <v>4.25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19255200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2201.73</v>
      </c>
      <c r="U55" s="30">
        <f t="shared" si="7"/>
        <v>0.01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13739700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1092.45</v>
      </c>
      <c r="U56" s="30">
        <f t="shared" si="7"/>
        <v>0.01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112250727.41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5349529.09</v>
      </c>
      <c r="U57" s="30">
        <f t="shared" si="7"/>
        <v>4.77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51602700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3022913.74</v>
      </c>
      <c r="U58" s="30">
        <f t="shared" si="7"/>
        <v>5.86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8657600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334817.01</v>
      </c>
      <c r="U59" s="47">
        <f t="shared" si="7"/>
        <v>3.87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8657600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334817.01</v>
      </c>
      <c r="U60" s="30">
        <f t="shared" si="7"/>
        <v>3.87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1504511500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67115359.99</v>
      </c>
      <c r="U61" s="47">
        <f t="shared" si="7"/>
        <v>4.46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671312017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14282000</v>
      </c>
      <c r="U62" s="30">
        <f t="shared" si="7"/>
        <v>2.13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548594600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38827717</v>
      </c>
      <c r="U63" s="30">
        <f t="shared" si="7"/>
        <v>7.08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88</v>
      </c>
      <c r="B64" s="5"/>
      <c r="C64" s="5"/>
      <c r="D64" s="5"/>
      <c r="E64" s="5"/>
      <c r="F64" s="31">
        <v>168160100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12115085</v>
      </c>
      <c r="U64" s="30">
        <f t="shared" si="7"/>
        <v>7.2</v>
      </c>
      <c r="V64" s="6"/>
      <c r="W64" s="7"/>
      <c r="X64" s="6"/>
    </row>
    <row r="65" spans="1:24" ht="14.25" outlineLevel="1">
      <c r="A65" s="11" t="s">
        <v>82</v>
      </c>
      <c r="B65" s="5"/>
      <c r="C65" s="5"/>
      <c r="D65" s="5"/>
      <c r="E65" s="5"/>
      <c r="F65" s="31">
        <v>30481000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607000</v>
      </c>
      <c r="U65" s="30">
        <f t="shared" si="7"/>
        <v>1.99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85963783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1283557.99</v>
      </c>
      <c r="U66" s="30">
        <f t="shared" si="7"/>
        <v>1.49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219177700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16498720.34</v>
      </c>
      <c r="U67" s="47">
        <f t="shared" si="7"/>
        <v>7.53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153684500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11568539.42</v>
      </c>
      <c r="U68" s="30">
        <f t="shared" si="7"/>
        <v>7.53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76</v>
      </c>
      <c r="B69" s="5"/>
      <c r="C69" s="5"/>
      <c r="D69" s="5"/>
      <c r="E69" s="5"/>
      <c r="F69" s="31">
        <v>65493200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4930180.92</v>
      </c>
      <c r="U69" s="30">
        <f t="shared" si="7"/>
        <v>7.53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61286657.6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485006.38</v>
      </c>
      <c r="U70" s="47">
        <f t="shared" si="7"/>
        <v>0.79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6547000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473048.15</v>
      </c>
      <c r="U71" s="30">
        <f t="shared" si="7"/>
        <v>7.23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86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42103757.6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0</v>
      </c>
      <c r="U73" s="30">
        <f t="shared" si="7"/>
        <v>0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11614900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11958.23</v>
      </c>
      <c r="U74" s="30">
        <f t="shared" si="7"/>
        <v>0.1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1021000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0</v>
      </c>
      <c r="U75" s="30">
        <f t="shared" si="7"/>
        <v>0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318630720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19360712.72</v>
      </c>
      <c r="U76" s="47">
        <f t="shared" si="7"/>
        <v>6.08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250742120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15170141.84</v>
      </c>
      <c r="U77" s="30">
        <f t="shared" si="7"/>
        <v>6.05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60305200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3577351</v>
      </c>
      <c r="U78" s="30">
        <f t="shared" si="7"/>
        <v>5.93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7583400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613219.88</v>
      </c>
      <c r="U79" s="30">
        <f t="shared" si="7"/>
        <v>8.09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71</v>
      </c>
      <c r="B80" s="5"/>
      <c r="C80" s="5"/>
      <c r="D80" s="5"/>
      <c r="E80" s="5"/>
      <c r="F80" s="32">
        <f>F81</f>
        <v>1574900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0</v>
      </c>
      <c r="U80" s="47" t="s">
        <v>86</v>
      </c>
      <c r="V80" s="6">
        <v>0</v>
      </c>
      <c r="W80" s="7">
        <v>0</v>
      </c>
      <c r="X80" s="6">
        <v>0</v>
      </c>
    </row>
    <row r="81" spans="1:24" ht="34.5" customHeight="1" outlineLevel="1">
      <c r="A81" s="11" t="s">
        <v>70</v>
      </c>
      <c r="B81" s="5"/>
      <c r="C81" s="5"/>
      <c r="D81" s="5"/>
      <c r="E81" s="5"/>
      <c r="F81" s="31">
        <v>1574900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 t="s">
        <v>86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79</v>
      </c>
      <c r="B82" s="5"/>
      <c r="C82" s="5"/>
      <c r="D82" s="5"/>
      <c r="E82" s="5"/>
      <c r="F82" s="32">
        <f aca="true" t="shared" si="12" ref="F82:T82">F8-F34</f>
        <v>-75320727.40999985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3369110.9400000125</v>
      </c>
      <c r="U82" s="20" t="s">
        <v>86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33">
        <f>SUM(F84,F87,F92,F90,F89)</f>
        <v>75320727.41000032</v>
      </c>
      <c r="G83" s="33">
        <f aca="true" t="shared" si="13" ref="G83:T83">SUM(G84,G92,G90,G89)</f>
        <v>0</v>
      </c>
      <c r="H83" s="33">
        <f t="shared" si="13"/>
        <v>0</v>
      </c>
      <c r="I83" s="33">
        <f t="shared" si="13"/>
        <v>0</v>
      </c>
      <c r="J83" s="33">
        <f t="shared" si="13"/>
        <v>0</v>
      </c>
      <c r="K83" s="33">
        <f t="shared" si="13"/>
        <v>0</v>
      </c>
      <c r="L83" s="33">
        <f t="shared" si="13"/>
        <v>0</v>
      </c>
      <c r="M83" s="33">
        <f t="shared" si="13"/>
        <v>0</v>
      </c>
      <c r="N83" s="33">
        <f t="shared" si="13"/>
        <v>0</v>
      </c>
      <c r="O83" s="33">
        <f t="shared" si="13"/>
        <v>0</v>
      </c>
      <c r="P83" s="33">
        <f t="shared" si="13"/>
        <v>0</v>
      </c>
      <c r="Q83" s="33">
        <f t="shared" si="13"/>
        <v>0</v>
      </c>
      <c r="R83" s="33">
        <f t="shared" si="13"/>
        <v>0</v>
      </c>
      <c r="S83" s="33">
        <f t="shared" si="13"/>
        <v>0</v>
      </c>
      <c r="T83" s="33">
        <f t="shared" si="13"/>
        <v>-3369110.939999968</v>
      </c>
      <c r="U83" s="20" t="s">
        <v>86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4">
        <f>SUM(F85-F86)</f>
        <v>30000000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>
        <f>SUM(T85,T86)</f>
        <v>0</v>
      </c>
      <c r="U84" s="20" t="s">
        <v>86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5">
        <v>30000000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5">
        <v>0</v>
      </c>
      <c r="U85" s="20" t="s">
        <v>86</v>
      </c>
    </row>
    <row r="86" spans="1:21" ht="39.75">
      <c r="A86" s="26" t="s">
        <v>36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86</v>
      </c>
    </row>
    <row r="87" spans="1:21" ht="33.75" customHeight="1">
      <c r="A87" s="26" t="s">
        <v>85</v>
      </c>
      <c r="B87" s="27"/>
      <c r="C87" s="27"/>
      <c r="D87" s="27"/>
      <c r="E87" s="27"/>
      <c r="F87" s="35">
        <f>F88-F89</f>
        <v>9890400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86</v>
      </c>
    </row>
    <row r="88" spans="1:21" ht="41.25" customHeight="1">
      <c r="A88" s="26" t="s">
        <v>84</v>
      </c>
      <c r="B88" s="27"/>
      <c r="C88" s="27"/>
      <c r="D88" s="27"/>
      <c r="E88" s="27"/>
      <c r="F88" s="35">
        <v>9890400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86</v>
      </c>
    </row>
    <row r="89" spans="1:21" ht="45.75" customHeight="1">
      <c r="A89" s="26" t="s">
        <v>81</v>
      </c>
      <c r="B89" s="27"/>
      <c r="C89" s="27"/>
      <c r="D89" s="27"/>
      <c r="E89" s="27"/>
      <c r="F89" s="35"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86</v>
      </c>
    </row>
    <row r="90" spans="1:21" ht="27">
      <c r="A90" s="26" t="s">
        <v>77</v>
      </c>
      <c r="B90" s="27"/>
      <c r="C90" s="27"/>
      <c r="D90" s="27"/>
      <c r="E90" s="27"/>
      <c r="F90" s="35">
        <f>F91</f>
        <v>0</v>
      </c>
      <c r="G90" s="35">
        <f aca="true" t="shared" si="14" ref="G90:S90">G91</f>
        <v>0</v>
      </c>
      <c r="H90" s="35">
        <f t="shared" si="14"/>
        <v>0</v>
      </c>
      <c r="I90" s="35">
        <f t="shared" si="14"/>
        <v>0</v>
      </c>
      <c r="J90" s="35">
        <f t="shared" si="14"/>
        <v>0</v>
      </c>
      <c r="K90" s="35">
        <f t="shared" si="14"/>
        <v>0</v>
      </c>
      <c r="L90" s="35">
        <f t="shared" si="14"/>
        <v>0</v>
      </c>
      <c r="M90" s="35">
        <f t="shared" si="14"/>
        <v>0</v>
      </c>
      <c r="N90" s="35">
        <f t="shared" si="14"/>
        <v>0</v>
      </c>
      <c r="O90" s="35">
        <f t="shared" si="14"/>
        <v>0</v>
      </c>
      <c r="P90" s="35">
        <f t="shared" si="14"/>
        <v>0</v>
      </c>
      <c r="Q90" s="35">
        <f t="shared" si="14"/>
        <v>0</v>
      </c>
      <c r="R90" s="35">
        <f t="shared" si="14"/>
        <v>0</v>
      </c>
      <c r="S90" s="35">
        <f t="shared" si="14"/>
        <v>0</v>
      </c>
      <c r="T90" s="35">
        <f>SUM(T91)</f>
        <v>97353115.1</v>
      </c>
      <c r="U90" s="20" t="s">
        <v>86</v>
      </c>
    </row>
    <row r="91" spans="1:21" ht="93">
      <c r="A91" s="26" t="s">
        <v>78</v>
      </c>
      <c r="B91" s="27"/>
      <c r="C91" s="27"/>
      <c r="D91" s="27"/>
      <c r="E91" s="27"/>
      <c r="F91" s="35"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97353115.1</v>
      </c>
      <c r="U91" s="20" t="s">
        <v>86</v>
      </c>
    </row>
    <row r="92" spans="1:21" ht="27">
      <c r="A92" s="26" t="s">
        <v>37</v>
      </c>
      <c r="B92" s="27"/>
      <c r="C92" s="27"/>
      <c r="D92" s="27"/>
      <c r="E92" s="27"/>
      <c r="F92" s="35">
        <f>SUM(F94,F96)</f>
        <v>35430327.410000324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SUM(T94,T96)</f>
        <v>-100722226.03999996</v>
      </c>
      <c r="U92" s="20" t="s">
        <v>86</v>
      </c>
    </row>
    <row r="93" spans="1:21" ht="14.25">
      <c r="A93" s="27" t="s">
        <v>38</v>
      </c>
      <c r="B93" s="27"/>
      <c r="C93" s="27"/>
      <c r="D93" s="27"/>
      <c r="E93" s="27"/>
      <c r="F93" s="35">
        <f>F94</f>
        <v>-2759191357.6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-415691291.02</v>
      </c>
      <c r="U93" s="20" t="s">
        <v>86</v>
      </c>
    </row>
    <row r="94" spans="1:21" ht="27">
      <c r="A94" s="26" t="s">
        <v>39</v>
      </c>
      <c r="B94" s="27"/>
      <c r="C94" s="27"/>
      <c r="D94" s="27"/>
      <c r="E94" s="27"/>
      <c r="F94" s="35">
        <v>-2759191357.6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-415691291.02</v>
      </c>
      <c r="U94" s="20" t="s">
        <v>86</v>
      </c>
    </row>
    <row r="95" spans="1:21" ht="14.25">
      <c r="A95" s="26" t="s">
        <v>40</v>
      </c>
      <c r="B95" s="27"/>
      <c r="C95" s="27"/>
      <c r="D95" s="27"/>
      <c r="E95" s="27"/>
      <c r="F95" s="35">
        <f>F96</f>
        <v>2794621685.01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T96</f>
        <v>314969064.98</v>
      </c>
      <c r="U95" s="20" t="s">
        <v>86</v>
      </c>
    </row>
    <row r="96" spans="1:21" ht="27">
      <c r="A96" s="26" t="s">
        <v>41</v>
      </c>
      <c r="B96" s="27"/>
      <c r="C96" s="27"/>
      <c r="D96" s="27"/>
      <c r="E96" s="27"/>
      <c r="F96" s="35">
        <v>2794621685.01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314969064.98</v>
      </c>
      <c r="U96" s="20" t="s">
        <v>86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2021-02-15T02:29:56Z</dcterms:modified>
  <cp:category/>
  <cp:version/>
  <cp:contentType/>
  <cp:contentStatus/>
</cp:coreProperties>
</file>