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<sst xmlns="http://schemas.openxmlformats.org/spreadsheetml/2006/main" count="203" uniqueCount="113">
  <si>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</si>
  <si>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</si>
  <si>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</si>
  <si>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</si>
  <si>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</si>
  <si>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</si>
  <si>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</si>
  <si>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</si>
  <si>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</si>
  <si>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</si>
  <si>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</si>
  <si>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</si>
  <si>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</si>
  <si>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</si>
  <si>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</si>
  <si>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</si>
  <si>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</si>
  <si>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2012 год</t>
  </si>
  <si>
    <t>500</t>
  </si>
  <si>
    <t>Наименование объектов согласно титульному списку капитального ремонта</t>
  </si>
  <si>
    <t>0700</t>
  </si>
  <si>
    <t>Образование</t>
  </si>
  <si>
    <t>Приложение № 9</t>
  </si>
  <si>
    <t>1.</t>
  </si>
  <si>
    <t>к решению Совета депутатов ЗАТО</t>
  </si>
  <si>
    <t>2.</t>
  </si>
  <si>
    <t>Жилищно-коммунальное хозяйство</t>
  </si>
  <si>
    <t>0500</t>
  </si>
  <si>
    <t>2013 год</t>
  </si>
  <si>
    <t>Капитальный ремонт объектов жилищного хозяйства</t>
  </si>
  <si>
    <t>0501</t>
  </si>
  <si>
    <t>Жилищное хозяйство</t>
  </si>
  <si>
    <t xml:space="preserve">ФИНАНСИРОВАНИЕ КАПИТАЛЬНОГО РЕМОНТА НА 2012 ГОД И НА ПЛАНОВЫЙ ПЕРИОД 2013 и 2014 ГОДОВ </t>
  </si>
  <si>
    <t>0701</t>
  </si>
  <si>
    <t>7954811</t>
  </si>
  <si>
    <t>7954812</t>
  </si>
  <si>
    <t>7954813</t>
  </si>
  <si>
    <t xml:space="preserve">  Капитальный ремонт балконных плит в многоквартирных домах</t>
  </si>
  <si>
    <t xml:space="preserve">  Капитальный ремонт мягких кровель в многоквартирных домах</t>
  </si>
  <si>
    <t xml:space="preserve">  Капитальный ремонт шиферных кровель в многоквартирных домах</t>
  </si>
  <si>
    <t xml:space="preserve">   Капитальный ремонт фасадов в многоквартирных домах</t>
  </si>
  <si>
    <t xml:space="preserve">   Капитальный ремонт крылец и отмосток в многоквартирных домах</t>
  </si>
  <si>
    <t xml:space="preserve">  Капитальный ремонт внутренних систем водоснабжения, отопления и канализации в многоквартирных домах</t>
  </si>
  <si>
    <t xml:space="preserve">  Капитальный ремонт жилого дома по ул.Калинина 17</t>
  </si>
  <si>
    <t>3.</t>
  </si>
  <si>
    <t>4.</t>
  </si>
  <si>
    <t>5.</t>
  </si>
  <si>
    <t>6.</t>
  </si>
  <si>
    <t>7.</t>
  </si>
  <si>
    <t>8.</t>
  </si>
  <si>
    <t xml:space="preserve">  Капитальный ремонт электроосвещения и электрооборудования в муниципальном общежитии по ул.Гагарина, 20</t>
  </si>
  <si>
    <t xml:space="preserve">   Капитальный ремонт внутридомовых систем водоснабжения и отопления в муниципальном общежитии по ул. Мира 21</t>
  </si>
  <si>
    <t>9.</t>
  </si>
  <si>
    <t>10.</t>
  </si>
  <si>
    <t>11.</t>
  </si>
  <si>
    <t>12.</t>
  </si>
  <si>
    <t>13.</t>
  </si>
  <si>
    <t xml:space="preserve">  Капитальный ремонт проступей и ограждений наружных  железобетонных  лестниц МДОУ д/с № 18</t>
  </si>
  <si>
    <t xml:space="preserve">  Капитальный ремонт проступей и ограждений наружных  железобетонных  лестниц МДОУ д/с № 32</t>
  </si>
  <si>
    <t>2014 год</t>
  </si>
  <si>
    <t>Капитальный ремонт объектов дошкольного образования</t>
  </si>
  <si>
    <t>Дошкольное образование</t>
  </si>
  <si>
    <t>от 15.12.2011г. № 20-138р</t>
  </si>
  <si>
    <t>Капитальный ремонт объектов коммунального хозяйства</t>
  </si>
  <si>
    <t xml:space="preserve">  Капитальный ремонт наружных сетей бытовой канализации кв.27</t>
  </si>
  <si>
    <t xml:space="preserve">  Капитальный ремонт канализации ж/д 846-848 кв.8а п.Октябрьский</t>
  </si>
  <si>
    <t>Капитальный ремонт объектов  образования</t>
  </si>
  <si>
    <t>0702</t>
  </si>
  <si>
    <t>7952031</t>
  </si>
  <si>
    <t>0502</t>
  </si>
  <si>
    <t>Коммунальное хозяйство</t>
  </si>
  <si>
    <t>Общее образование</t>
  </si>
  <si>
    <t>006</t>
  </si>
  <si>
    <r>
      <t xml:space="preserve">   </t>
    </r>
    <r>
      <rPr>
        <sz val="14"/>
        <rFont val="Times New Roman"/>
        <family val="1"/>
      </rPr>
      <t>Капитальный ремонт центрального входа в специальном доме для одиноких  престарелых по ул. Мира, 21а</t>
    </r>
  </si>
  <si>
    <r>
      <t xml:space="preserve">   </t>
    </r>
    <r>
      <rPr>
        <sz val="14"/>
        <rFont val="Times New Roman"/>
        <family val="1"/>
      </rPr>
      <t>Капитальный ремонт внутридомовых систем водоснабжения и отопления в специальном доме для одиноких престарелых по ул. Мира 21А</t>
    </r>
  </si>
  <si>
    <r>
      <t xml:space="preserve">  </t>
    </r>
    <r>
      <rPr>
        <sz val="14"/>
        <rFont val="Times New Roman"/>
        <family val="1"/>
      </rPr>
      <t>Капитальный ремонт входных дверей в муниципальном общежежитии по ул. Мира 21</t>
    </r>
  </si>
  <si>
    <r>
      <t xml:space="preserve">   </t>
    </r>
    <r>
      <rPr>
        <sz val="14"/>
        <rFont val="Times New Roman"/>
        <family val="1"/>
      </rPr>
      <t>Капитальный ремонт систем пожарной сигнализации и дымоудаления жилых домов повышенной этажности (софинансирование доли муниципальной собственности)</t>
    </r>
  </si>
  <si>
    <t>Объем инвестиций на 2012 год</t>
  </si>
  <si>
    <t>Объем инвестиций на 2013 год</t>
  </si>
  <si>
    <t>Объем инвестиций на 2014 год</t>
  </si>
  <si>
    <r>
      <t xml:space="preserve">  </t>
    </r>
    <r>
      <rPr>
        <sz val="14"/>
        <rFont val="Times New Roman"/>
        <family val="1"/>
      </rPr>
      <t>Капитальный ремонт кровли МДОУ д/с № 32</t>
    </r>
  </si>
  <si>
    <r>
      <t xml:space="preserve">  </t>
    </r>
    <r>
      <rPr>
        <sz val="14"/>
        <rFont val="Times New Roman"/>
        <family val="1"/>
      </rPr>
      <t>Капитальный ремонт водопровода холодной воды МБОУ ДОД ЦДОД "ЦЭКиТ"</t>
    </r>
  </si>
  <si>
    <t xml:space="preserve">  Капитальный ремонт теплосети от 20 А-ТК-1 до  20А-ТК-1А</t>
  </si>
  <si>
    <t>Капитальный ремонт объектов дорожного хозяйства</t>
  </si>
  <si>
    <t>Выполнение проектно-изыскательских работ по капитальному ремонту внутридворовых проездов для проезда и установки пожарной техники в районе жилых домов</t>
  </si>
  <si>
    <t>0409</t>
  </si>
  <si>
    <r>
      <t xml:space="preserve">  </t>
    </r>
    <r>
      <rPr>
        <sz val="14"/>
        <rFont val="Times New Roman"/>
        <family val="1"/>
      </rPr>
      <t>Капитальный ремонт кровли здания МДОУ д/с № 14</t>
    </r>
  </si>
  <si>
    <t>0400</t>
  </si>
  <si>
    <t>Национальная экономика</t>
  </si>
  <si>
    <t>Доржное хозяйство</t>
  </si>
  <si>
    <r>
      <t xml:space="preserve">  </t>
    </r>
    <r>
      <rPr>
        <sz val="14"/>
        <rFont val="Times New Roman"/>
        <family val="1"/>
      </rPr>
      <t>Капитальный ремонт душевых комнат в муниципальном общежитии по ул.Гагагрина, 20</t>
    </r>
  </si>
  <si>
    <r>
      <t xml:space="preserve">  </t>
    </r>
    <r>
      <rPr>
        <sz val="14"/>
        <rFont val="Times New Roman"/>
        <family val="1"/>
      </rPr>
      <t>Обследование и оценка технического состояния строительных конструкций двухэтажного деревянного многоквартирно дома по ул.Гоголя, 1/2 (проектно-изыскательские работы)</t>
    </r>
    <r>
      <rPr>
        <b/>
        <sz val="14"/>
        <rFont val="Times New Roman"/>
        <family val="1"/>
      </rPr>
      <t xml:space="preserve">
</t>
    </r>
  </si>
  <si>
    <t xml:space="preserve">  Капитальный ремонт систем водоснабжения и водоотведения</t>
  </si>
  <si>
    <t xml:space="preserve">  Капитальный ремонт водовода на площадке артскважин</t>
  </si>
  <si>
    <t>7952029</t>
  </si>
  <si>
    <t>5225107</t>
  </si>
  <si>
    <r>
      <t xml:space="preserve">  </t>
    </r>
    <r>
      <rPr>
        <sz val="14"/>
        <rFont val="Times New Roman"/>
        <family val="1"/>
      </rPr>
      <t>Капитальный ремонт кровли здания МДОУ д/с № 27</t>
    </r>
  </si>
  <si>
    <t>7954816</t>
  </si>
  <si>
    <t>5225101</t>
  </si>
  <si>
    <r>
      <t xml:space="preserve">  </t>
    </r>
    <r>
      <rPr>
        <sz val="14"/>
        <rFont val="Times New Roman"/>
        <family val="1"/>
      </rPr>
      <t>Капитальный ремонт кровли основного здания МОУ "Средняя общеобразовательная школа № 161"</t>
    </r>
  </si>
  <si>
    <t>7954817</t>
  </si>
  <si>
    <t>Капитальный ремонт объектов  культуры, кинематографии</t>
  </si>
  <si>
    <r>
      <t xml:space="preserve">  </t>
    </r>
    <r>
      <rPr>
        <sz val="14"/>
        <rFont val="Times New Roman"/>
        <family val="1"/>
      </rPr>
      <t>Капитальный ремонт ограждения территории МБУ "Зоопарк"</t>
    </r>
  </si>
  <si>
    <t>0801</t>
  </si>
  <si>
    <t>7952002</t>
  </si>
  <si>
    <t>14.</t>
  </si>
  <si>
    <t>15.</t>
  </si>
  <si>
    <t>0800</t>
  </si>
  <si>
    <t>Культура, кинематография</t>
  </si>
  <si>
    <t>Культура</t>
  </si>
  <si>
    <r>
      <t xml:space="preserve">  </t>
    </r>
    <r>
      <rPr>
        <sz val="14"/>
        <rFont val="Times New Roman"/>
        <family val="1"/>
      </rPr>
      <t>Капитальный ремонт спальных комнат в помещении МБОУ ДОД ЦДОД "ЦЭКиТ"</t>
    </r>
  </si>
  <si>
    <t>7952032</t>
  </si>
  <si>
    <t>от 29.11.2012г. № 32-197р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</si>
</sst>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0"/>
      <name val="Arial Cyr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178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textRotation="90" wrapText="1"/>
    </xf>
    <xf numFmtId="4" fontId="9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2" borderId="1" xfId="18" applyFont="1" applyFill="1" applyBorder="1" applyAlignment="1">
      <alignment vertical="top" wrapText="1"/>
      <protection/>
    </xf>
    <xf numFmtId="0" fontId="2" fillId="0" borderId="3" xfId="0" applyFont="1" applyBorder="1" applyAlignment="1">
      <alignment horizontal="center" vertical="top"/>
    </xf>
    <xf numFmtId="0" fontId="1" fillId="2" borderId="1" xfId="18" applyFont="1" applyFill="1" applyBorder="1" applyAlignment="1">
      <alignment vertical="top" wrapText="1"/>
      <protection/>
    </xf>
    <xf numFmtId="0" fontId="7" fillId="0" borderId="1" xfId="0" applyFont="1" applyBorder="1" applyAlignment="1">
      <alignment horizontal="center" vertical="center" textRotation="90" wrapText="1"/>
    </xf>
    <xf numFmtId="174" fontId="6" fillId="0" borderId="1" xfId="0" applyNumberFormat="1" applyFont="1" applyFill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 textRotation="90" wrapText="1"/>
    </xf>
    <xf numFmtId="175" fontId="6" fillId="0" borderId="1" xfId="0" applyNumberFormat="1" applyFont="1" applyBorder="1" applyAlignment="1">
      <alignment horizontal="center" vertical="center" textRotation="90" wrapText="1"/>
    </xf>
    <xf numFmtId="0" fontId="2" fillId="2" borderId="3" xfId="18" applyFont="1" applyFill="1" applyBorder="1" applyAlignment="1">
      <alignment horizontal="left" vertical="top" wrapText="1"/>
      <protection/>
    </xf>
    <xf numFmtId="175" fontId="6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176" fontId="6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1" fillId="2" borderId="6" xfId="18" applyFont="1" applyFill="1" applyBorder="1" applyAlignment="1">
      <alignment horizontal="left" vertical="top" wrapText="1"/>
      <protection/>
    </xf>
    <xf numFmtId="0" fontId="1" fillId="2" borderId="4" xfId="18" applyFont="1" applyFill="1" applyBorder="1" applyAlignment="1">
      <alignment horizontal="left" vertical="top" wrapText="1"/>
      <protection/>
    </xf>
    <xf numFmtId="0" fontId="1" fillId="2" borderId="3" xfId="18" applyFont="1" applyFill="1" applyBorder="1" applyAlignment="1">
      <alignment horizontal="left" vertical="top" wrapText="1"/>
      <protection/>
    </xf>
    <xf numFmtId="0" fontId="2" fillId="2" borderId="6" xfId="18" applyFont="1" applyFill="1" applyBorder="1" applyAlignment="1">
      <alignment horizontal="center" vertical="top" wrapText="1"/>
      <protection/>
    </xf>
    <xf numFmtId="0" fontId="2" fillId="2" borderId="4" xfId="18" applyFont="1" applyFill="1" applyBorder="1" applyAlignment="1">
      <alignment horizontal="center" vertical="top" wrapText="1"/>
      <protection/>
    </xf>
    <xf numFmtId="0" fontId="2" fillId="2" borderId="3" xfId="18" applyFont="1" applyFill="1" applyBorder="1" applyAlignment="1">
      <alignment horizontal="center" vertical="top" wrapText="1"/>
      <protection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2" borderId="6" xfId="18" applyFont="1" applyFill="1" applyBorder="1" applyAlignment="1">
      <alignment horizontal="left" vertical="top" wrapText="1"/>
      <protection/>
    </xf>
    <xf numFmtId="0" fontId="2" fillId="2" borderId="4" xfId="18" applyFont="1" applyFill="1" applyBorder="1" applyAlignment="1">
      <alignment horizontal="left" vertical="top" wrapText="1"/>
      <protection/>
    </xf>
    <xf numFmtId="0" fontId="2" fillId="2" borderId="3" xfId="18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BreakPreview" zoomScale="75" zoomScaleNormal="75" zoomScaleSheetLayoutView="75" workbookViewId="0" topLeftCell="H1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8.7109375" style="0" customWidth="1"/>
    <col min="9" max="9" width="19.0039062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2.5">
      <c r="N1" s="92" t="s">
        <v>22</v>
      </c>
      <c r="O1" s="92"/>
      <c r="P1" s="92"/>
      <c r="Q1" s="92"/>
    </row>
    <row r="2" spans="14:17" ht="20.25">
      <c r="N2" s="93" t="s">
        <v>24</v>
      </c>
      <c r="O2" s="93"/>
      <c r="P2" s="93"/>
      <c r="Q2" s="93"/>
    </row>
    <row r="3" spans="14:17" ht="20.25">
      <c r="N3" s="93" t="s">
        <v>15</v>
      </c>
      <c r="O3" s="93"/>
      <c r="P3" s="93"/>
      <c r="Q3" s="93"/>
    </row>
    <row r="4" spans="14:17" ht="20.25">
      <c r="N4" s="93" t="s">
        <v>112</v>
      </c>
      <c r="O4" s="93"/>
      <c r="P4" s="93"/>
      <c r="Q4" s="93"/>
    </row>
    <row r="5" spans="14:17" ht="20.25">
      <c r="N5" s="22"/>
      <c r="O5" s="22"/>
      <c r="P5" s="22"/>
      <c r="Q5" s="22"/>
    </row>
    <row r="6" spans="14:17" ht="22.5">
      <c r="N6" s="92" t="s">
        <v>22</v>
      </c>
      <c r="O6" s="92"/>
      <c r="P6" s="92"/>
      <c r="Q6" s="92"/>
    </row>
    <row r="7" spans="14:17" ht="20.25">
      <c r="N7" s="93" t="s">
        <v>24</v>
      </c>
      <c r="O7" s="93"/>
      <c r="P7" s="93"/>
      <c r="Q7" s="93"/>
    </row>
    <row r="8" spans="2:17" ht="20.25">
      <c r="B8" s="25"/>
      <c r="N8" s="93" t="s">
        <v>15</v>
      </c>
      <c r="O8" s="93"/>
      <c r="P8" s="93"/>
      <c r="Q8" s="93"/>
    </row>
    <row r="9" spans="14:17" ht="20.25">
      <c r="N9" s="93" t="s">
        <v>62</v>
      </c>
      <c r="O9" s="93"/>
      <c r="P9" s="93"/>
      <c r="Q9" s="93"/>
    </row>
    <row r="10" spans="1:9" ht="22.5">
      <c r="A10" s="94" t="s">
        <v>32</v>
      </c>
      <c r="B10" s="94"/>
      <c r="C10" s="94"/>
      <c r="D10" s="94"/>
      <c r="E10" s="94"/>
      <c r="F10" s="94"/>
      <c r="G10" s="94"/>
      <c r="H10" s="94"/>
      <c r="I10" s="94"/>
    </row>
    <row r="11" spans="1:9" ht="22.5">
      <c r="A11" s="101"/>
      <c r="B11" s="101"/>
      <c r="C11" s="101"/>
      <c r="D11" s="101"/>
      <c r="E11" s="101"/>
      <c r="F11" s="101"/>
      <c r="G11" s="101"/>
      <c r="H11" s="101"/>
      <c r="I11" s="101"/>
    </row>
    <row r="12" spans="1:9" ht="20.25">
      <c r="A12" s="17"/>
      <c r="B12" s="15" t="s">
        <v>5</v>
      </c>
      <c r="C12" s="17"/>
      <c r="D12" s="17"/>
      <c r="E12" s="17"/>
      <c r="F12" s="17"/>
      <c r="G12" s="17"/>
      <c r="H12" s="17"/>
      <c r="I12" s="17"/>
    </row>
    <row r="13" spans="1:17" ht="20.25">
      <c r="A13" s="17"/>
      <c r="B13" s="17"/>
      <c r="C13" s="17"/>
      <c r="D13" s="17"/>
      <c r="E13" s="17"/>
      <c r="F13" s="17"/>
      <c r="G13" s="17"/>
      <c r="H13" s="18"/>
      <c r="I13" s="18"/>
      <c r="P13" s="106" t="s">
        <v>11</v>
      </c>
      <c r="Q13" s="106"/>
    </row>
    <row r="14" spans="1:17" ht="20.25">
      <c r="A14" s="102" t="s">
        <v>0</v>
      </c>
      <c r="B14" s="102" t="s">
        <v>19</v>
      </c>
      <c r="C14" s="95" t="s">
        <v>1</v>
      </c>
      <c r="D14" s="96"/>
      <c r="E14" s="97"/>
      <c r="F14" s="104" t="s">
        <v>77</v>
      </c>
      <c r="G14" s="98" t="s">
        <v>4</v>
      </c>
      <c r="H14" s="99"/>
      <c r="I14" s="100"/>
      <c r="J14" s="104" t="s">
        <v>78</v>
      </c>
      <c r="K14" s="98" t="s">
        <v>4</v>
      </c>
      <c r="L14" s="99"/>
      <c r="M14" s="100"/>
      <c r="N14" s="104" t="s">
        <v>79</v>
      </c>
      <c r="O14" s="98" t="s">
        <v>4</v>
      </c>
      <c r="P14" s="99"/>
      <c r="Q14" s="100"/>
    </row>
    <row r="15" spans="1:17" ht="141">
      <c r="A15" s="103"/>
      <c r="B15" s="103"/>
      <c r="C15" s="10" t="s">
        <v>16</v>
      </c>
      <c r="D15" s="10" t="s">
        <v>2</v>
      </c>
      <c r="E15" s="10" t="s">
        <v>3</v>
      </c>
      <c r="F15" s="105"/>
      <c r="G15" s="58" t="s">
        <v>12</v>
      </c>
      <c r="H15" s="58" t="s">
        <v>13</v>
      </c>
      <c r="I15" s="58" t="s">
        <v>14</v>
      </c>
      <c r="J15" s="105"/>
      <c r="K15" s="58" t="s">
        <v>12</v>
      </c>
      <c r="L15" s="58" t="s">
        <v>13</v>
      </c>
      <c r="M15" s="58" t="s">
        <v>14</v>
      </c>
      <c r="N15" s="105"/>
      <c r="O15" s="58" t="s">
        <v>12</v>
      </c>
      <c r="P15" s="58" t="s">
        <v>13</v>
      </c>
      <c r="Q15" s="58" t="s">
        <v>14</v>
      </c>
    </row>
    <row r="16" spans="1:17" ht="40.5">
      <c r="A16" s="28"/>
      <c r="B16" s="23" t="s">
        <v>83</v>
      </c>
      <c r="C16" s="33"/>
      <c r="D16" s="10"/>
      <c r="E16" s="10"/>
      <c r="F16" s="45">
        <f>G16+H16+I16</f>
        <v>91.759</v>
      </c>
      <c r="G16" s="36">
        <v>0</v>
      </c>
      <c r="H16" s="36">
        <v>0</v>
      </c>
      <c r="I16" s="45">
        <f>I17</f>
        <v>91.759</v>
      </c>
      <c r="J16" s="29">
        <f>K16+L16+M16</f>
        <v>300</v>
      </c>
      <c r="K16" s="36">
        <v>0</v>
      </c>
      <c r="L16" s="36">
        <v>0</v>
      </c>
      <c r="M16" s="29">
        <f>M17</f>
        <v>300</v>
      </c>
      <c r="N16" s="29">
        <f>O16+P16+Q16</f>
        <v>300</v>
      </c>
      <c r="O16" s="36">
        <v>0</v>
      </c>
      <c r="P16" s="36">
        <v>0</v>
      </c>
      <c r="Q16" s="29">
        <f>Q17</f>
        <v>300</v>
      </c>
    </row>
    <row r="17" spans="1:17" ht="75">
      <c r="A17" s="54" t="s">
        <v>23</v>
      </c>
      <c r="B17" s="55" t="s">
        <v>84</v>
      </c>
      <c r="C17" s="13" t="s">
        <v>85</v>
      </c>
      <c r="D17" s="10">
        <v>7954804</v>
      </c>
      <c r="E17" s="10">
        <v>500</v>
      </c>
      <c r="F17" s="34">
        <f>I17</f>
        <v>91.759</v>
      </c>
      <c r="G17" s="62"/>
      <c r="H17" s="62"/>
      <c r="I17" s="34">
        <v>91.759</v>
      </c>
      <c r="J17" s="12">
        <f>M17</f>
        <v>300</v>
      </c>
      <c r="K17" s="38"/>
      <c r="L17" s="38"/>
      <c r="M17" s="12">
        <v>300</v>
      </c>
      <c r="N17" s="12">
        <f>Q17</f>
        <v>300</v>
      </c>
      <c r="O17" s="38"/>
      <c r="P17" s="38"/>
      <c r="Q17" s="12">
        <v>300</v>
      </c>
    </row>
    <row r="18" spans="1:17" ht="40.5">
      <c r="A18" s="28"/>
      <c r="B18" s="23" t="s">
        <v>29</v>
      </c>
      <c r="C18" s="33"/>
      <c r="D18" s="10"/>
      <c r="E18" s="10"/>
      <c r="F18" s="46">
        <f>G18+H18+I18</f>
        <v>18770.56654</v>
      </c>
      <c r="G18" s="36">
        <v>0</v>
      </c>
      <c r="H18" s="36">
        <v>0</v>
      </c>
      <c r="I18" s="46">
        <f>I19+I20+I21+I22+I23+I24+I25+I26+I27+I28+I29+I30+I31+I32+I33</f>
        <v>18770.56654</v>
      </c>
      <c r="J18" s="29">
        <f>K18+L18+M18</f>
        <v>32583.91</v>
      </c>
      <c r="K18" s="36">
        <v>0</v>
      </c>
      <c r="L18" s="36">
        <v>0</v>
      </c>
      <c r="M18" s="29">
        <f>M19+M20+M21+M22+M23+M24+M25+M26+M27+M28+M29+M30+M32</f>
        <v>32583.91</v>
      </c>
      <c r="N18" s="29">
        <f>O18+P18+Q18</f>
        <v>31748.6</v>
      </c>
      <c r="O18" s="36">
        <v>0</v>
      </c>
      <c r="P18" s="36">
        <v>0</v>
      </c>
      <c r="Q18" s="29">
        <f>Q19+Q20+Q21+Q22+Q23+Q24+Q25+Q26+Q27+Q28+Q29+Q30+Q32</f>
        <v>31748.6</v>
      </c>
    </row>
    <row r="19" spans="1:17" ht="42.75" customHeight="1">
      <c r="A19" s="54" t="s">
        <v>23</v>
      </c>
      <c r="B19" s="55" t="s">
        <v>38</v>
      </c>
      <c r="C19" s="13" t="s">
        <v>30</v>
      </c>
      <c r="D19" s="10">
        <v>7952101</v>
      </c>
      <c r="E19" s="49" t="s">
        <v>72</v>
      </c>
      <c r="F19" s="26">
        <f>I19</f>
        <v>8478.50537</v>
      </c>
      <c r="G19" s="63"/>
      <c r="H19" s="63"/>
      <c r="I19" s="26">
        <v>8478.50537</v>
      </c>
      <c r="J19" s="12">
        <f aca="true" t="shared" si="0" ref="J19:J24">M19</f>
        <v>2579.9</v>
      </c>
      <c r="K19" s="38"/>
      <c r="L19" s="38"/>
      <c r="M19" s="12">
        <v>2579.9</v>
      </c>
      <c r="N19" s="12">
        <f aca="true" t="shared" si="1" ref="N19:N24">Q19</f>
        <v>6489.3</v>
      </c>
      <c r="O19" s="38"/>
      <c r="P19" s="38"/>
      <c r="Q19" s="12">
        <v>6489.3</v>
      </c>
    </row>
    <row r="20" spans="1:17" ht="40.5" customHeight="1">
      <c r="A20" s="54" t="s">
        <v>25</v>
      </c>
      <c r="B20" s="55" t="s">
        <v>39</v>
      </c>
      <c r="C20" s="13" t="s">
        <v>30</v>
      </c>
      <c r="D20" s="10">
        <v>7952102</v>
      </c>
      <c r="E20" s="49" t="s">
        <v>72</v>
      </c>
      <c r="F20" s="26">
        <f aca="true" t="shared" si="2" ref="F20:F26">I20</f>
        <v>1162.4466</v>
      </c>
      <c r="G20" s="63"/>
      <c r="H20" s="63"/>
      <c r="I20" s="26">
        <v>1162.4466</v>
      </c>
      <c r="J20" s="12">
        <f t="shared" si="0"/>
        <v>2007</v>
      </c>
      <c r="K20" s="38"/>
      <c r="L20" s="38"/>
      <c r="M20" s="12">
        <v>2007</v>
      </c>
      <c r="N20" s="12">
        <f t="shared" si="1"/>
        <v>2380.7</v>
      </c>
      <c r="O20" s="38"/>
      <c r="P20" s="38"/>
      <c r="Q20" s="12">
        <v>2380.7</v>
      </c>
    </row>
    <row r="21" spans="1:17" ht="43.5" customHeight="1">
      <c r="A21" s="54" t="s">
        <v>44</v>
      </c>
      <c r="B21" s="55" t="s">
        <v>37</v>
      </c>
      <c r="C21" s="13" t="s">
        <v>30</v>
      </c>
      <c r="D21" s="10">
        <v>7952103</v>
      </c>
      <c r="E21" s="49" t="s">
        <v>72</v>
      </c>
      <c r="F21" s="26">
        <f t="shared" si="2"/>
        <v>1439.17295</v>
      </c>
      <c r="G21" s="63"/>
      <c r="H21" s="63"/>
      <c r="I21" s="26">
        <v>1439.17295</v>
      </c>
      <c r="J21" s="12">
        <f t="shared" si="0"/>
        <v>1352.6</v>
      </c>
      <c r="K21" s="38"/>
      <c r="L21" s="38"/>
      <c r="M21" s="12">
        <v>1352.6</v>
      </c>
      <c r="N21" s="12">
        <f t="shared" si="1"/>
        <v>717.3</v>
      </c>
      <c r="O21" s="38"/>
      <c r="P21" s="38"/>
      <c r="Q21" s="12">
        <v>717.3</v>
      </c>
    </row>
    <row r="22" spans="1:17" ht="39.75" customHeight="1">
      <c r="A22" s="54" t="s">
        <v>45</v>
      </c>
      <c r="B22" s="55" t="s">
        <v>40</v>
      </c>
      <c r="C22" s="13" t="s">
        <v>30</v>
      </c>
      <c r="D22" s="10">
        <v>7952104</v>
      </c>
      <c r="E22" s="49" t="s">
        <v>72</v>
      </c>
      <c r="F22" s="26"/>
      <c r="G22" s="63"/>
      <c r="H22" s="63"/>
      <c r="I22" s="26"/>
      <c r="J22" s="12">
        <f t="shared" si="0"/>
        <v>20288.1</v>
      </c>
      <c r="K22" s="38"/>
      <c r="L22" s="38"/>
      <c r="M22" s="12">
        <v>20288.1</v>
      </c>
      <c r="N22" s="12">
        <f t="shared" si="1"/>
        <v>15847.4</v>
      </c>
      <c r="O22" s="38"/>
      <c r="P22" s="38"/>
      <c r="Q22" s="12">
        <v>15847.4</v>
      </c>
    </row>
    <row r="23" spans="1:17" ht="39.75" customHeight="1">
      <c r="A23" s="54" t="s">
        <v>46</v>
      </c>
      <c r="B23" s="55" t="s">
        <v>41</v>
      </c>
      <c r="C23" s="13" t="s">
        <v>30</v>
      </c>
      <c r="D23" s="10">
        <v>7952105</v>
      </c>
      <c r="E23" s="49" t="s">
        <v>72</v>
      </c>
      <c r="F23" s="26">
        <f t="shared" si="2"/>
        <v>1041.05913</v>
      </c>
      <c r="G23" s="63"/>
      <c r="H23" s="63"/>
      <c r="I23" s="26">
        <v>1041.05913</v>
      </c>
      <c r="J23" s="12">
        <f t="shared" si="0"/>
        <v>213.8</v>
      </c>
      <c r="K23" s="38"/>
      <c r="L23" s="38"/>
      <c r="M23" s="12">
        <v>213.8</v>
      </c>
      <c r="N23" s="12">
        <f t="shared" si="1"/>
        <v>1472.8</v>
      </c>
      <c r="O23" s="38"/>
      <c r="P23" s="38"/>
      <c r="Q23" s="12">
        <v>1472.8</v>
      </c>
    </row>
    <row r="24" spans="1:17" ht="58.5" customHeight="1">
      <c r="A24" s="54" t="s">
        <v>47</v>
      </c>
      <c r="B24" s="55" t="s">
        <v>42</v>
      </c>
      <c r="C24" s="13" t="s">
        <v>30</v>
      </c>
      <c r="D24" s="10">
        <v>7952106</v>
      </c>
      <c r="E24" s="49" t="s">
        <v>72</v>
      </c>
      <c r="F24" s="26">
        <f t="shared" si="2"/>
        <v>1860.01595</v>
      </c>
      <c r="G24" s="63"/>
      <c r="H24" s="63"/>
      <c r="I24" s="26">
        <v>1860.01595</v>
      </c>
      <c r="J24" s="12">
        <f t="shared" si="0"/>
        <v>5468.1</v>
      </c>
      <c r="K24" s="38"/>
      <c r="L24" s="38"/>
      <c r="M24" s="12">
        <v>5468.1</v>
      </c>
      <c r="N24" s="12">
        <f t="shared" si="1"/>
        <v>4841.1</v>
      </c>
      <c r="O24" s="38"/>
      <c r="P24" s="38"/>
      <c r="Q24" s="12">
        <v>4841.1</v>
      </c>
    </row>
    <row r="25" spans="1:17" ht="39.75" customHeight="1">
      <c r="A25" s="54" t="s">
        <v>48</v>
      </c>
      <c r="B25" s="55" t="s">
        <v>43</v>
      </c>
      <c r="C25" s="13" t="s">
        <v>30</v>
      </c>
      <c r="D25" s="10">
        <v>7952010</v>
      </c>
      <c r="E25" s="10">
        <v>500</v>
      </c>
      <c r="F25" s="26">
        <f t="shared" si="2"/>
        <v>2464.74928</v>
      </c>
      <c r="G25" s="63"/>
      <c r="H25" s="63"/>
      <c r="I25" s="26">
        <v>2464.74928</v>
      </c>
      <c r="J25" s="12"/>
      <c r="K25" s="38"/>
      <c r="L25" s="38"/>
      <c r="M25" s="12"/>
      <c r="N25" s="12"/>
      <c r="O25" s="38"/>
      <c r="P25" s="38"/>
      <c r="Q25" s="12"/>
    </row>
    <row r="26" spans="1:17" ht="63.75" customHeight="1">
      <c r="A26" s="56" t="s">
        <v>49</v>
      </c>
      <c r="B26" s="55" t="s">
        <v>50</v>
      </c>
      <c r="C26" s="13" t="s">
        <v>30</v>
      </c>
      <c r="D26" s="10">
        <v>7952302</v>
      </c>
      <c r="E26" s="10">
        <v>500</v>
      </c>
      <c r="F26" s="26">
        <f t="shared" si="2"/>
        <v>906.62887</v>
      </c>
      <c r="G26" s="63"/>
      <c r="H26" s="63"/>
      <c r="I26" s="26">
        <v>906.62887</v>
      </c>
      <c r="J26" s="12"/>
      <c r="K26" s="38"/>
      <c r="L26" s="38"/>
      <c r="M26" s="38"/>
      <c r="N26" s="12"/>
      <c r="O26" s="38"/>
      <c r="P26" s="38"/>
      <c r="Q26" s="38"/>
    </row>
    <row r="27" spans="1:17" ht="63.75" customHeight="1">
      <c r="A27" s="56" t="s">
        <v>52</v>
      </c>
      <c r="B27" s="57" t="s">
        <v>73</v>
      </c>
      <c r="C27" s="13" t="s">
        <v>30</v>
      </c>
      <c r="D27" s="10">
        <v>7952303</v>
      </c>
      <c r="E27" s="10">
        <v>500</v>
      </c>
      <c r="F27" s="12"/>
      <c r="G27" s="38"/>
      <c r="H27" s="38"/>
      <c r="I27" s="12"/>
      <c r="J27" s="12">
        <f>M27</f>
        <v>451.21</v>
      </c>
      <c r="K27" s="38"/>
      <c r="L27" s="38"/>
      <c r="M27" s="50">
        <v>451.21</v>
      </c>
      <c r="N27" s="12"/>
      <c r="O27" s="38"/>
      <c r="P27" s="38"/>
      <c r="Q27" s="38"/>
    </row>
    <row r="28" spans="1:17" ht="63.75" customHeight="1">
      <c r="A28" s="56" t="s">
        <v>53</v>
      </c>
      <c r="B28" s="57" t="s">
        <v>74</v>
      </c>
      <c r="C28" s="13" t="s">
        <v>30</v>
      </c>
      <c r="D28" s="10">
        <v>7952305</v>
      </c>
      <c r="E28" s="10">
        <v>500</v>
      </c>
      <c r="F28" s="12"/>
      <c r="G28" s="38"/>
      <c r="H28" s="38"/>
      <c r="I28" s="12"/>
      <c r="J28" s="12">
        <f>M28</f>
        <v>94.3</v>
      </c>
      <c r="K28" s="38"/>
      <c r="L28" s="38"/>
      <c r="M28" s="50">
        <v>94.3</v>
      </c>
      <c r="N28" s="51"/>
      <c r="O28" s="50"/>
      <c r="P28" s="50"/>
      <c r="Q28" s="50"/>
    </row>
    <row r="29" spans="1:17" ht="63.75" customHeight="1">
      <c r="A29" s="56" t="s">
        <v>54</v>
      </c>
      <c r="B29" s="55" t="s">
        <v>51</v>
      </c>
      <c r="C29" s="13" t="s">
        <v>30</v>
      </c>
      <c r="D29" s="10">
        <v>7952306</v>
      </c>
      <c r="E29" s="10">
        <v>500</v>
      </c>
      <c r="F29" s="12"/>
      <c r="G29" s="38"/>
      <c r="H29" s="38"/>
      <c r="I29" s="12"/>
      <c r="J29" s="12">
        <f>M29</f>
        <v>38.4</v>
      </c>
      <c r="K29" s="38"/>
      <c r="L29" s="38"/>
      <c r="M29" s="50">
        <v>38.4</v>
      </c>
      <c r="N29" s="51"/>
      <c r="O29" s="50"/>
      <c r="P29" s="50"/>
      <c r="Q29" s="50"/>
    </row>
    <row r="30" spans="1:17" ht="51" customHeight="1">
      <c r="A30" s="56" t="s">
        <v>55</v>
      </c>
      <c r="B30" s="57" t="s">
        <v>75</v>
      </c>
      <c r="C30" s="13" t="s">
        <v>30</v>
      </c>
      <c r="D30" s="10">
        <v>7952307</v>
      </c>
      <c r="E30" s="10">
        <v>500</v>
      </c>
      <c r="F30" s="12"/>
      <c r="G30" s="38"/>
      <c r="H30" s="38"/>
      <c r="I30" s="12"/>
      <c r="J30" s="12">
        <f>M30</f>
        <v>83.5</v>
      </c>
      <c r="K30" s="38"/>
      <c r="L30" s="38"/>
      <c r="M30" s="50">
        <v>83.5</v>
      </c>
      <c r="N30" s="51"/>
      <c r="O30" s="50"/>
      <c r="P30" s="50"/>
      <c r="Q30" s="50"/>
    </row>
    <row r="31" spans="1:17" ht="51" customHeight="1">
      <c r="A31" s="56" t="s">
        <v>56</v>
      </c>
      <c r="B31" s="57" t="s">
        <v>90</v>
      </c>
      <c r="C31" s="13" t="s">
        <v>30</v>
      </c>
      <c r="D31" s="10">
        <v>7952311</v>
      </c>
      <c r="E31" s="10">
        <v>500</v>
      </c>
      <c r="F31" s="12">
        <f>I31</f>
        <v>1361.91</v>
      </c>
      <c r="G31" s="38"/>
      <c r="H31" s="38"/>
      <c r="I31" s="12">
        <v>1361.91</v>
      </c>
      <c r="J31" s="12"/>
      <c r="K31" s="38"/>
      <c r="L31" s="38"/>
      <c r="M31" s="50"/>
      <c r="N31" s="51"/>
      <c r="O31" s="50"/>
      <c r="P31" s="50"/>
      <c r="Q31" s="50"/>
    </row>
    <row r="32" spans="1:17" ht="63.75" customHeight="1">
      <c r="A32" s="56" t="s">
        <v>105</v>
      </c>
      <c r="B32" s="57" t="s">
        <v>76</v>
      </c>
      <c r="C32" s="13" t="s">
        <v>30</v>
      </c>
      <c r="D32" s="10">
        <v>7954814</v>
      </c>
      <c r="E32" s="10">
        <v>500</v>
      </c>
      <c r="F32" s="12"/>
      <c r="G32" s="38"/>
      <c r="H32" s="38"/>
      <c r="I32" s="12"/>
      <c r="J32" s="12">
        <f>M32</f>
        <v>7</v>
      </c>
      <c r="K32" s="38"/>
      <c r="L32" s="38"/>
      <c r="M32" s="50">
        <v>7</v>
      </c>
      <c r="N32" s="51"/>
      <c r="O32" s="50"/>
      <c r="P32" s="50"/>
      <c r="Q32" s="50"/>
    </row>
    <row r="33" spans="1:17" ht="63.75" customHeight="1">
      <c r="A33" s="56" t="s">
        <v>106</v>
      </c>
      <c r="B33" s="57" t="s">
        <v>91</v>
      </c>
      <c r="C33" s="13" t="s">
        <v>30</v>
      </c>
      <c r="D33" s="10">
        <v>7951916</v>
      </c>
      <c r="E33" s="10">
        <v>500</v>
      </c>
      <c r="F33" s="26">
        <f>I33</f>
        <v>56.07839</v>
      </c>
      <c r="G33" s="63"/>
      <c r="H33" s="63"/>
      <c r="I33" s="26">
        <v>56.07839</v>
      </c>
      <c r="J33" s="12"/>
      <c r="K33" s="38"/>
      <c r="L33" s="38"/>
      <c r="M33" s="50"/>
      <c r="N33" s="51"/>
      <c r="O33" s="50"/>
      <c r="P33" s="50"/>
      <c r="Q33" s="50"/>
    </row>
    <row r="34" spans="1:17" ht="54" customHeight="1">
      <c r="A34" s="35"/>
      <c r="B34" s="23" t="s">
        <v>63</v>
      </c>
      <c r="C34" s="13"/>
      <c r="D34" s="10"/>
      <c r="E34" s="10"/>
      <c r="F34" s="46">
        <f aca="true" t="shared" si="3" ref="F34:F47">G34+H34+I34</f>
        <v>22368.026080000003</v>
      </c>
      <c r="G34" s="52">
        <f>G35+G36+G37</f>
        <v>0</v>
      </c>
      <c r="H34" s="52">
        <f>H38+H41</f>
        <v>21125.4</v>
      </c>
      <c r="I34" s="42">
        <f>I35+I36+I37+I38+I41</f>
        <v>1242.62608</v>
      </c>
      <c r="J34" s="12"/>
      <c r="K34" s="38"/>
      <c r="L34" s="38"/>
      <c r="M34" s="50"/>
      <c r="N34" s="51"/>
      <c r="O34" s="50"/>
      <c r="P34" s="50"/>
      <c r="Q34" s="50"/>
    </row>
    <row r="35" spans="1:17" ht="33" customHeight="1">
      <c r="A35" s="54" t="s">
        <v>23</v>
      </c>
      <c r="B35" s="55" t="s">
        <v>82</v>
      </c>
      <c r="C35" s="13" t="s">
        <v>69</v>
      </c>
      <c r="D35" s="10">
        <v>6510105</v>
      </c>
      <c r="E35" s="49" t="s">
        <v>72</v>
      </c>
      <c r="F35" s="26">
        <f t="shared" si="3"/>
        <v>1049.08608</v>
      </c>
      <c r="G35" s="38"/>
      <c r="H35" s="38"/>
      <c r="I35" s="26">
        <v>1049.08608</v>
      </c>
      <c r="J35" s="12"/>
      <c r="K35" s="38"/>
      <c r="L35" s="38"/>
      <c r="M35" s="50"/>
      <c r="N35" s="51"/>
      <c r="O35" s="50"/>
      <c r="P35" s="50"/>
      <c r="Q35" s="50"/>
    </row>
    <row r="36" spans="1:17" ht="46.5" customHeight="1">
      <c r="A36" s="54" t="s">
        <v>25</v>
      </c>
      <c r="B36" s="55" t="s">
        <v>64</v>
      </c>
      <c r="C36" s="13" t="s">
        <v>69</v>
      </c>
      <c r="D36" s="10">
        <v>6510106</v>
      </c>
      <c r="E36" s="49" t="s">
        <v>72</v>
      </c>
      <c r="F36" s="34">
        <f t="shared" si="3"/>
        <v>54.463</v>
      </c>
      <c r="G36" s="38"/>
      <c r="H36" s="38"/>
      <c r="I36" s="34">
        <v>54.463</v>
      </c>
      <c r="J36" s="12"/>
      <c r="K36" s="38"/>
      <c r="L36" s="38"/>
      <c r="M36" s="50"/>
      <c r="N36" s="51"/>
      <c r="O36" s="50"/>
      <c r="P36" s="50"/>
      <c r="Q36" s="50"/>
    </row>
    <row r="37" spans="1:17" ht="45.75" customHeight="1">
      <c r="A37" s="54" t="s">
        <v>44</v>
      </c>
      <c r="B37" s="55" t="s">
        <v>65</v>
      </c>
      <c r="C37" s="13" t="s">
        <v>69</v>
      </c>
      <c r="D37" s="10">
        <v>6510107</v>
      </c>
      <c r="E37" s="49" t="s">
        <v>72</v>
      </c>
      <c r="F37" s="34">
        <f t="shared" si="3"/>
        <v>59.437</v>
      </c>
      <c r="G37" s="38"/>
      <c r="H37" s="38"/>
      <c r="I37" s="34">
        <v>59.437</v>
      </c>
      <c r="J37" s="12"/>
      <c r="K37" s="38"/>
      <c r="L37" s="38"/>
      <c r="M37" s="50"/>
      <c r="N37" s="51"/>
      <c r="O37" s="50"/>
      <c r="P37" s="50"/>
      <c r="Q37" s="50"/>
    </row>
    <row r="38" spans="1:17" ht="31.5" customHeight="1">
      <c r="A38" s="83" t="s">
        <v>45</v>
      </c>
      <c r="B38" s="80" t="s">
        <v>92</v>
      </c>
      <c r="C38" s="13"/>
      <c r="D38" s="10"/>
      <c r="E38" s="49"/>
      <c r="F38" s="34">
        <f aca="true" t="shared" si="4" ref="F38:F43">G38+H38+I38</f>
        <v>14640.039999999999</v>
      </c>
      <c r="G38" s="50">
        <f>G39+G40</f>
        <v>0</v>
      </c>
      <c r="H38" s="50">
        <f>H39+H40</f>
        <v>14625.4</v>
      </c>
      <c r="I38" s="50">
        <f>I39+I40</f>
        <v>14.64</v>
      </c>
      <c r="J38" s="12"/>
      <c r="K38" s="38"/>
      <c r="L38" s="38"/>
      <c r="M38" s="50"/>
      <c r="N38" s="51"/>
      <c r="O38" s="50"/>
      <c r="P38" s="50"/>
      <c r="Q38" s="50"/>
    </row>
    <row r="39" spans="1:17" ht="24.75" customHeight="1">
      <c r="A39" s="84"/>
      <c r="B39" s="81"/>
      <c r="C39" s="13" t="s">
        <v>69</v>
      </c>
      <c r="D39" s="10">
        <v>5210150</v>
      </c>
      <c r="E39" s="49" t="s">
        <v>72</v>
      </c>
      <c r="F39" s="34">
        <f t="shared" si="4"/>
        <v>14625.4</v>
      </c>
      <c r="G39" s="38"/>
      <c r="H39" s="50">
        <v>14625.4</v>
      </c>
      <c r="I39" s="34"/>
      <c r="J39" s="12"/>
      <c r="K39" s="38"/>
      <c r="L39" s="38"/>
      <c r="M39" s="50"/>
      <c r="N39" s="51"/>
      <c r="O39" s="50"/>
      <c r="P39" s="50"/>
      <c r="Q39" s="50"/>
    </row>
    <row r="40" spans="1:17" ht="25.5" customHeight="1">
      <c r="A40" s="85"/>
      <c r="B40" s="82"/>
      <c r="C40" s="13" t="s">
        <v>69</v>
      </c>
      <c r="D40" s="10">
        <v>6510108</v>
      </c>
      <c r="E40" s="49" t="s">
        <v>72</v>
      </c>
      <c r="F40" s="34">
        <f t="shared" si="4"/>
        <v>14.64</v>
      </c>
      <c r="G40" s="38"/>
      <c r="H40" s="38"/>
      <c r="I40" s="34">
        <v>14.64</v>
      </c>
      <c r="J40" s="12"/>
      <c r="K40" s="38"/>
      <c r="L40" s="38"/>
      <c r="M40" s="50"/>
      <c r="N40" s="51"/>
      <c r="O40" s="50"/>
      <c r="P40" s="50"/>
      <c r="Q40" s="50"/>
    </row>
    <row r="41" spans="1:17" ht="27" customHeight="1">
      <c r="A41" s="83" t="s">
        <v>46</v>
      </c>
      <c r="B41" s="89" t="s">
        <v>93</v>
      </c>
      <c r="C41" s="13"/>
      <c r="D41" s="10"/>
      <c r="E41" s="49"/>
      <c r="F41" s="34">
        <f t="shared" si="4"/>
        <v>6565</v>
      </c>
      <c r="G41" s="50">
        <f>G42+G43</f>
        <v>0</v>
      </c>
      <c r="H41" s="50">
        <f>H42+H43</f>
        <v>6500</v>
      </c>
      <c r="I41" s="50">
        <f>I42+I43</f>
        <v>65</v>
      </c>
      <c r="J41" s="12"/>
      <c r="K41" s="38"/>
      <c r="L41" s="38"/>
      <c r="M41" s="50"/>
      <c r="N41" s="51"/>
      <c r="O41" s="50"/>
      <c r="P41" s="50"/>
      <c r="Q41" s="50"/>
    </row>
    <row r="42" spans="1:17" ht="23.25" customHeight="1">
      <c r="A42" s="84"/>
      <c r="B42" s="90"/>
      <c r="C42" s="13" t="s">
        <v>69</v>
      </c>
      <c r="D42" s="10">
        <v>5226001</v>
      </c>
      <c r="E42" s="49" t="s">
        <v>72</v>
      </c>
      <c r="F42" s="34">
        <f t="shared" si="4"/>
        <v>6500</v>
      </c>
      <c r="G42" s="38"/>
      <c r="H42" s="50">
        <v>6500</v>
      </c>
      <c r="I42" s="34"/>
      <c r="J42" s="12"/>
      <c r="K42" s="38"/>
      <c r="L42" s="38"/>
      <c r="M42" s="50"/>
      <c r="N42" s="51"/>
      <c r="O42" s="50"/>
      <c r="P42" s="50"/>
      <c r="Q42" s="50"/>
    </row>
    <row r="43" spans="1:17" ht="23.25" customHeight="1">
      <c r="A43" s="85"/>
      <c r="B43" s="91"/>
      <c r="C43" s="13" t="s">
        <v>69</v>
      </c>
      <c r="D43" s="10">
        <v>9226001</v>
      </c>
      <c r="E43" s="49" t="s">
        <v>72</v>
      </c>
      <c r="F43" s="34">
        <f t="shared" si="4"/>
        <v>65</v>
      </c>
      <c r="G43" s="38"/>
      <c r="H43" s="50"/>
      <c r="I43" s="34">
        <v>65</v>
      </c>
      <c r="J43" s="12"/>
      <c r="K43" s="38"/>
      <c r="L43" s="38"/>
      <c r="M43" s="50"/>
      <c r="N43" s="51"/>
      <c r="O43" s="50"/>
      <c r="P43" s="50"/>
      <c r="Q43" s="50"/>
    </row>
    <row r="44" spans="1:17" ht="23.25" customHeight="1">
      <c r="A44" s="54"/>
      <c r="B44" s="64"/>
      <c r="C44" s="13"/>
      <c r="D44" s="10"/>
      <c r="E44" s="49"/>
      <c r="F44" s="34"/>
      <c r="G44" s="38"/>
      <c r="H44" s="50"/>
      <c r="I44" s="34"/>
      <c r="J44" s="12"/>
      <c r="K44" s="38"/>
      <c r="L44" s="38"/>
      <c r="M44" s="50"/>
      <c r="N44" s="51"/>
      <c r="O44" s="50"/>
      <c r="P44" s="50"/>
      <c r="Q44" s="50"/>
    </row>
    <row r="45" spans="1:17" ht="40.5">
      <c r="A45" s="54"/>
      <c r="B45" s="23" t="s">
        <v>60</v>
      </c>
      <c r="C45" s="13"/>
      <c r="D45" s="11"/>
      <c r="E45" s="11"/>
      <c r="F45" s="46">
        <f t="shared" si="3"/>
        <v>5715.69934</v>
      </c>
      <c r="G45" s="36">
        <v>0</v>
      </c>
      <c r="H45" s="27">
        <f>H46+H52</f>
        <v>4916.45637</v>
      </c>
      <c r="I45" s="46">
        <f>I46+I52</f>
        <v>799.24297</v>
      </c>
      <c r="J45" s="29">
        <f>K45+L45+M45</f>
        <v>1302.3000000000002</v>
      </c>
      <c r="K45" s="36">
        <v>0</v>
      </c>
      <c r="L45" s="36">
        <v>0</v>
      </c>
      <c r="M45" s="29">
        <f>M49+M50+M51</f>
        <v>1302.3000000000002</v>
      </c>
      <c r="N45" s="29">
        <f>O45+P45+Q45</f>
        <v>5780</v>
      </c>
      <c r="O45" s="36">
        <v>0</v>
      </c>
      <c r="P45" s="36">
        <v>0</v>
      </c>
      <c r="Q45" s="29">
        <f>Q49+Q50+Q51</f>
        <v>5780</v>
      </c>
    </row>
    <row r="46" spans="1:17" ht="20.25">
      <c r="A46" s="83" t="s">
        <v>23</v>
      </c>
      <c r="B46" s="77" t="s">
        <v>86</v>
      </c>
      <c r="C46" s="13"/>
      <c r="D46" s="11"/>
      <c r="E46" s="11"/>
      <c r="F46" s="59">
        <f t="shared" si="3"/>
        <v>1465.86867</v>
      </c>
      <c r="G46" s="37">
        <f>G47+G48</f>
        <v>0</v>
      </c>
      <c r="H46" s="65">
        <f>H47+H48</f>
        <v>1327.05637</v>
      </c>
      <c r="I46" s="68">
        <f>I47+I48</f>
        <v>138.8123</v>
      </c>
      <c r="J46" s="29"/>
      <c r="K46" s="36"/>
      <c r="L46" s="36"/>
      <c r="M46" s="29"/>
      <c r="N46" s="29"/>
      <c r="O46" s="36"/>
      <c r="P46" s="36"/>
      <c r="Q46" s="29"/>
    </row>
    <row r="47" spans="1:17" ht="19.5" customHeight="1">
      <c r="A47" s="84"/>
      <c r="B47" s="78"/>
      <c r="C47" s="13" t="s">
        <v>33</v>
      </c>
      <c r="D47" s="11" t="s">
        <v>95</v>
      </c>
      <c r="E47" s="11" t="s">
        <v>18</v>
      </c>
      <c r="F47" s="26">
        <f t="shared" si="3"/>
        <v>1327.05637</v>
      </c>
      <c r="G47" s="27"/>
      <c r="H47" s="65">
        <v>1327.05637</v>
      </c>
      <c r="I47" s="59"/>
      <c r="J47" s="29"/>
      <c r="K47" s="36"/>
      <c r="L47" s="36"/>
      <c r="M47" s="29"/>
      <c r="N47" s="29"/>
      <c r="O47" s="36"/>
      <c r="P47" s="36"/>
      <c r="Q47" s="29"/>
    </row>
    <row r="48" spans="1:17" ht="20.25">
      <c r="A48" s="85"/>
      <c r="B48" s="79"/>
      <c r="C48" s="13" t="s">
        <v>33</v>
      </c>
      <c r="D48" s="11" t="s">
        <v>94</v>
      </c>
      <c r="E48" s="11" t="s">
        <v>18</v>
      </c>
      <c r="F48" s="59">
        <f>G48+H48+I48</f>
        <v>138.8123</v>
      </c>
      <c r="G48" s="36"/>
      <c r="H48" s="37"/>
      <c r="I48" s="59">
        <v>138.8123</v>
      </c>
      <c r="J48" s="29"/>
      <c r="K48" s="36"/>
      <c r="L48" s="36"/>
      <c r="M48" s="29"/>
      <c r="N48" s="29"/>
      <c r="O48" s="36"/>
      <c r="P48" s="36"/>
      <c r="Q48" s="29"/>
    </row>
    <row r="49" spans="1:17" ht="20.25">
      <c r="A49" s="54" t="s">
        <v>25</v>
      </c>
      <c r="B49" s="57" t="s">
        <v>80</v>
      </c>
      <c r="C49" s="13" t="s">
        <v>33</v>
      </c>
      <c r="D49" s="11" t="s">
        <v>34</v>
      </c>
      <c r="E49" s="11" t="s">
        <v>18</v>
      </c>
      <c r="F49" s="12"/>
      <c r="G49" s="36"/>
      <c r="H49" s="37"/>
      <c r="I49" s="12"/>
      <c r="J49" s="12"/>
      <c r="K49" s="12"/>
      <c r="L49" s="53"/>
      <c r="M49" s="12"/>
      <c r="N49" s="12">
        <f>Q49</f>
        <v>5780</v>
      </c>
      <c r="O49" s="12"/>
      <c r="P49" s="53"/>
      <c r="Q49" s="12">
        <v>5780</v>
      </c>
    </row>
    <row r="50" spans="1:17" ht="48.75" customHeight="1">
      <c r="A50" s="54" t="s">
        <v>44</v>
      </c>
      <c r="B50" s="55" t="s">
        <v>57</v>
      </c>
      <c r="C50" s="13" t="s">
        <v>33</v>
      </c>
      <c r="D50" s="11" t="s">
        <v>35</v>
      </c>
      <c r="E50" s="11" t="s">
        <v>18</v>
      </c>
      <c r="F50" s="12"/>
      <c r="G50" s="36"/>
      <c r="H50" s="37"/>
      <c r="I50" s="12"/>
      <c r="J50" s="12">
        <f>M50</f>
        <v>520.1</v>
      </c>
      <c r="K50" s="12"/>
      <c r="L50" s="53"/>
      <c r="M50" s="12">
        <v>520.1</v>
      </c>
      <c r="N50" s="29"/>
      <c r="O50" s="12"/>
      <c r="P50" s="53"/>
      <c r="Q50" s="12"/>
    </row>
    <row r="51" spans="1:17" ht="48.75" customHeight="1">
      <c r="A51" s="54" t="s">
        <v>45</v>
      </c>
      <c r="B51" s="55" t="s">
        <v>58</v>
      </c>
      <c r="C51" s="13" t="s">
        <v>33</v>
      </c>
      <c r="D51" s="11" t="s">
        <v>36</v>
      </c>
      <c r="E51" s="11" t="s">
        <v>18</v>
      </c>
      <c r="F51" s="12"/>
      <c r="G51" s="36"/>
      <c r="H51" s="37"/>
      <c r="I51" s="12"/>
      <c r="J51" s="12">
        <f>M51</f>
        <v>782.2</v>
      </c>
      <c r="K51" s="12"/>
      <c r="L51" s="53"/>
      <c r="M51" s="12">
        <v>782.2</v>
      </c>
      <c r="N51" s="29"/>
      <c r="O51" s="12"/>
      <c r="P51" s="53"/>
      <c r="Q51" s="12"/>
    </row>
    <row r="52" spans="1:17" ht="21" customHeight="1">
      <c r="A52" s="83" t="s">
        <v>46</v>
      </c>
      <c r="B52" s="77" t="s">
        <v>96</v>
      </c>
      <c r="C52" s="13"/>
      <c r="D52" s="11"/>
      <c r="E52" s="11"/>
      <c r="F52" s="26">
        <f aca="true" t="shared" si="5" ref="F52:F57">G52+H52+I52</f>
        <v>4249.83067</v>
      </c>
      <c r="G52" s="36">
        <f>G53+G54</f>
        <v>0</v>
      </c>
      <c r="H52" s="36">
        <f>H53+H54</f>
        <v>3589.4</v>
      </c>
      <c r="I52" s="27">
        <f>I53+I54</f>
        <v>660.43067</v>
      </c>
      <c r="J52" s="12"/>
      <c r="K52" s="12"/>
      <c r="L52" s="53"/>
      <c r="M52" s="12"/>
      <c r="N52" s="29"/>
      <c r="O52" s="12"/>
      <c r="P52" s="53"/>
      <c r="Q52" s="12"/>
    </row>
    <row r="53" spans="1:17" ht="22.5" customHeight="1">
      <c r="A53" s="84"/>
      <c r="B53" s="78"/>
      <c r="C53" s="13"/>
      <c r="D53" s="11"/>
      <c r="E53" s="11"/>
      <c r="F53" s="12">
        <f t="shared" si="5"/>
        <v>3589.4</v>
      </c>
      <c r="G53" s="36"/>
      <c r="H53" s="37">
        <v>3589.4</v>
      </c>
      <c r="I53" s="12"/>
      <c r="J53" s="12"/>
      <c r="K53" s="12"/>
      <c r="L53" s="53"/>
      <c r="M53" s="12"/>
      <c r="N53" s="29"/>
      <c r="O53" s="12"/>
      <c r="P53" s="53"/>
      <c r="Q53" s="12"/>
    </row>
    <row r="54" spans="1:17" ht="27" customHeight="1">
      <c r="A54" s="85"/>
      <c r="B54" s="79"/>
      <c r="C54" s="13" t="s">
        <v>33</v>
      </c>
      <c r="D54" s="11" t="s">
        <v>97</v>
      </c>
      <c r="E54" s="11" t="s">
        <v>18</v>
      </c>
      <c r="F54" s="26">
        <f t="shared" si="5"/>
        <v>660.43067</v>
      </c>
      <c r="G54" s="27"/>
      <c r="H54" s="65"/>
      <c r="I54" s="26">
        <v>660.43067</v>
      </c>
      <c r="J54" s="12"/>
      <c r="K54" s="12"/>
      <c r="L54" s="53"/>
      <c r="M54" s="12"/>
      <c r="N54" s="29"/>
      <c r="O54" s="12"/>
      <c r="P54" s="53"/>
      <c r="Q54" s="12"/>
    </row>
    <row r="55" spans="1:17" ht="48.75" customHeight="1">
      <c r="A55" s="54"/>
      <c r="B55" s="23" t="s">
        <v>66</v>
      </c>
      <c r="C55" s="13"/>
      <c r="D55" s="11"/>
      <c r="E55" s="11"/>
      <c r="F55" s="46">
        <f t="shared" si="5"/>
        <v>4285.6006</v>
      </c>
      <c r="G55" s="36">
        <f>G56</f>
        <v>0</v>
      </c>
      <c r="H55" s="27">
        <f>H56+H59+H62</f>
        <v>4039.46</v>
      </c>
      <c r="I55" s="27">
        <f>I56+I59+I62</f>
        <v>246.1406</v>
      </c>
      <c r="J55" s="12"/>
      <c r="K55" s="12"/>
      <c r="L55" s="53"/>
      <c r="M55" s="12"/>
      <c r="N55" s="29"/>
      <c r="O55" s="12"/>
      <c r="P55" s="53"/>
      <c r="Q55" s="12"/>
    </row>
    <row r="56" spans="1:17" ht="41.25" customHeight="1">
      <c r="A56" s="83" t="s">
        <v>23</v>
      </c>
      <c r="B56" s="77" t="s">
        <v>81</v>
      </c>
      <c r="C56" s="13"/>
      <c r="D56" s="11"/>
      <c r="E56" s="11"/>
      <c r="F56" s="26">
        <f t="shared" si="5"/>
        <v>1517.94113</v>
      </c>
      <c r="G56" s="36">
        <f>G57+G58</f>
        <v>0</v>
      </c>
      <c r="H56" s="65">
        <f>H57+H58</f>
        <v>1324.09053</v>
      </c>
      <c r="I56" s="68">
        <f>I57+I58</f>
        <v>193.8506</v>
      </c>
      <c r="J56" s="12"/>
      <c r="K56" s="12"/>
      <c r="L56" s="53"/>
      <c r="M56" s="12"/>
      <c r="N56" s="29"/>
      <c r="O56" s="12"/>
      <c r="P56" s="53"/>
      <c r="Q56" s="12"/>
    </row>
    <row r="57" spans="1:17" ht="24" customHeight="1">
      <c r="A57" s="84"/>
      <c r="B57" s="78"/>
      <c r="C57" s="13" t="s">
        <v>67</v>
      </c>
      <c r="D57" s="11" t="s">
        <v>98</v>
      </c>
      <c r="E57" s="11" t="s">
        <v>18</v>
      </c>
      <c r="F57" s="59">
        <f t="shared" si="5"/>
        <v>1324.09053</v>
      </c>
      <c r="G57" s="36"/>
      <c r="H57" s="65">
        <v>1324.09053</v>
      </c>
      <c r="I57" s="12"/>
      <c r="J57" s="12"/>
      <c r="K57" s="12"/>
      <c r="L57" s="53"/>
      <c r="M57" s="12"/>
      <c r="N57" s="29"/>
      <c r="O57" s="12"/>
      <c r="P57" s="53"/>
      <c r="Q57" s="12"/>
    </row>
    <row r="58" spans="1:17" ht="25.5" customHeight="1">
      <c r="A58" s="85"/>
      <c r="B58" s="79"/>
      <c r="C58" s="13" t="s">
        <v>67</v>
      </c>
      <c r="D58" s="11" t="s">
        <v>68</v>
      </c>
      <c r="E58" s="11" t="s">
        <v>18</v>
      </c>
      <c r="F58" s="59">
        <f>I58</f>
        <v>193.8506</v>
      </c>
      <c r="G58" s="67"/>
      <c r="H58" s="68"/>
      <c r="I58" s="59">
        <v>193.8506</v>
      </c>
      <c r="J58" s="12"/>
      <c r="K58" s="12"/>
      <c r="L58" s="53"/>
      <c r="M58" s="12"/>
      <c r="N58" s="29"/>
      <c r="O58" s="12"/>
      <c r="P58" s="53"/>
      <c r="Q58" s="12"/>
    </row>
    <row r="59" spans="1:17" ht="25.5" customHeight="1">
      <c r="A59" s="74"/>
      <c r="B59" s="77" t="s">
        <v>110</v>
      </c>
      <c r="C59" s="13"/>
      <c r="D59" s="11"/>
      <c r="E59" s="11"/>
      <c r="F59" s="26">
        <f>G59+H59+I59</f>
        <v>300.16947</v>
      </c>
      <c r="G59" s="36">
        <f>G60+G61</f>
        <v>0</v>
      </c>
      <c r="H59" s="75">
        <f>H60+H61</f>
        <v>272.86947</v>
      </c>
      <c r="I59" s="68">
        <f>I60+I61</f>
        <v>27.3</v>
      </c>
      <c r="J59" s="12"/>
      <c r="K59" s="12"/>
      <c r="L59" s="53"/>
      <c r="M59" s="12"/>
      <c r="N59" s="29"/>
      <c r="O59" s="12"/>
      <c r="P59" s="53"/>
      <c r="Q59" s="12"/>
    </row>
    <row r="60" spans="1:17" ht="25.5" customHeight="1">
      <c r="A60" s="74"/>
      <c r="B60" s="78"/>
      <c r="C60" s="13" t="s">
        <v>67</v>
      </c>
      <c r="D60" s="11" t="s">
        <v>98</v>
      </c>
      <c r="E60" s="11" t="s">
        <v>18</v>
      </c>
      <c r="F60" s="26">
        <f>G60+H60+I60</f>
        <v>272.86947</v>
      </c>
      <c r="G60" s="36"/>
      <c r="H60" s="75">
        <v>272.86947</v>
      </c>
      <c r="I60" s="12"/>
      <c r="J60" s="12"/>
      <c r="K60" s="12"/>
      <c r="L60" s="53"/>
      <c r="M60" s="12"/>
      <c r="N60" s="29"/>
      <c r="O60" s="12"/>
      <c r="P60" s="53"/>
      <c r="Q60" s="12"/>
    </row>
    <row r="61" spans="1:17" ht="25.5" customHeight="1">
      <c r="A61" s="74"/>
      <c r="B61" s="79"/>
      <c r="C61" s="13" t="s">
        <v>67</v>
      </c>
      <c r="D61" s="11" t="s">
        <v>111</v>
      </c>
      <c r="E61" s="11" t="s">
        <v>18</v>
      </c>
      <c r="F61" s="59">
        <f>I61</f>
        <v>27.3</v>
      </c>
      <c r="G61" s="67"/>
      <c r="H61" s="68"/>
      <c r="I61" s="59">
        <v>27.3</v>
      </c>
      <c r="J61" s="12"/>
      <c r="K61" s="12"/>
      <c r="L61" s="53"/>
      <c r="M61" s="12"/>
      <c r="N61" s="29"/>
      <c r="O61" s="12"/>
      <c r="P61" s="53"/>
      <c r="Q61" s="12"/>
    </row>
    <row r="62" spans="1:17" ht="25.5" customHeight="1">
      <c r="A62" s="86" t="s">
        <v>25</v>
      </c>
      <c r="B62" s="77" t="s">
        <v>99</v>
      </c>
      <c r="C62" s="13"/>
      <c r="D62" s="11"/>
      <c r="E62" s="11"/>
      <c r="F62" s="12">
        <f>G62+H62+I62</f>
        <v>2467.49</v>
      </c>
      <c r="G62" s="37">
        <f>G63+G64</f>
        <v>0</v>
      </c>
      <c r="H62" s="37">
        <f>H63+H64</f>
        <v>2442.5</v>
      </c>
      <c r="I62" s="37">
        <f>I63+I64</f>
        <v>24.99</v>
      </c>
      <c r="J62" s="12"/>
      <c r="K62" s="12"/>
      <c r="L62" s="53"/>
      <c r="M62" s="12"/>
      <c r="N62" s="29"/>
      <c r="O62" s="12"/>
      <c r="P62" s="53"/>
      <c r="Q62" s="12"/>
    </row>
    <row r="63" spans="1:17" ht="25.5" customHeight="1">
      <c r="A63" s="87"/>
      <c r="B63" s="78"/>
      <c r="C63" s="13" t="s">
        <v>67</v>
      </c>
      <c r="D63" s="11" t="s">
        <v>98</v>
      </c>
      <c r="E63" s="11" t="s">
        <v>18</v>
      </c>
      <c r="F63" s="12">
        <f>G63+H63+I63</f>
        <v>2442.5</v>
      </c>
      <c r="G63" s="36"/>
      <c r="H63" s="37">
        <v>2442.5</v>
      </c>
      <c r="I63" s="12"/>
      <c r="J63" s="12"/>
      <c r="K63" s="12"/>
      <c r="L63" s="53"/>
      <c r="M63" s="12"/>
      <c r="N63" s="29"/>
      <c r="O63" s="12"/>
      <c r="P63" s="53"/>
      <c r="Q63" s="12"/>
    </row>
    <row r="64" spans="1:17" ht="25.5" customHeight="1">
      <c r="A64" s="88"/>
      <c r="B64" s="79"/>
      <c r="C64" s="13" t="s">
        <v>67</v>
      </c>
      <c r="D64" s="11" t="s">
        <v>100</v>
      </c>
      <c r="E64" s="11" t="s">
        <v>18</v>
      </c>
      <c r="F64" s="12">
        <f>I64</f>
        <v>24.99</v>
      </c>
      <c r="G64" s="36"/>
      <c r="H64" s="37"/>
      <c r="I64" s="12">
        <v>24.99</v>
      </c>
      <c r="J64" s="12"/>
      <c r="K64" s="12"/>
      <c r="L64" s="53"/>
      <c r="M64" s="12"/>
      <c r="N64" s="29"/>
      <c r="O64" s="12"/>
      <c r="P64" s="53"/>
      <c r="Q64" s="12"/>
    </row>
    <row r="65" spans="1:17" ht="41.25" customHeight="1">
      <c r="A65" s="21"/>
      <c r="B65" s="23" t="s">
        <v>101</v>
      </c>
      <c r="C65" s="13"/>
      <c r="D65" s="11"/>
      <c r="E65" s="11"/>
      <c r="F65" s="45">
        <f>G65+H65+I65</f>
        <v>6024.723</v>
      </c>
      <c r="G65" s="36">
        <f>G66</f>
        <v>0</v>
      </c>
      <c r="H65" s="36">
        <f>H66</f>
        <v>5990.2</v>
      </c>
      <c r="I65" s="66">
        <f>I66</f>
        <v>34.523</v>
      </c>
      <c r="J65" s="12"/>
      <c r="K65" s="12"/>
      <c r="L65" s="53"/>
      <c r="M65" s="12"/>
      <c r="N65" s="29"/>
      <c r="O65" s="12"/>
      <c r="P65" s="53"/>
      <c r="Q65" s="12"/>
    </row>
    <row r="66" spans="1:17" ht="22.5" customHeight="1">
      <c r="A66" s="21"/>
      <c r="B66" s="77" t="s">
        <v>102</v>
      </c>
      <c r="C66" s="13"/>
      <c r="D66" s="11"/>
      <c r="E66" s="11"/>
      <c r="F66" s="12">
        <f>G66+H66+I66</f>
        <v>6024.723</v>
      </c>
      <c r="G66" s="37">
        <f>G67+G68</f>
        <v>0</v>
      </c>
      <c r="H66" s="37">
        <f>H67+H68</f>
        <v>5990.2</v>
      </c>
      <c r="I66" s="69">
        <f>I67+I68</f>
        <v>34.523</v>
      </c>
      <c r="J66" s="12"/>
      <c r="K66" s="12"/>
      <c r="L66" s="53"/>
      <c r="M66" s="12"/>
      <c r="N66" s="29"/>
      <c r="O66" s="12"/>
      <c r="P66" s="53"/>
      <c r="Q66" s="12"/>
    </row>
    <row r="67" spans="1:17" ht="25.5" customHeight="1">
      <c r="A67" s="21"/>
      <c r="B67" s="78"/>
      <c r="C67" s="13" t="s">
        <v>103</v>
      </c>
      <c r="D67" s="11" t="s">
        <v>98</v>
      </c>
      <c r="E67" s="11" t="s">
        <v>18</v>
      </c>
      <c r="F67" s="12">
        <f>G67+H67+I67</f>
        <v>5990.2</v>
      </c>
      <c r="G67" s="36"/>
      <c r="H67" s="37">
        <v>5990.2</v>
      </c>
      <c r="I67" s="12"/>
      <c r="J67" s="12"/>
      <c r="K67" s="12"/>
      <c r="L67" s="53"/>
      <c r="M67" s="12"/>
      <c r="N67" s="29"/>
      <c r="O67" s="12"/>
      <c r="P67" s="53"/>
      <c r="Q67" s="12"/>
    </row>
    <row r="68" spans="1:17" ht="25.5" customHeight="1">
      <c r="A68" s="21"/>
      <c r="B68" s="79"/>
      <c r="C68" s="13" t="s">
        <v>103</v>
      </c>
      <c r="D68" s="11" t="s">
        <v>104</v>
      </c>
      <c r="E68" s="11" t="s">
        <v>18</v>
      </c>
      <c r="F68" s="12">
        <f>I68</f>
        <v>34.523</v>
      </c>
      <c r="G68" s="36"/>
      <c r="H68" s="37"/>
      <c r="I68" s="34">
        <v>34.523</v>
      </c>
      <c r="J68" s="12"/>
      <c r="K68" s="12"/>
      <c r="L68" s="53"/>
      <c r="M68" s="12"/>
      <c r="N68" s="29"/>
      <c r="O68" s="12"/>
      <c r="P68" s="53"/>
      <c r="Q68" s="12"/>
    </row>
    <row r="69" spans="1:17" ht="22.5">
      <c r="A69" s="19"/>
      <c r="B69" s="20" t="s">
        <v>8</v>
      </c>
      <c r="C69" s="14"/>
      <c r="D69" s="14"/>
      <c r="E69" s="14"/>
      <c r="F69" s="44">
        <f>G69+H69+I69</f>
        <v>57256.37456</v>
      </c>
      <c r="G69" s="36">
        <f>G16+G18+G34+G45+G55</f>
        <v>0</v>
      </c>
      <c r="H69" s="27">
        <f>H16+H18+H34+H45+H55+H65</f>
        <v>36071.51637</v>
      </c>
      <c r="I69" s="27">
        <f>I16+I18+I34+I45+I55+I65</f>
        <v>21184.85819</v>
      </c>
      <c r="J69" s="39">
        <f>K69+L69+M69</f>
        <v>34186.21000000001</v>
      </c>
      <c r="K69" s="36">
        <f>K18+K45</f>
        <v>0</v>
      </c>
      <c r="L69" s="36">
        <f>L18+L45</f>
        <v>0</v>
      </c>
      <c r="M69" s="36">
        <f>M16+M18+M45</f>
        <v>34186.21000000001</v>
      </c>
      <c r="N69" s="39">
        <f>O69+P69+Q69</f>
        <v>37828.6</v>
      </c>
      <c r="O69" s="36">
        <f>O18+O45</f>
        <v>0</v>
      </c>
      <c r="P69" s="36">
        <f>P18+P45</f>
        <v>0</v>
      </c>
      <c r="Q69" s="36">
        <f>Q16+Q18+Q45</f>
        <v>37828.6</v>
      </c>
    </row>
    <row r="71" ht="12.75">
      <c r="G71" s="2"/>
    </row>
  </sheetData>
  <mergeCells count="34">
    <mergeCell ref="K14:M14"/>
    <mergeCell ref="N14:N15"/>
    <mergeCell ref="N6:Q6"/>
    <mergeCell ref="N7:Q7"/>
    <mergeCell ref="N8:Q8"/>
    <mergeCell ref="N9:Q9"/>
    <mergeCell ref="A10:I10"/>
    <mergeCell ref="C14:E14"/>
    <mergeCell ref="O14:Q14"/>
    <mergeCell ref="A11:I11"/>
    <mergeCell ref="A14:A15"/>
    <mergeCell ref="B14:B15"/>
    <mergeCell ref="F14:F15"/>
    <mergeCell ref="G14:I14"/>
    <mergeCell ref="P13:Q13"/>
    <mergeCell ref="J14:J15"/>
    <mergeCell ref="N1:Q1"/>
    <mergeCell ref="N2:Q2"/>
    <mergeCell ref="N3:Q3"/>
    <mergeCell ref="N4:Q4"/>
    <mergeCell ref="A56:A58"/>
    <mergeCell ref="A62:A64"/>
    <mergeCell ref="B41:B43"/>
    <mergeCell ref="B46:B48"/>
    <mergeCell ref="B52:B54"/>
    <mergeCell ref="B56:B58"/>
    <mergeCell ref="A38:A40"/>
    <mergeCell ref="A41:A43"/>
    <mergeCell ref="A46:A48"/>
    <mergeCell ref="A52:A54"/>
    <mergeCell ref="B59:B61"/>
    <mergeCell ref="B62:B64"/>
    <mergeCell ref="B66:B68"/>
    <mergeCell ref="B38:B40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workbookViewId="0" topLeftCell="A1">
      <selection activeCell="E15" sqref="E15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107" t="s">
        <v>6</v>
      </c>
      <c r="C2" s="107"/>
    </row>
    <row r="3" spans="4:6" ht="15">
      <c r="D3" s="76" t="s">
        <v>11</v>
      </c>
      <c r="E3" s="76"/>
      <c r="F3" s="76"/>
    </row>
    <row r="4" spans="2:6" ht="54" customHeight="1">
      <c r="B4" s="3" t="s">
        <v>10</v>
      </c>
      <c r="C4" s="3" t="s">
        <v>7</v>
      </c>
      <c r="D4" s="4" t="s">
        <v>17</v>
      </c>
      <c r="E4" s="4" t="s">
        <v>28</v>
      </c>
      <c r="F4" s="4" t="s">
        <v>59</v>
      </c>
    </row>
    <row r="5" spans="2:6" ht="21" customHeight="1">
      <c r="B5" s="5" t="s">
        <v>87</v>
      </c>
      <c r="C5" s="31" t="s">
        <v>88</v>
      </c>
      <c r="D5" s="70">
        <f>D6</f>
        <v>91.759</v>
      </c>
      <c r="E5" s="32">
        <f>E6</f>
        <v>300</v>
      </c>
      <c r="F5" s="32">
        <f>F6</f>
        <v>300</v>
      </c>
    </row>
    <row r="6" spans="2:6" ht="21.75" customHeight="1">
      <c r="B6" s="6" t="s">
        <v>85</v>
      </c>
      <c r="C6" s="3" t="s">
        <v>89</v>
      </c>
      <c r="D6" s="71">
        <f>Лист1!I16</f>
        <v>91.759</v>
      </c>
      <c r="E6" s="30">
        <f>Лист1!M16</f>
        <v>300</v>
      </c>
      <c r="F6" s="30">
        <f>Лист1!Q16</f>
        <v>300</v>
      </c>
    </row>
    <row r="7" spans="2:6" ht="26.25" customHeight="1">
      <c r="B7" s="5" t="s">
        <v>27</v>
      </c>
      <c r="C7" s="31" t="s">
        <v>26</v>
      </c>
      <c r="D7" s="48">
        <f>D8+D9</f>
        <v>41138.59262</v>
      </c>
      <c r="E7" s="32">
        <f>E8</f>
        <v>32583.91</v>
      </c>
      <c r="F7" s="32">
        <f>F8</f>
        <v>31748.6</v>
      </c>
    </row>
    <row r="8" spans="2:6" ht="26.25" customHeight="1">
      <c r="B8" s="6" t="s">
        <v>30</v>
      </c>
      <c r="C8" s="3" t="s">
        <v>31</v>
      </c>
      <c r="D8" s="47">
        <f>Лист1!F18</f>
        <v>18770.56654</v>
      </c>
      <c r="E8" s="30">
        <f>Лист1!M18</f>
        <v>32583.91</v>
      </c>
      <c r="F8" s="30">
        <f>Лист1!Q18</f>
        <v>31748.6</v>
      </c>
    </row>
    <row r="9" spans="2:6" ht="26.25" customHeight="1">
      <c r="B9" s="6" t="s">
        <v>69</v>
      </c>
      <c r="C9" s="3" t="s">
        <v>70</v>
      </c>
      <c r="D9" s="47">
        <f>Лист1!F34</f>
        <v>22368.026080000003</v>
      </c>
      <c r="E9" s="32"/>
      <c r="F9" s="32"/>
    </row>
    <row r="10" spans="2:6" ht="24.75" customHeight="1">
      <c r="B10" s="5" t="s">
        <v>20</v>
      </c>
      <c r="C10" s="24" t="s">
        <v>21</v>
      </c>
      <c r="D10" s="43">
        <f>D11+D12</f>
        <v>10001.29994</v>
      </c>
      <c r="E10" s="40">
        <f>E11+E12</f>
        <v>1302.3000000000002</v>
      </c>
      <c r="F10" s="40">
        <f>F11+F12</f>
        <v>5780</v>
      </c>
    </row>
    <row r="11" spans="2:6" ht="19.5" customHeight="1">
      <c r="B11" s="6" t="s">
        <v>33</v>
      </c>
      <c r="C11" s="9" t="s">
        <v>61</v>
      </c>
      <c r="D11" s="72">
        <f>Лист1!F45</f>
        <v>5715.69934</v>
      </c>
      <c r="E11" s="41">
        <f>Лист1!M45</f>
        <v>1302.3000000000002</v>
      </c>
      <c r="F11" s="41">
        <f>Лист1!Q45</f>
        <v>5780</v>
      </c>
    </row>
    <row r="12" spans="2:6" ht="18.75">
      <c r="B12" s="6" t="s">
        <v>67</v>
      </c>
      <c r="C12" s="9" t="s">
        <v>71</v>
      </c>
      <c r="D12" s="72">
        <f>Лист1!F55</f>
        <v>4285.6006</v>
      </c>
      <c r="E12" s="16"/>
      <c r="F12" s="1"/>
    </row>
    <row r="13" spans="2:6" ht="18.75">
      <c r="B13" s="5" t="s">
        <v>107</v>
      </c>
      <c r="C13" s="24" t="s">
        <v>108</v>
      </c>
      <c r="D13" s="60">
        <f>D14</f>
        <v>6024.723</v>
      </c>
      <c r="E13" s="40"/>
      <c r="F13" s="40"/>
    </row>
    <row r="14" spans="2:6" ht="18.75">
      <c r="B14" s="6" t="s">
        <v>103</v>
      </c>
      <c r="C14" s="73" t="s">
        <v>109</v>
      </c>
      <c r="D14" s="61">
        <f>Лист1!F65</f>
        <v>6024.723</v>
      </c>
      <c r="E14" s="40"/>
      <c r="F14" s="40"/>
    </row>
    <row r="15" spans="2:6" ht="18.75">
      <c r="B15" s="7"/>
      <c r="C15" s="8" t="s">
        <v>9</v>
      </c>
      <c r="D15" s="43">
        <f>D5+D7+D10+D13</f>
        <v>57256.37456</v>
      </c>
      <c r="E15" s="40">
        <f>E5+E7+E10</f>
        <v>34186.21000000001</v>
      </c>
      <c r="F15" s="40">
        <f>F5+F7+F10</f>
        <v>37828.6</v>
      </c>
    </row>
    <row r="20" ht="12.75">
      <c r="C20" s="2"/>
    </row>
  </sheetData>
  <mergeCells count="2">
    <mergeCell ref="B2:C2"/>
    <mergeCell ref="D3:F3"/>
  </mergeCells>
  <printOptions/>
  <pageMargins left="0.75" right="0.75" top="1.349251969" bottom="1" header="0.5" footer="0.5"/>
  <pageSetup fitToHeight="6" fitToWidth="1" horizontalDpi="600" verticalDpi="600" orientation="landscape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2012-03-07T02:14:01Z</cp:lastPrinted>
  <dcterms:created xsi:type="dcterms:W3CDTF">1996-10-08T23:32:33Z</dcterms:created>
  <dcterms:modified xsi:type="dcterms:W3CDTF">2012-12-03T07:36:10Z</dcterms:modified>
  <cp:category/>
  <cp:version/>
  <cp:contentType/>
  <cp:contentStatus/>
</cp:coreProperties>
</file>