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J:\groups\gorfo\год 2019\Отчет об исполнении МБ\4 квартал\Решение по году\"/>
    </mc:Choice>
  </mc:AlternateContent>
  <bookViews>
    <workbookView xWindow="360" yWindow="276" windowWidth="14940" windowHeight="9156"/>
  </bookViews>
  <sheets>
    <sheet name="Доходы" sheetId="1" r:id="rId1"/>
  </sheets>
  <definedNames>
    <definedName name="LAST_CELL" localSheetId="0">Доходы!$V$265</definedName>
    <definedName name="_xlnm.Print_Titles" localSheetId="0">Доходы!$11:$12</definedName>
    <definedName name="_xlnm.Print_Area" localSheetId="0">Доходы!$B$1:$W$283</definedName>
  </definedNames>
  <calcPr calcId="152511"/>
</workbook>
</file>

<file path=xl/calcChain.xml><?xml version="1.0" encoding="utf-8"?>
<calcChain xmlns="http://schemas.openxmlformats.org/spreadsheetml/2006/main">
  <c r="T117" i="1" l="1"/>
  <c r="U117" i="1"/>
  <c r="U136" i="1"/>
  <c r="T136" i="1"/>
  <c r="U139" i="1"/>
  <c r="T139" i="1"/>
  <c r="V152" i="1" l="1"/>
  <c r="V146" i="1"/>
  <c r="V68" i="1"/>
  <c r="U277" i="1" l="1"/>
  <c r="T277" i="1"/>
  <c r="V277" i="1" l="1"/>
  <c r="U240" i="1"/>
  <c r="U239" i="1" s="1"/>
  <c r="U205" i="1"/>
  <c r="V276" i="1"/>
  <c r="V243" i="1"/>
  <c r="V267" i="1"/>
  <c r="U266" i="1"/>
  <c r="T266" i="1"/>
  <c r="V266" i="1" l="1"/>
  <c r="V207" i="1"/>
  <c r="V197" i="1"/>
  <c r="U196" i="1"/>
  <c r="V196" i="1" s="1"/>
  <c r="T196" i="1"/>
  <c r="T176" i="1"/>
  <c r="T175" i="1" s="1"/>
  <c r="V168" i="1"/>
  <c r="V174" i="1"/>
  <c r="V173" i="1"/>
  <c r="V128" i="1"/>
  <c r="V106" i="1" l="1"/>
  <c r="V108" i="1"/>
  <c r="V109" i="1"/>
  <c r="V110" i="1"/>
  <c r="U72" i="1"/>
  <c r="T72" i="1"/>
  <c r="U52" i="1"/>
  <c r="U51" i="1" s="1"/>
  <c r="U50" i="1" s="1"/>
  <c r="T52" i="1"/>
  <c r="T51" i="1" s="1"/>
  <c r="T50" i="1" s="1"/>
  <c r="V32" i="1"/>
  <c r="U176" i="1" l="1"/>
  <c r="U175" i="1" s="1"/>
  <c r="U157" i="1"/>
  <c r="T157" i="1"/>
  <c r="T155" i="1" s="1"/>
  <c r="U151" i="1"/>
  <c r="T151" i="1"/>
  <c r="T150" i="1" s="1"/>
  <c r="U145" i="1"/>
  <c r="T145" i="1"/>
  <c r="U86" i="1"/>
  <c r="U88" i="1"/>
  <c r="U67" i="1"/>
  <c r="T67" i="1"/>
  <c r="T66" i="1" s="1"/>
  <c r="U58" i="1"/>
  <c r="U150" i="1" l="1"/>
  <c r="V150" i="1" s="1"/>
  <c r="V151" i="1"/>
  <c r="U66" i="1"/>
  <c r="V66" i="1" s="1"/>
  <c r="V67" i="1"/>
  <c r="U85" i="1"/>
  <c r="V157" i="1"/>
  <c r="U155" i="1"/>
  <c r="T205" i="1"/>
  <c r="V236" i="1"/>
  <c r="V237" i="1"/>
  <c r="V220" i="1"/>
  <c r="V213" i="1"/>
  <c r="T88" i="1"/>
  <c r="V88" i="1" s="1"/>
  <c r="T86" i="1"/>
  <c r="V72" i="1"/>
  <c r="U70" i="1"/>
  <c r="U69" i="1" s="1"/>
  <c r="T70" i="1"/>
  <c r="T69" i="1" s="1"/>
  <c r="V71" i="1"/>
  <c r="T58" i="1"/>
  <c r="V58" i="1" s="1"/>
  <c r="T85" i="1" l="1"/>
  <c r="V69" i="1"/>
  <c r="V70" i="1"/>
  <c r="V281" i="1"/>
  <c r="V282" i="1"/>
  <c r="V275" i="1"/>
  <c r="V172" i="1"/>
  <c r="V105" i="1"/>
  <c r="V256" i="1"/>
  <c r="V234" i="1"/>
  <c r="V233" i="1"/>
  <c r="V235" i="1"/>
  <c r="V231" i="1"/>
  <c r="V230" i="1"/>
  <c r="V222" i="1"/>
  <c r="V219" i="1"/>
  <c r="V218" i="1"/>
  <c r="V217" i="1"/>
  <c r="V216" i="1"/>
  <c r="V214" i="1"/>
  <c r="V212" i="1"/>
  <c r="V208" i="1"/>
  <c r="U194" i="1"/>
  <c r="T194" i="1"/>
  <c r="V195" i="1"/>
  <c r="V194" i="1" l="1"/>
  <c r="U280" i="1"/>
  <c r="T280" i="1"/>
  <c r="T279" i="1" s="1"/>
  <c r="U274" i="1"/>
  <c r="U273" i="1" s="1"/>
  <c r="U272" i="1" s="1"/>
  <c r="T274" i="1"/>
  <c r="T273" i="1" s="1"/>
  <c r="T272" i="1" s="1"/>
  <c r="U269" i="1"/>
  <c r="U268" i="1" s="1"/>
  <c r="T269" i="1"/>
  <c r="T268" i="1" s="1"/>
  <c r="V270" i="1"/>
  <c r="T240" i="1"/>
  <c r="T239" i="1" s="1"/>
  <c r="T264" i="1"/>
  <c r="U262" i="1"/>
  <c r="T262" i="1"/>
  <c r="U260" i="1"/>
  <c r="T260" i="1"/>
  <c r="U202" i="1"/>
  <c r="T202" i="1"/>
  <c r="V203" i="1"/>
  <c r="U200" i="1"/>
  <c r="T200" i="1"/>
  <c r="V201" i="1"/>
  <c r="U198" i="1"/>
  <c r="T198" i="1"/>
  <c r="V199" i="1"/>
  <c r="U204" i="1"/>
  <c r="T204" i="1"/>
  <c r="V232" i="1"/>
  <c r="V228" i="1"/>
  <c r="V226" i="1"/>
  <c r="V224" i="1"/>
  <c r="V223" i="1"/>
  <c r="V211" i="1"/>
  <c r="V210" i="1"/>
  <c r="V209" i="1"/>
  <c r="V206" i="1"/>
  <c r="U238" i="1" l="1"/>
  <c r="T193" i="1"/>
  <c r="U193" i="1"/>
  <c r="V274" i="1"/>
  <c r="U279" i="1"/>
  <c r="V279" i="1" s="1"/>
  <c r="V280" i="1"/>
  <c r="T271" i="1"/>
  <c r="T238" i="1"/>
  <c r="V268" i="1"/>
  <c r="V200" i="1"/>
  <c r="V198" i="1"/>
  <c r="V269" i="1"/>
  <c r="V202" i="1"/>
  <c r="U189" i="1"/>
  <c r="U187" i="1"/>
  <c r="T189" i="1"/>
  <c r="T187" i="1"/>
  <c r="U185" i="1"/>
  <c r="T185" i="1"/>
  <c r="T184" i="1" s="1"/>
  <c r="U171" i="1"/>
  <c r="U163" i="1" s="1"/>
  <c r="U162" i="1" s="1"/>
  <c r="T171" i="1"/>
  <c r="T163" i="1" s="1"/>
  <c r="T162" i="1" s="1"/>
  <c r="V273" i="1" l="1"/>
  <c r="U271" i="1"/>
  <c r="V272" i="1"/>
  <c r="U183" i="1"/>
  <c r="U182" i="1" s="1"/>
  <c r="T183" i="1"/>
  <c r="T182" i="1" s="1"/>
  <c r="U184" i="1"/>
  <c r="V184" i="1" s="1"/>
  <c r="U130" i="1"/>
  <c r="T130" i="1"/>
  <c r="U127" i="1"/>
  <c r="T127" i="1"/>
  <c r="U119" i="1"/>
  <c r="T119" i="1"/>
  <c r="U160" i="1"/>
  <c r="T160" i="1"/>
  <c r="U153" i="1"/>
  <c r="T153" i="1"/>
  <c r="U144" i="1"/>
  <c r="T144" i="1"/>
  <c r="U142" i="1"/>
  <c r="T142" i="1"/>
  <c r="U138" i="1"/>
  <c r="U137" i="1" s="1"/>
  <c r="T138" i="1"/>
  <c r="T137" i="1" s="1"/>
  <c r="U133" i="1"/>
  <c r="T133" i="1"/>
  <c r="T132" i="1" s="1"/>
  <c r="U124" i="1"/>
  <c r="U123" i="1" s="1"/>
  <c r="T124" i="1"/>
  <c r="T123" i="1" s="1"/>
  <c r="U121" i="1"/>
  <c r="T121" i="1"/>
  <c r="U115" i="1"/>
  <c r="U114" i="1" s="1"/>
  <c r="U112" i="1"/>
  <c r="T112" i="1"/>
  <c r="T115" i="1"/>
  <c r="T114" i="1" s="1"/>
  <c r="U104" i="1"/>
  <c r="T104" i="1"/>
  <c r="T103" i="1" s="1"/>
  <c r="U95" i="1"/>
  <c r="U94" i="1" s="1"/>
  <c r="T95" i="1"/>
  <c r="T94" i="1" s="1"/>
  <c r="U99" i="1"/>
  <c r="U98" i="1" s="1"/>
  <c r="T99" i="1"/>
  <c r="T98" i="1" s="1"/>
  <c r="U91" i="1"/>
  <c r="T91" i="1"/>
  <c r="T90" i="1" s="1"/>
  <c r="U83" i="1"/>
  <c r="T83" i="1"/>
  <c r="U81" i="1"/>
  <c r="T81" i="1"/>
  <c r="U64" i="1"/>
  <c r="U76" i="1"/>
  <c r="T76" i="1"/>
  <c r="T75" i="1" s="1"/>
  <c r="T74" i="1" s="1"/>
  <c r="T64" i="1"/>
  <c r="U61" i="1"/>
  <c r="T61" i="1"/>
  <c r="T60" i="1" s="1"/>
  <c r="U56" i="1"/>
  <c r="T56" i="1"/>
  <c r="U48" i="1"/>
  <c r="U47" i="1" s="1"/>
  <c r="T48" i="1"/>
  <c r="T47" i="1" s="1"/>
  <c r="U43" i="1"/>
  <c r="U41" i="1"/>
  <c r="U38" i="1"/>
  <c r="T43" i="1"/>
  <c r="T41" i="1"/>
  <c r="T38" i="1"/>
  <c r="U30" i="1"/>
  <c r="T30" i="1"/>
  <c r="U35" i="1"/>
  <c r="U33" i="1"/>
  <c r="T35" i="1"/>
  <c r="T33" i="1"/>
  <c r="U24" i="1"/>
  <c r="T24" i="1"/>
  <c r="T23" i="1" s="1"/>
  <c r="V17" i="1"/>
  <c r="V18" i="1"/>
  <c r="V20" i="1"/>
  <c r="V21" i="1"/>
  <c r="V22" i="1"/>
  <c r="V25" i="1"/>
  <c r="V26" i="1"/>
  <c r="V27" i="1"/>
  <c r="V28" i="1"/>
  <c r="V31" i="1"/>
  <c r="V34" i="1"/>
  <c r="V36" i="1"/>
  <c r="V39" i="1"/>
  <c r="V42" i="1"/>
  <c r="V44" i="1"/>
  <c r="V46" i="1"/>
  <c r="V49" i="1"/>
  <c r="V57" i="1"/>
  <c r="V59" i="1"/>
  <c r="V62" i="1"/>
  <c r="V63" i="1"/>
  <c r="V65" i="1"/>
  <c r="V73" i="1"/>
  <c r="V77" i="1"/>
  <c r="V78" i="1"/>
  <c r="V82" i="1"/>
  <c r="V84" i="1"/>
  <c r="V87" i="1"/>
  <c r="V89" i="1"/>
  <c r="V92" i="1"/>
  <c r="V96" i="1"/>
  <c r="V100" i="1"/>
  <c r="V101" i="1"/>
  <c r="V102" i="1"/>
  <c r="V113" i="1"/>
  <c r="V116" i="1"/>
  <c r="V122" i="1"/>
  <c r="V125" i="1"/>
  <c r="V129" i="1"/>
  <c r="V134" i="1"/>
  <c r="V135" i="1"/>
  <c r="V140" i="1"/>
  <c r="V143" i="1"/>
  <c r="V147" i="1"/>
  <c r="V148" i="1"/>
  <c r="V149" i="1"/>
  <c r="V154" i="1"/>
  <c r="V158" i="1"/>
  <c r="V161" i="1"/>
  <c r="V164" i="1"/>
  <c r="V165" i="1"/>
  <c r="V166" i="1"/>
  <c r="V167" i="1"/>
  <c r="V169" i="1"/>
  <c r="V170" i="1"/>
  <c r="V185" i="1"/>
  <c r="V186" i="1"/>
  <c r="V187" i="1"/>
  <c r="V188" i="1"/>
  <c r="V189" i="1"/>
  <c r="V190" i="1"/>
  <c r="V193" i="1"/>
  <c r="V204" i="1"/>
  <c r="V205" i="1"/>
  <c r="V215" i="1"/>
  <c r="V221" i="1"/>
  <c r="V225" i="1"/>
  <c r="V227" i="1"/>
  <c r="V229" i="1"/>
  <c r="V238" i="1"/>
  <c r="V239" i="1"/>
  <c r="V240" i="1"/>
  <c r="V241" i="1"/>
  <c r="V242" i="1"/>
  <c r="V244" i="1"/>
  <c r="V245" i="1"/>
  <c r="V246" i="1"/>
  <c r="V247" i="1"/>
  <c r="V248" i="1"/>
  <c r="V249" i="1"/>
  <c r="V250" i="1"/>
  <c r="V251" i="1"/>
  <c r="V252" i="1"/>
  <c r="V253" i="1"/>
  <c r="V254" i="1"/>
  <c r="V255" i="1"/>
  <c r="V257" i="1"/>
  <c r="V258" i="1"/>
  <c r="V259" i="1"/>
  <c r="V260" i="1"/>
  <c r="V261" i="1"/>
  <c r="V262" i="1"/>
  <c r="V263" i="1"/>
  <c r="V264" i="1"/>
  <c r="V265" i="1"/>
  <c r="U19" i="1"/>
  <c r="U16" i="1"/>
  <c r="T19" i="1"/>
  <c r="T16" i="1"/>
  <c r="T15" i="1" s="1"/>
  <c r="T181" i="1" l="1"/>
  <c r="V271" i="1"/>
  <c r="U181" i="1"/>
  <c r="V183" i="1"/>
  <c r="V47" i="1"/>
  <c r="U103" i="1"/>
  <c r="V103" i="1" s="1"/>
  <c r="V104" i="1"/>
  <c r="V41" i="1"/>
  <c r="T97" i="1"/>
  <c r="T93" i="1" s="1"/>
  <c r="V83" i="1"/>
  <c r="T14" i="1"/>
  <c r="U126" i="1"/>
  <c r="V121" i="1"/>
  <c r="V38" i="1"/>
  <c r="T55" i="1"/>
  <c r="T54" i="1" s="1"/>
  <c r="V142" i="1"/>
  <c r="V115" i="1"/>
  <c r="V162" i="1"/>
  <c r="V127" i="1"/>
  <c r="T45" i="1"/>
  <c r="V61" i="1"/>
  <c r="U118" i="1"/>
  <c r="V155" i="1"/>
  <c r="T29" i="1"/>
  <c r="V64" i="1"/>
  <c r="T126" i="1"/>
  <c r="T80" i="1"/>
  <c r="T79" i="1" s="1"/>
  <c r="U111" i="1"/>
  <c r="V124" i="1"/>
  <c r="T111" i="1"/>
  <c r="T118" i="1"/>
  <c r="V139" i="1"/>
  <c r="V33" i="1"/>
  <c r="V19" i="1"/>
  <c r="V35" i="1"/>
  <c r="T40" i="1"/>
  <c r="T37" i="1" s="1"/>
  <c r="V112" i="1"/>
  <c r="V91" i="1"/>
  <c r="V144" i="1"/>
  <c r="V81" i="1"/>
  <c r="V94" i="1"/>
  <c r="V123" i="1"/>
  <c r="V133" i="1"/>
  <c r="U132" i="1"/>
  <c r="V132" i="1" s="1"/>
  <c r="V145" i="1"/>
  <c r="V95" i="1"/>
  <c r="V24" i="1"/>
  <c r="V76" i="1"/>
  <c r="U90" i="1"/>
  <c r="V90" i="1" s="1"/>
  <c r="V114" i="1"/>
  <c r="V160" i="1"/>
  <c r="V16" i="1"/>
  <c r="V137" i="1"/>
  <c r="V163" i="1"/>
  <c r="U97" i="1"/>
  <c r="V138" i="1"/>
  <c r="V171" i="1"/>
  <c r="V153" i="1"/>
  <c r="V99" i="1"/>
  <c r="V98" i="1"/>
  <c r="V85" i="1"/>
  <c r="U80" i="1"/>
  <c r="V86" i="1"/>
  <c r="U75" i="1"/>
  <c r="U74" i="1" s="1"/>
  <c r="V74" i="1" s="1"/>
  <c r="U60" i="1"/>
  <c r="V60" i="1" s="1"/>
  <c r="V56" i="1"/>
  <c r="U45" i="1"/>
  <c r="V48" i="1"/>
  <c r="U40" i="1"/>
  <c r="V43" i="1"/>
  <c r="V30" i="1"/>
  <c r="U29" i="1"/>
  <c r="U23" i="1"/>
  <c r="V23" i="1" s="1"/>
  <c r="U15" i="1"/>
  <c r="V15" i="1" s="1"/>
  <c r="V97" i="1" l="1"/>
  <c r="V126" i="1"/>
  <c r="V181" i="1"/>
  <c r="V182" i="1"/>
  <c r="V111" i="1"/>
  <c r="V118" i="1"/>
  <c r="V29" i="1"/>
  <c r="V45" i="1"/>
  <c r="T13" i="1"/>
  <c r="V40" i="1"/>
  <c r="U93" i="1"/>
  <c r="V93" i="1" s="1"/>
  <c r="U79" i="1"/>
  <c r="V79" i="1" s="1"/>
  <c r="V136" i="1"/>
  <c r="U37" i="1"/>
  <c r="V37" i="1" s="1"/>
  <c r="V80" i="1"/>
  <c r="V75" i="1"/>
  <c r="U55" i="1"/>
  <c r="U54" i="1" s="1"/>
  <c r="U14" i="1"/>
  <c r="T283" i="1" l="1"/>
  <c r="V14" i="1"/>
  <c r="V117" i="1"/>
  <c r="V55" i="1"/>
  <c r="V54" i="1"/>
  <c r="U13" i="1"/>
  <c r="V13" i="1" l="1"/>
  <c r="U283" i="1"/>
  <c r="V283" i="1" s="1"/>
</calcChain>
</file>

<file path=xl/sharedStrings.xml><?xml version="1.0" encoding="utf-8"?>
<sst xmlns="http://schemas.openxmlformats.org/spreadsheetml/2006/main" count="841" uniqueCount="487">
  <si>
    <t>Документ</t>
  </si>
  <si>
    <t>Гл. администратор</t>
  </si>
  <si>
    <t>000</t>
  </si>
  <si>
    <t>10000000000000000</t>
  </si>
  <si>
    <t>НАЛОГОВЫЕ И НЕНАЛОГОВЫЕ ДОХОДЫ</t>
  </si>
  <si>
    <t>182</t>
  </si>
  <si>
    <t>10100000000000000</t>
  </si>
  <si>
    <t>НАЛОГИ НА ПРИБЫЛЬ, ДОХОДЫ</t>
  </si>
  <si>
    <t>10101000000000110</t>
  </si>
  <si>
    <t>Налог на прибыль организаций</t>
  </si>
  <si>
    <t>10101010000000110</t>
  </si>
  <si>
    <t>Налог на прибыль организаций, зачисляемый в бюджеты бюджетной системы Российской Федерации по соответствующим ставкам</t>
  </si>
  <si>
    <t>10101012020000110</t>
  </si>
  <si>
    <t>Налог на прибыль организаций (за исключением консолидированных групп налогоплательщиков), зачисляемый в бюджеты субъектов Российской Федерации</t>
  </si>
  <si>
    <t>10101014020000110</t>
  </si>
  <si>
    <t>Налог на прибыль организаций консолидированных групп налогоплательщиков, зачисляемый в бюджеты субъектов Российской Федерации</t>
  </si>
  <si>
    <t>10102000010000110</t>
  </si>
  <si>
    <t>Налог на доходы физических лиц</t>
  </si>
  <si>
    <t>10102010010000110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</si>
  <si>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t>
  </si>
  <si>
    <t>10102020010000110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</si>
  <si>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t>
  </si>
  <si>
    <t>10102030010000110</t>
  </si>
  <si>
    <t>Налог на доходы физических лиц с доходов, полученных физическими лицами в соответствии со статьей 228 Налогового кодекса Российской Федерации</t>
  </si>
  <si>
    <t>100</t>
  </si>
  <si>
    <t>10300000000000000</t>
  </si>
  <si>
    <t>НАЛОГИ НА ТОВАРЫ (РАБОТЫ, УСЛУГИ), РЕАЛИЗУЕМЫЕ НА ТЕРРИТОРИИ РОССИЙСКОЙ ФЕДЕРАЦИИ</t>
  </si>
  <si>
    <t>10302000010000110</t>
  </si>
  <si>
    <t>Акцизы по подакцизным товарам (продукции), производимым на территории Российской Федерации</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</si>
  <si>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</si>
  <si>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</si>
  <si>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</si>
  <si>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</si>
  <si>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10500000000000000</t>
  </si>
  <si>
    <t>НАЛОГИ НА СОВОКУПНЫЙ ДОХОД</t>
  </si>
  <si>
    <t>10502000020000110</t>
  </si>
  <si>
    <t>Единый налог на вмененный доход для отдельных видов деятельности</t>
  </si>
  <si>
    <t>10502010020000110</t>
  </si>
  <si>
    <t>10503000010000110</t>
  </si>
  <si>
    <t>Единый сельскохозяйственный налог</t>
  </si>
  <si>
    <t>10503010010000110</t>
  </si>
  <si>
    <t>10504000020000110</t>
  </si>
  <si>
    <t>Налог, взимаемый в связи с применением патентной системы налогообложения</t>
  </si>
  <si>
    <t>10504010020000110</t>
  </si>
  <si>
    <t>Налог, взимаемый в связи с применением патентной системы налогообложения, зачисляемый в бюджеты городских округов</t>
  </si>
  <si>
    <t>10600000000000000</t>
  </si>
  <si>
    <t>НАЛОГИ НА ИМУЩЕСТВО</t>
  </si>
  <si>
    <t>10601000000000110</t>
  </si>
  <si>
    <t>Налог на имущество физических лиц</t>
  </si>
  <si>
    <t>10601020040000110</t>
  </si>
  <si>
    <t>Налог на имущество физических лиц, взимаемый по ставкам, применяемым к объектам налогообложения, расположенным в границах городских округов</t>
  </si>
  <si>
    <t>10606000000000110</t>
  </si>
  <si>
    <t>Земельный налог</t>
  </si>
  <si>
    <t>10606030000000110</t>
  </si>
  <si>
    <t>Земельный налог с организаций</t>
  </si>
  <si>
    <t>10606032040000110</t>
  </si>
  <si>
    <t>Земельный налог с организаций, обладающих земельным участком, расположенным в границах городских округов</t>
  </si>
  <si>
    <t>10606040000000110</t>
  </si>
  <si>
    <t>Земельный налог с физических лиц</t>
  </si>
  <si>
    <t>10606042040000110</t>
  </si>
  <si>
    <t>Земельный налог с физических лиц, обладающих земельным участком, расположенным в границах городских округов</t>
  </si>
  <si>
    <t>10800000000000000</t>
  </si>
  <si>
    <t>ГОСУДАРСТВЕННАЯ ПОШЛИНА</t>
  </si>
  <si>
    <t>10803000010000110</t>
  </si>
  <si>
    <t>Государственная пошлина по делам, рассматриваемым в судах общей юрисдикции, мировыми судьями</t>
  </si>
  <si>
    <t>10807000010000110</t>
  </si>
  <si>
    <t>Государственная пошлина за государственную регистрацию, а также за совершение прочих юридически значимых действий</t>
  </si>
  <si>
    <t>013</t>
  </si>
  <si>
    <t>10807173010000110</t>
  </si>
  <si>
    <t>Государственная пошлина за выдачу органом местного самоуправления городского округа специального разрешения на движение по автомобильным дорогам транспортных средств, осуществляющих перевозки опасных, тяжеловесных и (или) крупногабаритных грузов, зачисляемая в бюджеты городских округов</t>
  </si>
  <si>
    <t>10807173011000110</t>
  </si>
  <si>
    <t>018</t>
  </si>
  <si>
    <t>11100000000000000</t>
  </si>
  <si>
    <t>ДОХОДЫ ОТ ИСПОЛЬЗОВАНИЯ ИМУЩЕСТВА, НАХОДЯЩЕГОСЯ В ГОСУДАРСТВЕННОЙ И МУНИЦИПАЛЬНОЙ СОБСТВЕННОСТИ</t>
  </si>
  <si>
    <t>11105000000000120</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</si>
  <si>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</si>
  <si>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907</t>
  </si>
  <si>
    <t>11105010000000120</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</si>
  <si>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</si>
  <si>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11105012040000120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</si>
  <si>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округов, а также средства от продажи права на заключение договоров аренды указанных земельных участков</t>
  </si>
  <si>
    <t>11105020000000120</t>
  </si>
  <si>
    <t>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t>
  </si>
  <si>
    <t>11105030000000120</t>
  </si>
  <si>
    <t>Доходы от сдачи в аренду имущества, находящегося в оперативном управлении органов государственной власти, органов местного самоуправления, государственных внебюджетных фондов и созданных ими учреждений (за исключением имущества бюджетных и автономных учреждений)</t>
  </si>
  <si>
    <t>11105034040000120</t>
  </si>
  <si>
    <t>Доходы от сдачи в аренду имущества, находящегося в оперативном управлении органов управления городских округов и созданных ими учреждений (за исключением имущества муниципальных бюджетных и автономных учреждений)</t>
  </si>
  <si>
    <t>11105070000000120</t>
  </si>
  <si>
    <t>Доходы от сдачи в аренду имущества, составляющего государственную (муниципальную) казну (за исключением земельных участков)</t>
  </si>
  <si>
    <t>11105074040000120</t>
  </si>
  <si>
    <t>Доходы от сдачи в аренду имущества, составляющего казну городских округов (за исключением земельных участков)</t>
  </si>
  <si>
    <t>11107000000000120</t>
  </si>
  <si>
    <t>Платежи от государственных и муниципальных унитарных предприятий</t>
  </si>
  <si>
    <t>11108000000000120</t>
  </si>
  <si>
    <t>Средства, получаемые от передачи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 в залог, в доверительное управление</t>
  </si>
  <si>
    <t>11109000000000120</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</si>
  <si>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</si>
  <si>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11109040000000120</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</si>
  <si>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</si>
  <si>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11109044040000120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</si>
  <si>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</si>
  <si>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11200000000000000</t>
  </si>
  <si>
    <t>ПЛАТЕЖИ ПРИ ПОЛЬЗОВАНИИ ПРИРОДНЫМИ РЕСУРСАМИ</t>
  </si>
  <si>
    <t>048</t>
  </si>
  <si>
    <t>11201000010000120</t>
  </si>
  <si>
    <t>Плата за негативное воздействие на окружающую среду</t>
  </si>
  <si>
    <t>11201010010000120</t>
  </si>
  <si>
    <t>11201010016000120</t>
  </si>
  <si>
    <t>Плата за выбросы загрязняющих веществ в атмосферный воздух стационарными объектами (федеральные государственные органы, Банк России, органы управления государственными внебюджетными фондами Российской Федерации)</t>
  </si>
  <si>
    <t>11201030010000120</t>
  </si>
  <si>
    <t>Плата за сбросы загрязняющих веществ в водные объекты</t>
  </si>
  <si>
    <t>11201030016000120</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</si>
  <si>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</si>
  <si>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11201040010000120</t>
  </si>
  <si>
    <t>Плата за размещение отходов производства и потребления</t>
  </si>
  <si>
    <t>11201041016000120</t>
  </si>
  <si>
    <t>11201042016000120</t>
  </si>
  <si>
    <t>Плата за размещение твердых коммунальных отходов</t>
  </si>
  <si>
    <t>11204000000000120</t>
  </si>
  <si>
    <t>Плата за использование лесов</t>
  </si>
  <si>
    <t>11204040040000120</t>
  </si>
  <si>
    <t>Плата за использование лесов, расположенных на землях иных категорий, находящихся в собственности городских округов</t>
  </si>
  <si>
    <t>11204041040000120</t>
  </si>
  <si>
    <t>Плата за использование лесов, расположенных на землях иных категорий, находящихся в собственности городских округов, в части платы по договору купли-продажи лесных насаждений</t>
  </si>
  <si>
    <t>11300000000000000</t>
  </si>
  <si>
    <t>ДОХОДЫ ОТ ОКАЗАНИЯ ПЛАТНЫХ УСЛУГ (РАБОТ) И КОМПЕНСАЦИИ ЗАТРАТ ГОСУДАРСТВА</t>
  </si>
  <si>
    <t>11301000000000130</t>
  </si>
  <si>
    <t>Доходы от оказания платных услуг (работ)</t>
  </si>
  <si>
    <t>11301990000000130</t>
  </si>
  <si>
    <t>Прочие доходы от оказания платных услуг (работ)</t>
  </si>
  <si>
    <t>11301994040000130</t>
  </si>
  <si>
    <t>Прочие доходы от оказания платных услуг (работ) получателями средств бюджетов городских округов</t>
  </si>
  <si>
    <t>11302000000000130</t>
  </si>
  <si>
    <t>Доходы от компенсации затрат государства</t>
  </si>
  <si>
    <t>11302060000000130</t>
  </si>
  <si>
    <t>Доходы, поступающие в порядке возмещения расходов, понесенных в связи с эксплуатацией имущества</t>
  </si>
  <si>
    <t>11302064040000130</t>
  </si>
  <si>
    <t>Доходы, поступающие в порядке возмещения расходов, понесенных в связи с эксплуатацией имущества городских округов</t>
  </si>
  <si>
    <t>11400000000000000</t>
  </si>
  <si>
    <t>ДОХОДЫ ОТ ПРОДАЖИ МАТЕРИАЛЬНЫХ И НЕМАТЕРИАЛЬНЫХ АКТИВОВ</t>
  </si>
  <si>
    <t>11401000000000410</t>
  </si>
  <si>
    <t>Доходы от продажи квартир</t>
  </si>
  <si>
    <t>11401040040000410</t>
  </si>
  <si>
    <t>Доходы от продажи квартир, находящихся в собственности городских округов</t>
  </si>
  <si>
    <t>11402000000000000</t>
  </si>
  <si>
    <t>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t>
  </si>
  <si>
    <t>11402040040000410</t>
  </si>
  <si>
    <t>Доходы от реализации имущества, находящегося в собственности городских округов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</si>
  <si>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11402043040000410</t>
  </si>
  <si>
    <t>Доходы от реализации иного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</si>
  <si>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11600000000000000</t>
  </si>
  <si>
    <t>ШТРАФЫ, САНКЦИИ, ВОЗМЕЩЕНИЕ УЩЕРБА</t>
  </si>
  <si>
    <t>11603000000000140</t>
  </si>
  <si>
    <t>Денежные взыскания (штрафы) за нарушение законодательства о налогах и сборах</t>
  </si>
  <si>
    <t>11603030010000140</t>
  </si>
  <si>
    <t>Денежные взыскания (штрафы) за административные правонарушения в области налогов и сборов, предусмотренные Кодексом Российской Федерации об административных правонарушениях</t>
  </si>
  <si>
    <t>11603030016000140</t>
  </si>
  <si>
    <t>Денежные взыскания (штрафы) за административные правонарушения в области налогов и сборов, предусмотренные Кодексом Российской Федерации об административных правонарушениях (федеральные государственные органы, Банк России, органы управления государственными внебюджетными фондами Российской Федерации)</t>
  </si>
  <si>
    <t>188</t>
  </si>
  <si>
    <t>11608000010000140</t>
  </si>
  <si>
    <t>Денежные взыскания (штрафы) за административные правонарушения в области государственного регулирования производства и оборота этилового спирта, алкогольной, спиртосодержащей и табачной продукции</t>
  </si>
  <si>
    <t>11608010010000140</t>
  </si>
  <si>
    <t>Денежные взыскания (штрафы) за административные правонарушения в области государственного регулирования производства и оборота этилового спирта, алкогольной, спиртосодержащей продукции</t>
  </si>
  <si>
    <t>11608010016000140</t>
  </si>
  <si>
    <t>Денежные взыскания (штрафы) за административные правонарушения в области государственного регулирования производства и оборота этилового спирта, алкогольной, спиртосодержащей продукции (федеральные государственные органы, Банк России, органы управления государственными внебюджетными фондами Российской Федерации)</t>
  </si>
  <si>
    <t>321</t>
  </si>
  <si>
    <t>11625000000000140</t>
  </si>
  <si>
    <t>Денежные взыскания (штрафы) за нарушение законодательства Российской Федерации о недрах, об особо охраняемых природных территориях, об охране и использовании животного мира, об экологической экспертизе, в области охраны окружающей среды, о рыболовстве и сохранении водных биологических ресурсов, земельного законодательства, лесного законодательства, водного законодательства</t>
  </si>
  <si>
    <t>11625060010000140</t>
  </si>
  <si>
    <t>Денежные взыскания (штрафы) за нарушение земельного законодательства</t>
  </si>
  <si>
    <t>11625060016000140</t>
  </si>
  <si>
    <t>Денежные взыскания (штрафы) за нарушение земельного законодательства (федеральные государственные органы, Банк России, органы управления государственными внебюджетными фондами Российской Федерации)</t>
  </si>
  <si>
    <t>11628000010000140</t>
  </si>
  <si>
    <t>Денежные взыскания (штрафы) за нарушение законодательства в области обеспечения санитарно-эпидемиологического благополучия человека и законодательства в сфере защиты прав потребителей</t>
  </si>
  <si>
    <t>11628000016000140</t>
  </si>
  <si>
    <t>Денежные взыскания (штрафы) за нарушение законодательства в области обеспечения санитарно-эпидемиологического благополучия человека и законодательства в сфере защиты прав потребителей (федеральные государственные органы, Банк России, органы управления государственными внебюджетными фондами Российской Федерации)</t>
  </si>
  <si>
    <t>388</t>
  </si>
  <si>
    <t>11630000010000140</t>
  </si>
  <si>
    <t>Денежные взыскания (штрафы) за правонарушения в области дорожного движения</t>
  </si>
  <si>
    <t>11630010010000140</t>
  </si>
  <si>
    <t>Денежные взыскания (штрафы) за нарушение правил перевозки крупногабаритных и тяжеловесных грузов по автомобильным дорогам общего пользования</t>
  </si>
  <si>
    <t>11630013010000140</t>
  </si>
  <si>
    <t>Денежные взыскания (штрафы) за нарушение правил перевозки крупногабаритных и тяжеловесных грузов по автомобильным дорогам общего пользования местного значения городских округов</t>
  </si>
  <si>
    <t>11630013016000140</t>
  </si>
  <si>
    <t>Денежные взыскания (штрафы) за нарушение правил перевозки крупногабаритных и тяжеловесных грузов по автомобильным дорогам общего пользования местного значения городских округов (федеральные государственные органы, Банк России, органы управления государственными внебюджетными фондами Российской Федерации)</t>
  </si>
  <si>
    <t>106</t>
  </si>
  <si>
    <t>11630030010000140</t>
  </si>
  <si>
    <t>Прочие денежные взыскания (штрафы) за правонарушения в области дорожного движения</t>
  </si>
  <si>
    <t>11630030016000140</t>
  </si>
  <si>
    <t>Прочие денежные взыскания (штрафы) за правонарушения в области дорожного движения (федеральные государственные органы, Банк России, органы управления государственными внебюджетными фондами Российской Федерации)</t>
  </si>
  <si>
    <t>11633000000000140</t>
  </si>
  <si>
    <t>Денежные взыскания (штрафы) за нарушение законодательства Российской Федерации о контрактной системе в сфере закупок товаров, работ, услуг для обеспечения государственных и муниципальных нужд</t>
  </si>
  <si>
    <t>11633040040000140</t>
  </si>
  <si>
    <t>Денежные взыскания (штрафы) за нарушение законодательства Российской Федерации о контрактной системе в сфере закупок товаров, работ, услуг для обеспечения государственных и муниципальных нужд для нужд городских округов</t>
  </si>
  <si>
    <t>161</t>
  </si>
  <si>
    <t>11633040046000140</t>
  </si>
  <si>
    <t>Денежные взыскания (штрафы) за нарушение законодательства Российской Федерации о контрактной системе в сфере закупок товаров, работ, услуг для обеспечения государственных и муниципальных нужд для нужд городских округов (федеральные государственные органы, Банк России, органы управления государственными внебюджетными фондами Российской Федерации)</t>
  </si>
  <si>
    <t>11637000000000140</t>
  </si>
  <si>
    <t>Поступления сумм в возмещение вреда, причиняемого автомобильным дорогам транспортными средствами, осуществляющими перевозки тяжеловесных и (или) крупногабаритных грузов</t>
  </si>
  <si>
    <t>11637030040000140</t>
  </si>
  <si>
    <t>Поступления сумм в возмещение вреда, причиняемого автомобильным дорогам местного значения транспортными средствами, осуществляющими перевозки тяжеловесных и (или) крупногабаритных грузов, зачисляемые в бюджеты городских округов</t>
  </si>
  <si>
    <t>11643000010000140</t>
  </si>
  <si>
    <t>Денежные взыскания (штрафы) за нарушение законодательства Российской Федерации об административных правонарушениях, предусмотренные статьей 20.25 Кодекса Российской Федерации об административных правонарушениях</t>
  </si>
  <si>
    <t>11643000016000140</t>
  </si>
  <si>
    <t>Денежные взыскания (штрафы) за нарушение законодательства Российской Федерации об административных правонарушениях, предусмотренные статьей 20.25 Кодекса Российской Федерации об административных правонарушениях (федеральные государственные органы, Банк России, органы управления государственными внебюджетными фондами Российской Федерации)</t>
  </si>
  <si>
    <t>11651000020000140</t>
  </si>
  <si>
    <t>Денежные взыскания (штрафы), установленные законами субъектов Российской Федерации за несоблюдение муниципальных правовых актов</t>
  </si>
  <si>
    <t>11651020020000140</t>
  </si>
  <si>
    <t>Денежные взыскания (штрафы), установленные законами субъектов Российской Федерации за несоблюдение муниципальных правовых актов, зачисляемые в бюджеты городских округов</t>
  </si>
  <si>
    <t>11690000000000140</t>
  </si>
  <si>
    <t>Прочие поступления от денежных взысканий (штрафов) и иных сумм в возмещение ущерба</t>
  </si>
  <si>
    <t>11690040040000140</t>
  </si>
  <si>
    <t>Прочие поступления от денежных взысканий (штрафов) и иных сумм в возмещение ущерба, зачисляемые в бюджеты городских округов</t>
  </si>
  <si>
    <t>005</t>
  </si>
  <si>
    <t>069</t>
  </si>
  <si>
    <t>120</t>
  </si>
  <si>
    <t>11690040046000140</t>
  </si>
  <si>
    <t>Прочие поступления от денежных взысканий (штрафов) и иных сумм в возмещение ущерба, зачисляемые в бюджеты городских округов (федеральные государственные органы, Банк России, органы управления государственными внебюджетными фондами Российской Федерации)</t>
  </si>
  <si>
    <t>20000000000000000</t>
  </si>
  <si>
    <t>БЕЗВОЗМЕЗДНЫЕ ПОСТУПЛЕНИЯ</t>
  </si>
  <si>
    <t>20200000000000000</t>
  </si>
  <si>
    <t>БЕЗВОЗМЕЗДНЫЕ ПОСТУПЛЕНИЯ ОТ ДРУГИХ БЮДЖЕТОВ БЮДЖЕТНОЙ СИСТЕМЫ РОССИЙСКОЙ ФЕДЕРАЦИИ</t>
  </si>
  <si>
    <t>Дотации бюджетам бюджетной системы Российской Федерации</t>
  </si>
  <si>
    <t>Дотации на выравнивание бюджетной обеспеченности</t>
  </si>
  <si>
    <t>Дотации бюджетам городских округов на выравнивание бюджетной обеспеченности</t>
  </si>
  <si>
    <t>Дотации на выравнивание бюджетной обеспеченности поселений в рамках подпрограммы "Создание условий для эффективного и ответственного управления муниципальными финансами, повышения устойчивости бюджетов муниципальных образований" государственной программы Красноярского края "Управление государственными финансами"</t>
  </si>
  <si>
    <t>Дотации бюджетам на поддержку мер по обеспечению сбалансированности бюджетов</t>
  </si>
  <si>
    <t>Дотации бюджетам городских округов на поддержку мер по обеспечению сбалансированности бюджетов</t>
  </si>
  <si>
    <t>Дотации бюджетам, связанные с особым режимом безопасного функционирования закрытых административно-территориальных образований</t>
  </si>
  <si>
    <t>Дотации бюджетам городских округов, связанные с особым режимом безопасного функционирования закрытых административно-территориальных образований</t>
  </si>
  <si>
    <t>Прочие дотации</t>
  </si>
  <si>
    <t>Прочие дотации бюджетам городских округов</t>
  </si>
  <si>
    <t>Субсидии бюджетам бюджетной системы Российской Федерации (межбюджетные субсидии)</t>
  </si>
  <si>
    <t>Прочие субсидии</t>
  </si>
  <si>
    <t>Прочие субсидии бюджетам городских округов</t>
  </si>
  <si>
    <t>Субсидии бюджетам муниципальных образований на частичное финансирование (возмещение) расходов муниципальных образований края на выплаты врачам (включая санитарных врачей), медицинским сестрам диетическим, шеф-поварам, старшим воспитателям муниципальных загородных оздоровительных лагерей, оплату услуг по санитарно-эпидемиологической оценке обстановки муниципальных загородных оздоровительных лагерей, оказанных на договорной основе, в случае отсутствия в муниципальных загородных оздоровительных лагерях санитарных врачей,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</si>
  <si>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Субсидии бюджетам муниципальных образований на выравнивание обеспеченности муниципальных образований Красноярского края по реализации ими отдельных расходных обязательств в рамках подпрограммы "Создание условий для эффективного и ответственного управления муниципальными финансами, повышения устойчивости бюджетов муниципальных образований" государственной программы Красноярского края "Управление государственными финансами"</t>
  </si>
  <si>
    <t>Субсидии бюджетам муниципальных образований на организацию и проведение акарицидных обработок мест массового отдыха населения в рамках подпрограммы "Профилактика заболеваний и формирование здорового образа жизни. Развитие первичной медико-санитарной помощи, паллиативной помощи и совершенствование системы лекарственного обеспечения" государственной программы Красноярского края "Развитие здравоохранения"</t>
  </si>
  <si>
    <t>Субвенции бюджетам бюджетной системы Российской Федерации</t>
  </si>
  <si>
    <t>Субвенции местным бюджетам на выполнение передаваемых полномочий субъектов Российской Федерации</t>
  </si>
  <si>
    <t>Субвенции бюджетам городских округов на выполнение передаваемых полномочий субъектов Российской Федерации</t>
  </si>
  <si>
    <t>Субвенции бюджетам муниципальных образований на финансирование расходов по социальному обслуживанию граждан, в том числе по предоставлению мер социальной поддержки работникам муниципальных учреждений социального обслуживания (в соответствии с Законом края от 9 декабря 2010 года № 11-5397), в рамках подпрограммы "Повышение качества и доступности социальных услуг" государственной программы Красноярского края "Развитие системы социальной поддержки граждан"</t>
  </si>
  <si>
    <t>Субвенции бюджетам муниципальных образований на обеспечение бесплатного проезда детей и лиц, сопровождающих организованные группы детей, до места нахождения загородных оздоровительных лагерей и обратно (в соответствии с Законом края от 9 декабря 2010 года № 11-5397) в рамках подпрограммы "Социальная поддержка семей, имеющих детей" государственной программы Красноярского края "Развитие системы социальной поддержки граждан"</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</si>
  <si>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находящихся на территории края, общедоступного и бесплатного дошкольного образования в муниципальных общеобразовательных организациях, находящихся на территории края, в части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</si>
  <si>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находящихся на территории края, обеспечение дополнительного образования детей в муниципальных общеобразовательных организациях, находящихся на территории края, в части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</si>
  <si>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осуществление государственных полномочий по осуществлению уведомительной регистрации коллективных договоров и территориальных соглашений и контроля за их выполнением (в соответствии с Законом края от 30 января 2014 года № 6-2056) по министерству экономического развития и инвестиционной политики Красноярского края в рамках непрограммных расходов отдельных органов исполнительной власти</t>
  </si>
  <si>
    <t>Субвенции бюджетам муниципальных образований на осуществление государственных полномочий по организации деятельности органов управления системой социальной защиты населения (в соответствии с Законом края от 20 декабря 2005 года № 17-4294) в рамках подпрограммы "Повышение качества и доступности социальных услуг" государственной программы Красноярского края "Развитие системы социальной поддержки граждан"</t>
  </si>
  <si>
    <t>Субвенции бюджетам муниципальных образований на выполнение государственных полномочий по созданию и обеспечению деятельности административных комиссий (в соответствии с Законом края от 23 апреля 2009 года № 8-3170) в рамках непрограммных расходов органов судебной власти</t>
  </si>
  <si>
    <t>Субвенции бюджетам муниципальных районов и городских округов края на выполнение отдельных государственных полномочий по организации проведения мероприятий по отлову и содержанию безнадзорных животных (в соответствии с Законом края от 13 июня 2013 года № 4-1402) в рамках подпрограммы "Обеспечение общих условий функционирования отраслей агропромышленного комплекса" государственной программы Красноярского края "Развитие сельского хозяйства и регулирование рынков сельскохозяйственной продукции, сырья и продовольствия"</t>
  </si>
  <si>
    <t>Субвенции бюджетам муниципальных образований на осуществление государственных полномочий в области архивного дела, переданных органам местного самоуправления Красноярского края (в соответствии с Законом края от 21 декабря 2010 года № 11-5564), в рамках подпрограммы "Развитие архивного дела" государственной программы Красноярского края "Развитие культуры и туризма"</t>
  </si>
  <si>
    <t>Субвенции бюджетам муниципальных образований на осуществление государственных полномочий по организации и осуществлению деятельности по опеке и попечительству в отношении несовершеннолетних (в соответствии с Законом края от 20 декабря 2007 года № 4-1089) в рамках подпрограммы "Государственная поддержка детей-сирот, расширение практики применения семейных форм воспитания" государственной программы Красноярского края "Развитие образования"</t>
  </si>
  <si>
    <t>Субвенции бюджетам муниципальных образований на исполнение государственных полномочий по осуществлению присмотра и ухода за детьми-инвалидами, детьми-сиротами и детьми, оставшимися без попечения родителей, а также детьми с туберкулезной интоксикацией, обучающимися в муниципальных образовательных организациях, реализующих образовательную программу дошкольного образования, без взимания родительской платы (в соответствии с Законом края от 27 декабря 2005 года № 17-4379)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</si>
  <si>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находящихся на территории края, обеспечение дополнительного образования детей в муниципальных общеобразовательных организациях, находящихся на территории края, за исключением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</si>
  <si>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обеспечение питанием обучающихся в муниципальных и частных общеобразовательных организациях по имеющим государственную аккредитацию основным общеобразовательным программам без взимания платы (в соответствии с Законом края от 27 декабря 2005 года № 17-4377)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</si>
  <si>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реализацию отдельных мер по обеспечению ограничения платы граждан за коммунальные услуги (в соответствии с Законом края от 1 декабря 2014 года № 7-2839) в рамках подпрограммы "Обеспечение доступности платы граждан в условиях развития жилищных отношений" государственной программы Красноярского края "Реформирование и модернизация жилищно-коммунального хозяйства и повышение энергетической эффективности"</t>
  </si>
  <si>
    <t>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находящихся на территории края, общедоступного и бесплатного дошкольного образования в муниципальных общеобразовательных организациях, находящихся на территории края, за исключением обеспечения деятельности административно-хозяйственного, учебно-вспомогательного персонала и иных категорий работников образовательных организаций, участвующих в реализации общеобразовательных программ в соответствии с федеральными государственными образовательными стандартами,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</si>
  <si>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муниципальных образований на осуществление государственных полномочий по созданию и обеспечению деятельности комиссий по делам несовершеннолетних и защите их прав (в соответствии с Законом края от 26 декабря 2006 года № 21-5589) по министерству финансов Красноярского края в рамках непрограммных расходов отдельных органов исполнительной власти</t>
  </si>
  <si>
    <t>Субвенции бюджетам муниципальных образований на осуществление государственных полномочий по обеспечению отдыха и оздоровления детей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</si>
  <si>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Субвенции бюджетам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t>
  </si>
  <si>
    <t>Субвенции бюджетам муниципальных образований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</si>
  <si>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</si>
  <si>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в рамках непрограммных расходов органов судебной власти</t>
  </si>
  <si>
    <t>ИТОГО:</t>
  </si>
  <si>
    <t>20210000000000150</t>
  </si>
  <si>
    <t>20215001000000150</t>
  </si>
  <si>
    <t>20215001040000150</t>
  </si>
  <si>
    <t>20215001042712150</t>
  </si>
  <si>
    <t>20215002000000150</t>
  </si>
  <si>
    <t>20215002040000150</t>
  </si>
  <si>
    <t>20215010000000150</t>
  </si>
  <si>
    <t>20215010040000150</t>
  </si>
  <si>
    <t>20219999000000150</t>
  </si>
  <si>
    <t>20219999040000150</t>
  </si>
  <si>
    <t>20220000000000150</t>
  </si>
  <si>
    <t>20229999000000150</t>
  </si>
  <si>
    <t>20229999040000150</t>
  </si>
  <si>
    <t>20229999047397150</t>
  </si>
  <si>
    <t>20229999047456150</t>
  </si>
  <si>
    <t>20229999047511150</t>
  </si>
  <si>
    <t>20229999047555150</t>
  </si>
  <si>
    <t>20230000000000150</t>
  </si>
  <si>
    <t>20230024000000150</t>
  </si>
  <si>
    <t>20230024040000150</t>
  </si>
  <si>
    <t>20230024040151150</t>
  </si>
  <si>
    <t>20230024040640150</t>
  </si>
  <si>
    <t>20230024047408150</t>
  </si>
  <si>
    <t>20230024047409150</t>
  </si>
  <si>
    <t>20230024047429150</t>
  </si>
  <si>
    <t>20230024047513150</t>
  </si>
  <si>
    <t>20230024047514150</t>
  </si>
  <si>
    <t>20230024047518150</t>
  </si>
  <si>
    <t>20230024047519150</t>
  </si>
  <si>
    <t>20230024047552150</t>
  </si>
  <si>
    <t>20230024047554150</t>
  </si>
  <si>
    <t>20230024047564150</t>
  </si>
  <si>
    <t>20230024047566150</t>
  </si>
  <si>
    <t>20230024047570150</t>
  </si>
  <si>
    <t>20230024047588150</t>
  </si>
  <si>
    <t>20230024047604150</t>
  </si>
  <si>
    <t>20230024047649150</t>
  </si>
  <si>
    <t>20230029000000150</t>
  </si>
  <si>
    <t>20230029040000150</t>
  </si>
  <si>
    <t>20235082000000150</t>
  </si>
  <si>
    <t>20235082040000150</t>
  </si>
  <si>
    <t>20235120000000150</t>
  </si>
  <si>
    <t>20235120040000150</t>
  </si>
  <si>
    <t>20229999047508150</t>
  </si>
  <si>
    <t>ЗАТО г. Зеленогорска</t>
  </si>
  <si>
    <t>Наименование кода классификации доходов бюджета</t>
  </si>
  <si>
    <t xml:space="preserve">Плата за выбросы загрязняющих веществ в атмосферный воздух стационарными объектами </t>
  </si>
  <si>
    <t>Субвенции бюджетам городских округов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t>
  </si>
  <si>
    <t>Субвенции бюджетам городских округов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</si>
  <si>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Приложение № 1</t>
  </si>
  <si>
    <t>Код классификации доходов бюджета</t>
  </si>
  <si>
    <t>Исполнено</t>
  </si>
  <si>
    <t>% исполнения</t>
  </si>
  <si>
    <t>(рублей)</t>
  </si>
  <si>
    <t>10502020020000110</t>
  </si>
  <si>
    <t>Единый налог на вмененный доход для отдельных видов деятельности (за налоговые периоды, истекшие до 1 января 2011 года)</t>
  </si>
  <si>
    <t>-</t>
  </si>
  <si>
    <t>11302990000000130</t>
  </si>
  <si>
    <t>Прочие доходы от компенсации затрат государства</t>
  </si>
  <si>
    <t>11302994040000130</t>
  </si>
  <si>
    <t>Прочие доходы от компенсации затрат бюджетов городских округов</t>
  </si>
  <si>
    <t>11603010010000140</t>
  </si>
  <si>
    <t>Денежные взыскания (штрафы) за нарушение законодательства о налогах и сборах, предусмотренные статьями 116, 119.1, 119.2, пунктами 1 и 2 статьи 120, статьями 125, 126 126.1, 128, 129, 129.1, 129.4, 132, 133, 134, 135, 135.1, 135.2, Налогового кодекса Российской Федерации</t>
  </si>
  <si>
    <t>11603010016000140</t>
  </si>
  <si>
    <t xml:space="preserve">Денежные взыскания (штрафы) за нарушение земельного законодательства </t>
  </si>
  <si>
    <t>11625070000000140</t>
  </si>
  <si>
    <t>Денежные взыскания (штрафы) за нарушение лесного законодательства</t>
  </si>
  <si>
    <t>11625073046000140</t>
  </si>
  <si>
    <t>Денежные взыскания (штрафы) за нарушение лесного законодательства на лесных участках, находящихся в собственности городских округов (федеральные государственные органы, Банк России, органы управления государственными внебюджетными фондами Российской Федерации)</t>
  </si>
  <si>
    <t>322</t>
  </si>
  <si>
    <t>415</t>
  </si>
  <si>
    <t>11700000000000000</t>
  </si>
  <si>
    <t>ПРОЧИЕ НЕНАЛОГОВЫЕ ДОХОДЫ</t>
  </si>
  <si>
    <t>11701000000000180</t>
  </si>
  <si>
    <t>Невыясненные поступления</t>
  </si>
  <si>
    <t>11701040040000180</t>
  </si>
  <si>
    <t>Невыясненные поступления, зачисляемые в бюджеты городских округов</t>
  </si>
  <si>
    <t>014</t>
  </si>
  <si>
    <t>017</t>
  </si>
  <si>
    <t>20229999041021150</t>
  </si>
  <si>
    <t>Региональные выплаты и выплаты, обеспечивающие уровень заработной платы работников бюджетной сферы не ниже размера минимальной заработной платы (минимального размера оплаты труда), по министерству финансов Красноярского края в рамках непрограммных расходов отдельных органов исполнительной власти</t>
  </si>
  <si>
    <t>20229999041039150</t>
  </si>
  <si>
    <t>Средства на частичное финансирование (возмещение) расходов на повышение размеров оплаты труда отдельным категориям работников бюджетной сферы Красноярского края по министерству финансов Красноярского края в рамках непрограммных расходов отдельных органов исполнительной власти</t>
  </si>
  <si>
    <t>20229999041048150</t>
  </si>
  <si>
    <t>Средства на увеличение размеров оплаты труда педагогических работников муниципальных учреждений дополнительного образования, реализующих программы дополнительного образования детей, и непосредственно осуществляющих тренировочный процесс работников муниципальных спортивных школ, спортивных школ олимпийского резерва, реализующих программы спортивной подготовки, по министерству финансов Красноярского края в рамках непрограммных расходов отдельных органов исполнительной власти</t>
  </si>
  <si>
    <t>20229999041049150</t>
  </si>
  <si>
    <t>Средства на увеличение размеров оплаты труда работников учреждений культуры, подведомственных муниципальным органам управления в области культуры, по министерству финансов Красноярского края в рамках непрограммных расходов отдельных органов исполнительной власти</t>
  </si>
  <si>
    <t>20229999047488150</t>
  </si>
  <si>
    <t>20229999047492150</t>
  </si>
  <si>
    <t>20229999047509150</t>
  </si>
  <si>
    <t>20229999047553150</t>
  </si>
  <si>
    <t>20229999047575150</t>
  </si>
  <si>
    <t>20225497000000150</t>
  </si>
  <si>
    <t>Субсидии бюджетам на реализацию мероприятий по обеспечению жильем молодых семей</t>
  </si>
  <si>
    <t>20225497040000150</t>
  </si>
  <si>
    <t>20225519000000150</t>
  </si>
  <si>
    <t>Субсидия бюджетам на подержку отрасли культуры</t>
  </si>
  <si>
    <t>20225519040000150</t>
  </si>
  <si>
    <t>20225555000000150</t>
  </si>
  <si>
    <t>Субсидия бюджетам на реализацию программ формирования современной городской  среды</t>
  </si>
  <si>
    <t>20700000000000000</t>
  </si>
  <si>
    <t>ПРОЧИЕ БЕЗВОЗМЕЗДНЫЕ ПОСТУПЛЕНИЯ</t>
  </si>
  <si>
    <t>20704000040000150</t>
  </si>
  <si>
    <t>Прочие безвозмездные поступления в бюджеты городских округов</t>
  </si>
  <si>
    <t>20704050040000150</t>
  </si>
  <si>
    <t>21800000000000000</t>
  </si>
  <si>
    <t>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t>
  </si>
  <si>
    <t>21800000040000150</t>
  </si>
  <si>
    <t>Доходы бюджетов бюджетной системы Российской Федерации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 же от возврата организациями остатков субсидий прошлых лет</t>
  </si>
  <si>
    <t>21804000040000150</t>
  </si>
  <si>
    <t>Доходы бюджетов городских округов от возврата организациями остатков субсидий прошлых лет</t>
  </si>
  <si>
    <t>21804010040000150</t>
  </si>
  <si>
    <t>Доходы бюджетов городских округов от возврата бюджетными учреждениями остатков субсидий прошлых лет</t>
  </si>
  <si>
    <t>21900000000000000</t>
  </si>
  <si>
    <t>ВОЗВРАТ ОСТАТКОВ СУБСИДИЙ, СУБВЕНЦИЙ И ИНЫХ МЕЖБЮДЖЕТНЫХ ТРАНСФЕРТОВ, ИМЕЮЩИХ ЦЕЛЕВОЕ НАЗНАЧЕНИЕ, ПРОШЛЫХ ЛЕТ</t>
  </si>
  <si>
    <t>21900000040000150</t>
  </si>
  <si>
    <t>Возврат остатков субсидий, субвенций и иных межбюджетных трансфертов, имеющих целевое назначение, прошлых лет из бюджетов городских округов</t>
  </si>
  <si>
    <t>21925064040000150</t>
  </si>
  <si>
    <t>Возврат остатков субсидий на государственную поддержку малого и среднего предпринимательства, вклюая крестьянские (фермерские) хозяйства, из бюджетов городских округов</t>
  </si>
  <si>
    <t>21960010040000150</t>
  </si>
  <si>
    <t>Возврат прочих остатков субсидий, субвенций и иных межбюджетных трансфертов, имеющих целевое назначение, прошлых лет из бюджетов городских округов</t>
  </si>
  <si>
    <t>20225027000000150</t>
  </si>
  <si>
    <t>Субсидии бюджетам на реализацию мероприятий государственной программы Российской Федерации "Доступная среда"</t>
  </si>
  <si>
    <t>20225027040000150</t>
  </si>
  <si>
    <t>20229999041031150</t>
  </si>
  <si>
    <t>Персональные выплаты, устанавливаемые в целях повышения оплаты труда молодым специалистам, персональные выплаты,устанавливаемые с учетом опыта работы при наличии ученой степени, почетного звания, нагрудного знака (значка), по  министерству финансов Красноярского края в рамках непрограммных расходов отдельных органов исполнительной власти</t>
  </si>
  <si>
    <t>20229999042138150</t>
  </si>
  <si>
    <t>20229999042654150</t>
  </si>
  <si>
    <t>20229999047398150</t>
  </si>
  <si>
    <t>Субсидии бюджетам муниципальных образований на проведение мероприятий, направленных на обеспечение безопасного участия детей в дорожном движении, в рамках подпрограммы "Повышение безопасности дорожного движения" государственной программы Красноярского края "Развитие транспортной системы"</t>
  </si>
  <si>
    <t>20229999047418150</t>
  </si>
  <si>
    <t>20229999047436150</t>
  </si>
  <si>
    <t>20229999047437150</t>
  </si>
  <si>
    <t>20229999047481150</t>
  </si>
  <si>
    <t>Субсидии бюджетам муниципальных образований на реализацию социокультурных проектов муниципальными учреждениями культуры и образовательными организациями в области культуры в рамках полпрограммы "Поддержка искусства и народного творчества" государственной программы Красноярского края "Развитие культуры и туризма"</t>
  </si>
  <si>
    <t>20229999047563150</t>
  </si>
  <si>
    <t>20229999047571150</t>
  </si>
  <si>
    <t>20229999047840150</t>
  </si>
  <si>
    <t>20229999047579150</t>
  </si>
  <si>
    <t>Субсидии бюджетам муниципальных образований на реализацию муниципальных программ поддержки социально ориентированных некоммерческих организаций на конкурсной основе в рамках подпрограммы "Обеспечение реализации общественных и гражданских инициатив и поддержка социально ориентированных некоммерческих организаций" государственной программы Красноярского края "Содействие развитию гражданского общества"</t>
  </si>
  <si>
    <t>20229999047607150</t>
  </si>
  <si>
    <t xml:space="preserve">Субсидии бюджетам муниципальных образований для реализации мероприятий, предусмотренных муниципальными программами развития субъектов малого и среднего предпринимательства, в рамках подпрограммы "Развитие субъектов малого и среднего  предпринимательства" государственной программы Красноярского края "Развитие инвестиционной деятельности, малого и среднего предпринимательства" </t>
  </si>
  <si>
    <t>20230024047587150</t>
  </si>
  <si>
    <t>Субвенции бюджетам муниципальных образований на обеспечение жилыми помещениями детей-сирот и детей, оставшихся без попечения родителей, лиц из числа детей-сирот и детей, оставшихся без попечения родителей (в соответствии с Законом края от 24 декабря 2009 года № 9-4225), за счет средств краевого бюджета в рамках подпрограммы «Государственная поддержка детей-сирот, расширение практики применения семейных форм воспитания» государственной программы Красноярского края «Развитие образования»</t>
  </si>
  <si>
    <t>10302231010000110</t>
  </si>
  <si>
    <t>10302241010000110</t>
  </si>
  <si>
    <t>10302251010000110</t>
  </si>
  <si>
    <t>10302261010000110</t>
  </si>
  <si>
    <t>11105024040000120</t>
  </si>
  <si>
    <t>11107010000000120</t>
  </si>
  <si>
    <t>Доходы от перечисления части прибыли государственных и муниципальных унитарных предприятий, остающейся после уплаты налогов и обязательных платежей</t>
  </si>
  <si>
    <t>11107014040000120</t>
  </si>
  <si>
    <t>11108040040000120</t>
  </si>
  <si>
    <t>11201041010000120</t>
  </si>
  <si>
    <t xml:space="preserve">Плата за размещение отходов производства </t>
  </si>
  <si>
    <t>Плата за размещение отходов производства (федеральные государственные органы, Банк России, органы управления государственными внебюджетными фондами Российской Федерации)</t>
  </si>
  <si>
    <t>11201042010000120</t>
  </si>
  <si>
    <t>Субсидии бюджетам городских округов на реализацию мероприятий по обеспечению жильем молодых семей</t>
  </si>
  <si>
    <t>Субсидия бюджетам городских округов на подержку отрасли культуры</t>
  </si>
  <si>
    <t>Субсидии бюджетам городских округов на реализацию программ формирования современной городской  среды</t>
  </si>
  <si>
    <t>Государственная поддержка художественных народных ремесел и декоративно-прикладного искусства на территории Красноярского края в рамках подпрограммы "Поддержка искусства и народного творчества" государственной программы Красноярского края "Развитие культуры и туризма"</t>
  </si>
  <si>
    <t>20229999042650150</t>
  </si>
  <si>
    <t>Субсидии бюджетам муниципальных образований Красноярского края на развитие детско-юношеского спорта в рамках подпрограммы "Развитие системы подготовки спортивного резерва" государственной программы Красноярского края "Развитие физической культуры и спорта"</t>
  </si>
  <si>
    <t>Субсидии бюджетам муниципальных районов и городских округов Красноярского края на поддержку спортивных клубов по месту жительства в рамках подпрограммы "Развитие массовой физической культуры и спорта" государственной программы Красноярского края "Развитие физической культуры и спорта"</t>
  </si>
  <si>
    <t>Субсидии бюджетам муниципальных районов и городских округов Красноярского края на приобретение специализированных транспортных средств для перевозки инвалидов, спортивного оборудования, инвентаря, экипировки для занятий физической культурой и спортом лиц с ограниченными возможностями здоровья и инвалидов в муниципальных физкультурно-спортивных организациях в рамках подпрограммы "Развитие системы подготовки спортивного резерва" государственной программы Красноярского края "Развитие физической культуры и спорта"</t>
  </si>
  <si>
    <t>Субсидии бюджетам муниципальных районов и городских округов Красноярского края на модернизацию и укрепление материально-технической базы муниципальных физкультурно-спортивных организаций и муниципальных образовательных организаций, осуществляющих деятельность в области физической культуры и спорта, в рамках подпрограммы "Развитие массовой физической культуры и спорта" государственной программы Красноярского края "Развитие физической культуры и спорта"</t>
  </si>
  <si>
    <t>20229999047454150</t>
  </si>
  <si>
    <t>Субсидии бюджетам муниципальных образований на развитие системы патриотического воспитания в рамках подпрограммы "Патриотическое воспитание молодежи" государственной программы Красноярского края "Молодежь Красноярского края в XXI веке"</t>
  </si>
  <si>
    <t>Субсидии бюджетам муниципальных образований на поддержку деятельности муниципальных молодежных центров в рамках подпрограммы "Вовлечение молодежи в социальную практику" государственной программы Красноярского края "Молодежь Красноярского края в XXI веке"</t>
  </si>
  <si>
    <t>Субсидии бюджетам муниципальных образований на комплектование книжных фондов библиотек муниципальных образований Красноярского края в рамках подпрограммы "Обеспечение реализации государственной программы и прочие мероприятия" государственной программы Красноярского края "Развитие культуры и туризма"</t>
  </si>
  <si>
    <t>Субсидии бюджетам муниципальных образований на реализацию мероприятий, направленных на повышение безопасности дорожного движения, за счет средств дорожного фонда Красноярского края в рамках подпрограммы "Повышение безопасности дорожного движения" государственной программы Красноярского края "Развитие транспортной системы"</t>
  </si>
  <si>
    <t>Субсидии бюджетам муниципальных образований на содержание автомобильных дорог общего пользования местного значения за счет средств дорожного фонда Красноярского края в рамках подпрограммы "Дороги Красноярья" государственной программы Красноярского края "Развитие транспортной системы"</t>
  </si>
  <si>
    <t>Субсидии бюджетам муниципальных образований на капитальный ремонт и ремонт автомобильных дорог общего пользования местного значения за счет средств дорожного фонда Красноярского края в рамках подпрограммы "Дороги Красноярья" государственной программы Красноярского края "Развитие транспортной системы"</t>
  </si>
  <si>
    <t>Субсидии бюджетам муниципальных образований на финансирование (возмещение) расходов, направленных на сохранение и развитие материально-технической базы муниципальных загородных оздоровительных лагерей,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</si>
  <si>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Субсидии бюджетам муниципальных образований на развитие инфраструктуры общеобразовательных организаций в рамках подпрограммы "Развитие дошкольного, общего и дополнительного образования" государственной программы Красноярского края "Развитие образования"</t>
  </si>
  <si>
    <t>Субсидии бюджетам муниципальных образований на финансирование расходов по капитальному ремонту, реконструкции находящихся в муниципальной собственности объектов коммунальной инфраструктуры, источников тепловой энергии и тепловых сетей, объектов электросетевого хозяйства и источников электрической энергии, а также на приобретение технологического оборудования, спецтехники для обеспечения функционирования систем теплоснабжения, электроснабжения, водоснабжения, водоотведения и очистки сточных вод в рамках подпрограммы "Модернизация, реконструкция и капитальный ремонт объектов коммунальной инфраструктуры муниципальных образований" государственной программы Красноярского края "Реформирование и модернизация жилищно-коммунального хозяйства и повышение энергетической эффективности"</t>
  </si>
  <si>
    <t>Субсидии бюджетам муниципальных образований края на строительство, и (или) реконструкцию, и (или) ремонт объектов электроснабжения, водоснабжения, находящихся в собственности муниципальных образований, для обеспечения подключения некоммерческих товариществ к источникам электроснабжения, водоснабжения в рамках подпрограммы "Поддержка садоводства и огородничества" государственной программы Красноярского края "Развитие сельского хозяйства и регулирование рынков сельскохозяйственной продукции, сырья и продовольствия"</t>
  </si>
  <si>
    <t>Субсидии бюджетам муниципальных образований на осуществление (возмещение) расходов, направленных на развитие и повышение качества работы муниципальных учреждений, предоставление новых муниципальных услуг, повышение их качества, в рамках подпрограммы "Поддержка внедрения стандартов предоставления (оказания) муниципальных услуг и повышения качества жизни населения" государственной программы Красноярского края "Содействие развитию местного самоуправления"</t>
  </si>
  <si>
    <t>20229999041037150</t>
  </si>
  <si>
    <t>20229999041038150</t>
  </si>
  <si>
    <t>Средства на повышение с 1 октября 2019 года размеров оплаты труда водителей автобусов, осуществляющих перевозку обучающихся, в муниципальных учреждениях и работников, относящихся к отдельным должностям (профессиям) работников (рабочих) культуры, в муниципальных образовательных учреждениях, по министерству финансов Красноярского края в рамках непрограммных расходов отдельных органов исполнительной власти</t>
  </si>
  <si>
    <t>Средства на повышение с 1 октября 2019 года на 4,3 процента заработной платы работников бюджетной сферы Красноярского края за исключением заработной платы отдельных категорий работников, увеличение оплаты труда которых осуществляется в соответствии с указами Президента Российской Федерации, предусматривающими мероприятия по повышению заработной платы, а также в связи с увеличением региональных выплат и (или) выплат, обеспечивающих уровень заработной платы работников бюджетной сферы не ниже размера минимальной заработной платы (минимального размера оплаты труда), по министерству финансов Красноярского края в рамках непрограммных расходов отдельных органов исполнительной власти</t>
  </si>
  <si>
    <t>11105300000000120</t>
  </si>
  <si>
    <t>Плата по соглашениям об установлении сервитута в отношении земельных участков, находящихся в государственной или муниципальной собственности</t>
  </si>
  <si>
    <t>11105310000000120</t>
  </si>
  <si>
    <t>Плата по соглашениям об установлении сервитута в отношении земельных участков, государственная собственность на которые не разграничена</t>
  </si>
  <si>
    <t>11105312040000120</t>
  </si>
  <si>
    <t>Плата по соглашениям об установлении сервитута, заключенным органами местного самруправления городских округов, государственными или муниципальными предприятиями либо государственными или муниципальными учреждениями в отношении земельных участков, государственная собственность на которые не разграничена и которые расположены в границах городских округов</t>
  </si>
  <si>
    <t>11635000000000140</t>
  </si>
  <si>
    <t>Суммы по искам о возмещении вреда, причененного окружающей среде</t>
  </si>
  <si>
    <t>Суммы по искам о возмещении вреда, причененного окружающей среде, подлежащие зачислению в бюджеты городских округов</t>
  </si>
  <si>
    <t>11635020040000140</t>
  </si>
  <si>
    <t>11635020046000140</t>
  </si>
  <si>
    <t>Суммы по искам о возмещении вреда, причененного окружающей среде, подлежащие зачислению в бюджеты городских округов (федеральные государственные органы, Банк России, органы управления государственными внебюджетными фондами Российской Федерации)</t>
  </si>
  <si>
    <t xml:space="preserve">Денежные взыскания (штрафы) за нарушение законодательства Российской Федерации об административных правонарушениях, предусмотренные статьей 20.25 Кодекса Российской Федерации об административных правонарушениях </t>
  </si>
  <si>
    <t>075</t>
  </si>
  <si>
    <t>20225555040000150</t>
  </si>
  <si>
    <t>Выполнение требований федеральных стандартов спортивной подготовки в рамках подпрограммы "Развитие системы подготовки спортивного резерва" государственной программы Красноярского края "Развитие физической культуры и спорта"</t>
  </si>
  <si>
    <t xml:space="preserve">Доходы местного бюджета за 2019 год  </t>
  </si>
  <si>
    <t>10900000000000000</t>
  </si>
  <si>
    <t>ЗАДОЛЖЕННОСТЬ И ПЕРЕРАСЧЕТЫ ПО ОТМЕНЕННЫМ НАЛОГАМ, СБОРАМ И ИНЫМ ОБЯЗАТЕЛЬНЫМ ПЛАТЕЖАМ</t>
  </si>
  <si>
    <t>Налоги на имущество</t>
  </si>
  <si>
    <t>Земельный налог (по обязательствам, возникшим до 1 января 2006 года)</t>
  </si>
  <si>
    <t>Земельный налог (по обязательствам, возникшим до 1 января 2006 года), мобилизуемый на территорях городских округов</t>
  </si>
  <si>
    <t>1090400000000110</t>
  </si>
  <si>
    <t>10904050000000110</t>
  </si>
  <si>
    <t>10904052040000110</t>
  </si>
  <si>
    <t>20225299000000150</t>
  </si>
  <si>
    <t>20225299040000150</t>
  </si>
  <si>
    <t>Субсидии бюджетам на софинансирование расходных обязательств субъектов РоссийскойФедерации, связанных с реализацией федеральной целевой программы "Увековечивание памяти погибших при защите Отечества на 2019 - 2024 годы"</t>
  </si>
  <si>
    <t>20229999041023150</t>
  </si>
  <si>
    <t>20249999040000150</t>
  </si>
  <si>
    <t>20249999047744150</t>
  </si>
  <si>
    <t>Предоставление иных межбюджетных трансферотов муниципальным образованиям в целях содействия достижения и (или) поощрения достижения наилучших значений показателей эффективности деятельности органов местного самоуправления городских округов и муниципальных районов в рамках подпрограммы "Стимулирование органов местного самоуправления края к эффективной реализации полномочий, закрепленных за муниципальными образованиями"</t>
  </si>
  <si>
    <t>Иные межбюджетные трансферты</t>
  </si>
  <si>
    <t>20230024042890150</t>
  </si>
  <si>
    <t>Субвенции бюджетам муниципальных образований на осуществление деятельности по опеке и попечительству в отношении совершеннолетних граждан, а также в сфере патронажа (в соттответствии с Законом края от 22 июля02019 года № 7-2988), в рамках подпрограммы "Повышение качества жизни отдельных каиегорий граждан, степени их социальной защищенности" государственной программы Красноярского края "Развитие системы социальной поддержки граждан"</t>
  </si>
  <si>
    <t>21804030040000150</t>
  </si>
  <si>
    <t>Доходы бюджетов городских округов от возврата иными организациями остатков субсидий прошлых лет</t>
  </si>
  <si>
    <t>21804030000000150</t>
  </si>
  <si>
    <t>к решению Совета депутатов</t>
  </si>
  <si>
    <t>Средства на повышение минимальных размеров окладов (должностных окладов), ставок заработной платы работников бюджетной сферы края, которым предоставляется региональная выплата, и выплату заработной платы отдельным категориям работников бюджетной сферы края в части, соответствующей размерам заработной платы, установленной для целей расчета региональной выплаты, в связи с повышением размеров их оплаты труда по Министерству финансов Красноярского края в рамках непрограммных расходов отдельных органов исполнительной власти</t>
  </si>
  <si>
    <t xml:space="preserve">План                            </t>
  </si>
  <si>
    <t>от 29.10.2020  № 24-98р</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</si>
</sst>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7" x14ac:knownFonts="1">
    <font>
      <sz val="10"/>
      <name val="Arial"/>
    </font>
    <font>
      <sz val="8.5"/>
      <name val="MS Sans Serif"/>
    </font>
    <font>
      <b/>
      <sz val="8.5"/>
      <name val="MS Sans Serif"/>
    </font>
    <font>
      <sz val="12"/>
      <name val="Times New Roman"/>
      <family val="1"/>
      <charset val="204"/>
    </font>
    <font>
      <b/>
      <sz val="12"/>
      <name val="Times New Roman"/>
      <family val="1"/>
      <charset val="204"/>
    </font>
    <font>
      <b/>
      <sz val="10"/>
      <name val="Times New Roman"/>
      <family val="1"/>
      <charset val="204"/>
    </font>
    <font>
      <sz val="10"/>
      <name val="Times New Roman"/>
      <family val="1"/>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2" fillId="0" borderId="0" xfId="0" applyFont="1" applyBorder="1" applyAlignment="1" applyProtection="1">
      <alignment horizontal="center" vertical="center" wrapText="1"/>
    </xf>
    <xf numFmtId="0" fontId="2" fillId="0" borderId="0" xfId="0" applyFont="1" applyBorder="1" applyAlignment="1" applyProtection="1">
      <alignment vertical="justify" wrapText="1"/>
    </xf>
    <xf numFmtId="0" fontId="0" fillId="0" borderId="0" xfId="0" applyAlignment="1">
      <alignment vertical="justify"/>
    </xf>
    <xf numFmtId="0" fontId="1" fillId="0" borderId="0" xfId="0" applyFont="1" applyBorder="1" applyAlignment="1" applyProtection="1">
      <alignment vertical="justify" wrapText="1"/>
    </xf>
    <xf numFmtId="49" fontId="2" fillId="0" borderId="3" xfId="0" applyNumberFormat="1" applyFont="1" applyBorder="1" applyAlignment="1" applyProtection="1">
      <alignment horizontal="left" vertical="justify" wrapText="1"/>
    </xf>
    <xf numFmtId="49" fontId="1" fillId="0" borderId="4" xfId="0" applyNumberFormat="1" applyFont="1" applyBorder="1" applyAlignment="1" applyProtection="1">
      <alignment horizontal="left" vertical="justify" wrapText="1"/>
    </xf>
    <xf numFmtId="49" fontId="2" fillId="0" borderId="2" xfId="0" applyNumberFormat="1" applyFont="1" applyBorder="1" applyAlignment="1" applyProtection="1">
      <alignment vertical="justify" wrapText="1"/>
    </xf>
    <xf numFmtId="49" fontId="5" fillId="0" borderId="1" xfId="0" applyNumberFormat="1" applyFont="1" applyBorder="1" applyAlignment="1" applyProtection="1">
      <alignment horizontal="center" vertical="justify" wrapText="1"/>
    </xf>
    <xf numFmtId="49" fontId="5" fillId="0" borderId="1" xfId="0" applyNumberFormat="1" applyFont="1" applyBorder="1" applyAlignment="1" applyProtection="1">
      <alignment horizontal="left" vertical="justify" wrapText="1"/>
    </xf>
    <xf numFmtId="4" fontId="5" fillId="0" borderId="1" xfId="0" applyNumberFormat="1" applyFont="1" applyBorder="1" applyAlignment="1" applyProtection="1">
      <alignment horizontal="right" vertical="justify" wrapText="1"/>
    </xf>
    <xf numFmtId="49" fontId="6" fillId="0" borderId="1" xfId="0" applyNumberFormat="1" applyFont="1" applyBorder="1" applyAlignment="1" applyProtection="1">
      <alignment horizontal="center" vertical="justify" wrapText="1"/>
    </xf>
    <xf numFmtId="49" fontId="6" fillId="0" borderId="1" xfId="0" applyNumberFormat="1" applyFont="1" applyBorder="1" applyAlignment="1" applyProtection="1">
      <alignment horizontal="left" vertical="justify" wrapText="1"/>
    </xf>
    <xf numFmtId="4" fontId="6" fillId="0" borderId="1" xfId="0" applyNumberFormat="1" applyFont="1" applyBorder="1" applyAlignment="1" applyProtection="1">
      <alignment horizontal="right" vertical="justify" wrapText="1"/>
    </xf>
    <xf numFmtId="164" fontId="6" fillId="0" borderId="1" xfId="0" applyNumberFormat="1" applyFont="1" applyBorder="1" applyAlignment="1" applyProtection="1">
      <alignment horizontal="left" vertical="justify" wrapText="1"/>
    </xf>
    <xf numFmtId="4" fontId="5" fillId="0" borderId="1" xfId="0" applyNumberFormat="1" applyFont="1" applyBorder="1" applyAlignment="1" applyProtection="1">
      <alignment vertical="justify" wrapText="1"/>
    </xf>
    <xf numFmtId="0" fontId="3" fillId="0" borderId="0" xfId="0" applyFont="1" applyBorder="1" applyAlignment="1" applyProtection="1"/>
    <xf numFmtId="0" fontId="3" fillId="0" borderId="0" xfId="0" applyFont="1"/>
    <xf numFmtId="0" fontId="3" fillId="0" borderId="0" xfId="0" applyFont="1" applyBorder="1" applyAlignment="1" applyProtection="1">
      <alignment horizontal="center"/>
    </xf>
    <xf numFmtId="0" fontId="4" fillId="0" borderId="0" xfId="0" applyFont="1" applyBorder="1" applyAlignment="1" applyProtection="1">
      <alignment vertical="center"/>
    </xf>
    <xf numFmtId="49" fontId="3" fillId="0" borderId="0" xfId="0" applyNumberFormat="1" applyFont="1" applyBorder="1" applyAlignment="1" applyProtection="1">
      <alignment horizontal="right"/>
    </xf>
    <xf numFmtId="49" fontId="3" fillId="0" borderId="0" xfId="0" applyNumberFormat="1" applyFont="1" applyBorder="1" applyAlignment="1" applyProtection="1">
      <alignment horizontal="left"/>
    </xf>
    <xf numFmtId="0" fontId="4" fillId="0" borderId="1" xfId="0" applyFont="1" applyBorder="1" applyAlignment="1" applyProtection="1">
      <alignment horizontal="center" vertical="center" wrapText="1"/>
    </xf>
    <xf numFmtId="0" fontId="3" fillId="0" borderId="0" xfId="0" applyFont="1" applyAlignment="1">
      <alignment vertical="center"/>
    </xf>
    <xf numFmtId="49" fontId="1" fillId="0" borderId="5" xfId="0" applyNumberFormat="1" applyFont="1" applyBorder="1" applyAlignment="1" applyProtection="1">
      <alignment horizontal="left" vertical="justify" wrapText="1"/>
    </xf>
    <xf numFmtId="49" fontId="2" fillId="0" borderId="5" xfId="0" applyNumberFormat="1" applyFont="1" applyBorder="1" applyAlignment="1" applyProtection="1">
      <alignment horizontal="left" vertical="justify" wrapText="1"/>
    </xf>
    <xf numFmtId="49" fontId="1" fillId="0" borderId="6" xfId="0" applyNumberFormat="1" applyFont="1" applyBorder="1" applyAlignment="1" applyProtection="1">
      <alignment horizontal="left" vertical="justify" wrapText="1"/>
    </xf>
    <xf numFmtId="0" fontId="6" fillId="0" borderId="1" xfId="0" applyFont="1" applyBorder="1" applyAlignment="1">
      <alignment vertical="top" wrapText="1"/>
    </xf>
    <xf numFmtId="0" fontId="5" fillId="0" borderId="1" xfId="0" applyFont="1" applyBorder="1" applyAlignment="1">
      <alignment vertical="top" wrapText="1"/>
    </xf>
    <xf numFmtId="4" fontId="5" fillId="0" borderId="0" xfId="0" applyNumberFormat="1" applyFont="1" applyBorder="1" applyAlignment="1" applyProtection="1">
      <alignment horizontal="right" vertical="justify" wrapText="1"/>
    </xf>
    <xf numFmtId="0" fontId="6" fillId="0" borderId="7" xfId="0" applyFont="1" applyBorder="1" applyAlignment="1">
      <alignment wrapText="1"/>
    </xf>
    <xf numFmtId="49" fontId="5" fillId="0" borderId="1" xfId="0" applyNumberFormat="1" applyFont="1" applyBorder="1" applyAlignment="1" applyProtection="1">
      <alignment horizontal="left" vertical="top" wrapText="1"/>
    </xf>
    <xf numFmtId="49" fontId="6" fillId="0" borderId="1" xfId="0" applyNumberFormat="1" applyFont="1" applyBorder="1" applyAlignment="1" applyProtection="1">
      <alignment horizontal="left" vertical="top" wrapText="1"/>
    </xf>
    <xf numFmtId="49" fontId="5" fillId="0" borderId="1" xfId="0" applyNumberFormat="1" applyFont="1" applyBorder="1" applyAlignment="1" applyProtection="1">
      <alignment horizontal="center" vertical="top" wrapText="1"/>
    </xf>
    <xf numFmtId="4" fontId="5" fillId="0" borderId="1" xfId="0" applyNumberFormat="1" applyFont="1" applyBorder="1" applyAlignment="1" applyProtection="1">
      <alignment horizontal="right" vertical="top" wrapText="1"/>
    </xf>
    <xf numFmtId="164" fontId="6" fillId="0" borderId="1" xfId="0" applyNumberFormat="1" applyFont="1" applyBorder="1" applyAlignment="1" applyProtection="1">
      <alignment horizontal="left" vertical="top" wrapText="1"/>
    </xf>
    <xf numFmtId="0" fontId="6" fillId="0" borderId="0" xfId="0" applyFont="1" applyAlignment="1">
      <alignment vertical="top" wrapText="1"/>
    </xf>
    <xf numFmtId="164" fontId="5" fillId="0" borderId="1" xfId="0" applyNumberFormat="1" applyFont="1" applyBorder="1" applyAlignment="1" applyProtection="1">
      <alignment horizontal="left" vertical="top" wrapText="1"/>
    </xf>
    <xf numFmtId="49" fontId="5" fillId="0" borderId="9" xfId="0" applyNumberFormat="1" applyFont="1" applyBorder="1" applyAlignment="1" applyProtection="1">
      <alignment vertical="justify" wrapText="1"/>
    </xf>
    <xf numFmtId="49" fontId="5" fillId="0" borderId="10" xfId="0" applyNumberFormat="1" applyFont="1" applyBorder="1" applyAlignment="1" applyProtection="1">
      <alignment vertical="justify" wrapText="1"/>
    </xf>
    <xf numFmtId="49" fontId="5" fillId="0" borderId="2" xfId="0" applyNumberFormat="1" applyFont="1" applyBorder="1" applyAlignment="1" applyProtection="1">
      <alignment vertical="top" wrapText="1"/>
    </xf>
    <xf numFmtId="0" fontId="3" fillId="0" borderId="0" xfId="0" applyFont="1" applyAlignment="1">
      <alignment horizontal="right"/>
    </xf>
    <xf numFmtId="0" fontId="3" fillId="0" borderId="0" xfId="0" applyFont="1" applyBorder="1" applyAlignment="1" applyProtection="1">
      <alignment horizontal="right"/>
    </xf>
    <xf numFmtId="0" fontId="4" fillId="0" borderId="1"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4" fillId="0" borderId="0" xfId="0" applyFont="1" applyBorder="1" applyAlignment="1" applyProtection="1">
      <alignment horizontal="center" vertical="center"/>
    </xf>
    <xf numFmtId="49" fontId="4" fillId="0" borderId="1" xfId="0" applyNumberFormat="1" applyFont="1" applyBorder="1" applyAlignment="1" applyProtection="1">
      <alignment horizontal="center" vertical="center" wrapText="1"/>
    </xf>
    <xf numFmtId="49" fontId="3" fillId="0" borderId="1" xfId="0" applyNumberFormat="1"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0" borderId="7" xfId="0" applyFont="1" applyBorder="1" applyAlignment="1" applyProtection="1">
      <alignment horizontal="center"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84"/>
  <sheetViews>
    <sheetView showGridLines="0" tabSelected="1" view="pageBreakPreview" zoomScale="87" zoomScaleNormal="100" zoomScaleSheetLayoutView="87" workbookViewId="0">
      <selection activeCell="U6" sqref="U6"/>
    </sheetView>
  </sheetViews>
  <sheetFormatPr defaultRowHeight="12.75" customHeight="1" x14ac:dyDescent="0.25"/>
  <cols>
    <col min="1" max="1" width="0.109375" customWidth="1"/>
    <col min="2" max="2" width="8.88671875" hidden="1" customWidth="1"/>
    <col min="3" max="3" width="9.44140625" customWidth="1"/>
    <col min="4" max="4" width="20" customWidth="1"/>
    <col min="5" max="5" width="64.88671875" customWidth="1"/>
    <col min="6" max="19" width="8.88671875" hidden="1" customWidth="1"/>
    <col min="20" max="20" width="18.88671875" customWidth="1"/>
    <col min="21" max="21" width="18.5546875" customWidth="1"/>
    <col min="22" max="22" width="16" customWidth="1"/>
    <col min="23" max="23" width="8.6640625" customWidth="1"/>
  </cols>
  <sheetData>
    <row r="1" spans="1:22" ht="12.75" customHeight="1" x14ac:dyDescent="0.3">
      <c r="A1" s="16"/>
      <c r="B1" s="16"/>
      <c r="C1" s="16"/>
      <c r="D1" s="16"/>
      <c r="E1" s="16"/>
      <c r="F1" s="16"/>
      <c r="G1" s="16"/>
      <c r="H1" s="16"/>
      <c r="I1" s="16"/>
      <c r="J1" s="16"/>
      <c r="K1" s="16"/>
      <c r="L1" s="16"/>
      <c r="M1" s="17"/>
      <c r="N1" s="16"/>
      <c r="O1" s="17"/>
      <c r="P1" s="17"/>
      <c r="Q1" s="17"/>
      <c r="R1" s="17"/>
      <c r="S1" s="17"/>
      <c r="T1" s="17"/>
      <c r="U1" s="17"/>
      <c r="V1" s="17"/>
    </row>
    <row r="2" spans="1:22" ht="12.75" customHeight="1" x14ac:dyDescent="0.3">
      <c r="A2" s="16"/>
      <c r="B2" s="16"/>
      <c r="C2" s="16"/>
      <c r="D2" s="16"/>
      <c r="E2" s="16"/>
      <c r="F2" s="16"/>
      <c r="G2" s="16"/>
      <c r="H2" s="16"/>
      <c r="I2" s="16"/>
      <c r="J2" s="16"/>
      <c r="K2" s="16"/>
      <c r="L2" s="16"/>
      <c r="M2" s="17"/>
      <c r="N2" s="16"/>
      <c r="O2" s="17"/>
      <c r="P2" s="17"/>
      <c r="Q2" s="17"/>
      <c r="R2" s="17"/>
      <c r="S2" s="17"/>
      <c r="T2" s="17"/>
      <c r="U2" s="41" t="s">
        <v>312</v>
      </c>
      <c r="V2" s="41"/>
    </row>
    <row r="3" spans="1:22" ht="12.75" customHeight="1" x14ac:dyDescent="0.3">
      <c r="A3" s="16"/>
      <c r="B3" s="16"/>
      <c r="C3" s="16"/>
      <c r="D3" s="16"/>
      <c r="E3" s="16"/>
      <c r="F3" s="16"/>
      <c r="G3" s="16"/>
      <c r="H3" s="16"/>
      <c r="I3" s="16"/>
      <c r="J3" s="16"/>
      <c r="K3" s="16"/>
      <c r="L3" s="16"/>
      <c r="M3" s="17"/>
      <c r="N3" s="16"/>
      <c r="O3" s="17"/>
      <c r="P3" s="17"/>
      <c r="Q3" s="17"/>
      <c r="R3" s="17"/>
      <c r="S3" s="17"/>
      <c r="T3" s="23"/>
      <c r="U3" s="41" t="s">
        <v>483</v>
      </c>
      <c r="V3" s="41"/>
    </row>
    <row r="4" spans="1:22" ht="12.75" customHeight="1" x14ac:dyDescent="0.3">
      <c r="A4" s="16"/>
      <c r="B4" s="16"/>
      <c r="C4" s="16"/>
      <c r="D4" s="16"/>
      <c r="E4" s="16"/>
      <c r="F4" s="16"/>
      <c r="G4" s="16"/>
      <c r="H4" s="16"/>
      <c r="I4" s="16"/>
      <c r="J4" s="16"/>
      <c r="K4" s="16"/>
      <c r="L4" s="16"/>
      <c r="M4" s="17"/>
      <c r="N4" s="16"/>
      <c r="O4" s="17"/>
      <c r="P4" s="17"/>
      <c r="Q4" s="17"/>
      <c r="R4" s="17"/>
      <c r="S4" s="17"/>
      <c r="T4" s="17"/>
      <c r="U4" s="41" t="s">
        <v>307</v>
      </c>
      <c r="V4" s="41"/>
    </row>
    <row r="5" spans="1:22" ht="12.75" customHeight="1" x14ac:dyDescent="0.3">
      <c r="A5" s="16"/>
      <c r="B5" s="16"/>
      <c r="C5" s="16"/>
      <c r="D5" s="16"/>
      <c r="E5" s="16"/>
      <c r="F5" s="16"/>
      <c r="G5" s="16"/>
      <c r="H5" s="16"/>
      <c r="I5" s="16"/>
      <c r="J5" s="16"/>
      <c r="K5" s="16"/>
      <c r="L5" s="16"/>
      <c r="M5" s="17"/>
      <c r="N5" s="16"/>
      <c r="O5" s="17"/>
      <c r="P5" s="17"/>
      <c r="Q5" s="17"/>
      <c r="R5" s="17"/>
      <c r="S5" s="17"/>
      <c r="T5" s="17"/>
      <c r="U5" s="41" t="s">
        <v>486</v>
      </c>
      <c r="V5" s="41"/>
    </row>
    <row r="6" spans="1:22" ht="12.75" customHeight="1" x14ac:dyDescent="0.3">
      <c r="A6" s="16"/>
      <c r="B6" s="16"/>
      <c r="C6" s="16"/>
      <c r="D6" s="16"/>
      <c r="E6" s="16"/>
      <c r="F6" s="16"/>
      <c r="G6" s="16"/>
      <c r="H6" s="16"/>
      <c r="I6" s="16"/>
      <c r="J6" s="16"/>
      <c r="K6" s="16"/>
      <c r="L6" s="16"/>
      <c r="M6" s="17"/>
      <c r="N6" s="16"/>
      <c r="O6" s="17"/>
      <c r="P6" s="17"/>
      <c r="Q6" s="17"/>
      <c r="R6" s="17"/>
      <c r="S6" s="17"/>
      <c r="T6" s="17"/>
      <c r="U6" s="17"/>
      <c r="V6" s="17"/>
    </row>
    <row r="7" spans="1:22" ht="12.75" customHeight="1" x14ac:dyDescent="0.3">
      <c r="A7" s="17"/>
      <c r="B7" s="17"/>
      <c r="C7" s="17"/>
      <c r="D7" s="17"/>
      <c r="E7" s="17"/>
      <c r="F7" s="17"/>
      <c r="G7" s="17"/>
      <c r="H7" s="17"/>
      <c r="I7" s="17"/>
      <c r="J7" s="17"/>
      <c r="K7" s="17"/>
      <c r="L7" s="17"/>
      <c r="M7" s="17"/>
      <c r="N7" s="17"/>
      <c r="O7" s="17"/>
      <c r="P7" s="17"/>
      <c r="Q7" s="17"/>
      <c r="R7" s="17"/>
      <c r="S7" s="17"/>
      <c r="T7" s="17"/>
      <c r="U7" s="17"/>
      <c r="V7" s="17"/>
    </row>
    <row r="8" spans="1:22" ht="21" customHeight="1" x14ac:dyDescent="0.3">
      <c r="A8" s="18"/>
      <c r="B8" s="18"/>
      <c r="C8" s="45" t="s">
        <v>461</v>
      </c>
      <c r="D8" s="45"/>
      <c r="E8" s="45"/>
      <c r="F8" s="45"/>
      <c r="G8" s="45"/>
      <c r="H8" s="45"/>
      <c r="I8" s="45"/>
      <c r="J8" s="45"/>
      <c r="K8" s="45"/>
      <c r="L8" s="45"/>
      <c r="M8" s="45"/>
      <c r="N8" s="45"/>
      <c r="O8" s="45"/>
      <c r="P8" s="45"/>
      <c r="Q8" s="45"/>
      <c r="R8" s="45"/>
      <c r="S8" s="45"/>
      <c r="T8" s="45"/>
      <c r="U8" s="45"/>
      <c r="V8" s="45"/>
    </row>
    <row r="9" spans="1:22" ht="13.5" customHeight="1" x14ac:dyDescent="0.3">
      <c r="A9" s="17"/>
      <c r="B9" s="19"/>
      <c r="C9" s="19"/>
      <c r="D9" s="19"/>
      <c r="E9" s="19"/>
      <c r="F9" s="19"/>
      <c r="G9" s="19"/>
      <c r="H9" s="19"/>
      <c r="I9" s="19"/>
      <c r="J9" s="19"/>
      <c r="K9" s="19"/>
      <c r="L9" s="19"/>
      <c r="M9" s="19"/>
      <c r="N9" s="19"/>
      <c r="O9" s="19"/>
      <c r="P9" s="19"/>
      <c r="Q9" s="19"/>
      <c r="R9" s="19"/>
      <c r="S9" s="19"/>
      <c r="T9" s="20"/>
      <c r="U9" s="21"/>
      <c r="V9" s="19"/>
    </row>
    <row r="10" spans="1:22" ht="13.5" customHeight="1" x14ac:dyDescent="0.3">
      <c r="A10" s="42" t="s">
        <v>316</v>
      </c>
      <c r="B10" s="42"/>
      <c r="C10" s="42"/>
      <c r="D10" s="42"/>
      <c r="E10" s="42"/>
      <c r="F10" s="42"/>
      <c r="G10" s="42"/>
      <c r="H10" s="42"/>
      <c r="I10" s="42"/>
      <c r="J10" s="42"/>
      <c r="K10" s="42"/>
      <c r="L10" s="42"/>
      <c r="M10" s="42"/>
      <c r="N10" s="42"/>
      <c r="O10" s="42"/>
      <c r="P10" s="42"/>
      <c r="Q10" s="42"/>
      <c r="R10" s="42"/>
      <c r="S10" s="42"/>
      <c r="T10" s="42"/>
      <c r="U10" s="42"/>
      <c r="V10" s="42"/>
    </row>
    <row r="11" spans="1:22" ht="17.100000000000001" customHeight="1" x14ac:dyDescent="0.25">
      <c r="A11" s="1"/>
      <c r="B11" s="44" t="s">
        <v>0</v>
      </c>
      <c r="C11" s="43" t="s">
        <v>1</v>
      </c>
      <c r="D11" s="43" t="s">
        <v>313</v>
      </c>
      <c r="E11" s="48" t="s">
        <v>308</v>
      </c>
      <c r="F11" s="43"/>
      <c r="G11" s="43"/>
      <c r="H11" s="43"/>
      <c r="I11" s="43"/>
      <c r="J11" s="43"/>
      <c r="K11" s="43"/>
      <c r="L11" s="43"/>
      <c r="M11" s="43"/>
      <c r="N11" s="43"/>
      <c r="O11" s="43"/>
      <c r="P11" s="22"/>
      <c r="Q11" s="22"/>
      <c r="R11" s="22"/>
      <c r="S11" s="22"/>
      <c r="T11" s="46" t="s">
        <v>485</v>
      </c>
      <c r="U11" s="46" t="s">
        <v>314</v>
      </c>
      <c r="V11" s="46" t="s">
        <v>315</v>
      </c>
    </row>
    <row r="12" spans="1:22" ht="40.5" customHeight="1" x14ac:dyDescent="0.25">
      <c r="A12" s="1"/>
      <c r="B12" s="44"/>
      <c r="C12" s="46"/>
      <c r="D12" s="46"/>
      <c r="E12" s="49"/>
      <c r="F12" s="43"/>
      <c r="G12" s="43"/>
      <c r="H12" s="43"/>
      <c r="I12" s="43"/>
      <c r="J12" s="43"/>
      <c r="K12" s="43"/>
      <c r="L12" s="43"/>
      <c r="M12" s="43"/>
      <c r="N12" s="43"/>
      <c r="O12" s="43"/>
      <c r="P12" s="22"/>
      <c r="Q12" s="22"/>
      <c r="R12" s="22"/>
      <c r="S12" s="22"/>
      <c r="T12" s="47"/>
      <c r="U12" s="47"/>
      <c r="V12" s="47"/>
    </row>
    <row r="13" spans="1:22" s="3" customFormat="1" ht="18.75" customHeight="1" x14ac:dyDescent="0.25">
      <c r="A13" s="2"/>
      <c r="B13" s="5"/>
      <c r="C13" s="8" t="s">
        <v>2</v>
      </c>
      <c r="D13" s="8" t="s">
        <v>3</v>
      </c>
      <c r="E13" s="31" t="s">
        <v>4</v>
      </c>
      <c r="F13" s="8"/>
      <c r="G13" s="8"/>
      <c r="H13" s="8"/>
      <c r="I13" s="8"/>
      <c r="J13" s="10"/>
      <c r="K13" s="10"/>
      <c r="L13" s="10"/>
      <c r="M13" s="10"/>
      <c r="N13" s="10"/>
      <c r="O13" s="10"/>
      <c r="P13" s="10"/>
      <c r="Q13" s="10"/>
      <c r="R13" s="10"/>
      <c r="S13" s="10"/>
      <c r="T13" s="10">
        <f>SUM(T14+T23+T29+T37+T45+T54+T79+T93+T111+T117+T175+T50)</f>
        <v>553359131.28999996</v>
      </c>
      <c r="U13" s="10">
        <f>SUM(U14+U23+U29+U37+U45+U54+U79+U93+U111+U117+U175+U50)</f>
        <v>558593400.45000005</v>
      </c>
      <c r="V13" s="10">
        <f>ROUND(U13/T13*100,2)</f>
        <v>100.95</v>
      </c>
    </row>
    <row r="14" spans="1:22" s="3" customFormat="1" ht="19.5" customHeight="1" x14ac:dyDescent="0.25">
      <c r="A14" s="2"/>
      <c r="B14" s="5"/>
      <c r="C14" s="8" t="s">
        <v>5</v>
      </c>
      <c r="D14" s="8" t="s">
        <v>6</v>
      </c>
      <c r="E14" s="31" t="s">
        <v>7</v>
      </c>
      <c r="F14" s="8"/>
      <c r="G14" s="8"/>
      <c r="H14" s="8"/>
      <c r="I14" s="8"/>
      <c r="J14" s="10"/>
      <c r="K14" s="10"/>
      <c r="L14" s="10"/>
      <c r="M14" s="10"/>
      <c r="N14" s="10"/>
      <c r="O14" s="10"/>
      <c r="P14" s="10"/>
      <c r="Q14" s="10"/>
      <c r="R14" s="10"/>
      <c r="S14" s="10"/>
      <c r="T14" s="10">
        <f>SUM(T15+T19)</f>
        <v>382397300</v>
      </c>
      <c r="U14" s="10">
        <f>SUM(U15+U19)</f>
        <v>385217915.44999993</v>
      </c>
      <c r="V14" s="10">
        <f>ROUND(U14/T14*100,2)</f>
        <v>100.74</v>
      </c>
    </row>
    <row r="15" spans="1:22" s="3" customFormat="1" ht="20.25" customHeight="1" x14ac:dyDescent="0.25">
      <c r="A15" s="2"/>
      <c r="B15" s="5"/>
      <c r="C15" s="8" t="s">
        <v>5</v>
      </c>
      <c r="D15" s="8" t="s">
        <v>8</v>
      </c>
      <c r="E15" s="31" t="s">
        <v>9</v>
      </c>
      <c r="F15" s="8"/>
      <c r="G15" s="8"/>
      <c r="H15" s="8"/>
      <c r="I15" s="8"/>
      <c r="J15" s="10"/>
      <c r="K15" s="10"/>
      <c r="L15" s="10"/>
      <c r="M15" s="10"/>
      <c r="N15" s="10"/>
      <c r="O15" s="10"/>
      <c r="P15" s="10"/>
      <c r="Q15" s="10"/>
      <c r="R15" s="10"/>
      <c r="S15" s="10"/>
      <c r="T15" s="10">
        <f>SUM(T16)</f>
        <v>47380000</v>
      </c>
      <c r="U15" s="10">
        <f>SUM(U16)</f>
        <v>47095705.890000001</v>
      </c>
      <c r="V15" s="10">
        <f t="shared" ref="V15:V87" si="0">ROUND(U15/T15*100,2)</f>
        <v>99.4</v>
      </c>
    </row>
    <row r="16" spans="1:22" s="3" customFormat="1" ht="30" customHeight="1" x14ac:dyDescent="0.25">
      <c r="A16" s="2"/>
      <c r="B16" s="5"/>
      <c r="C16" s="8" t="s">
        <v>5</v>
      </c>
      <c r="D16" s="8" t="s">
        <v>10</v>
      </c>
      <c r="E16" s="31" t="s">
        <v>11</v>
      </c>
      <c r="F16" s="8"/>
      <c r="G16" s="8"/>
      <c r="H16" s="8"/>
      <c r="I16" s="8"/>
      <c r="J16" s="10"/>
      <c r="K16" s="10"/>
      <c r="L16" s="10"/>
      <c r="M16" s="10"/>
      <c r="N16" s="10"/>
      <c r="O16" s="10"/>
      <c r="P16" s="10"/>
      <c r="Q16" s="10"/>
      <c r="R16" s="10"/>
      <c r="S16" s="10"/>
      <c r="T16" s="10">
        <f>SUM(T17:T18)</f>
        <v>47380000</v>
      </c>
      <c r="U16" s="10">
        <f>SUM(U17:U18)</f>
        <v>47095705.890000001</v>
      </c>
      <c r="V16" s="10">
        <f t="shared" si="0"/>
        <v>99.4</v>
      </c>
    </row>
    <row r="17" spans="1:23" s="3" customFormat="1" ht="39.6" x14ac:dyDescent="0.25">
      <c r="A17" s="4"/>
      <c r="B17" s="6"/>
      <c r="C17" s="11" t="s">
        <v>5</v>
      </c>
      <c r="D17" s="11" t="s">
        <v>12</v>
      </c>
      <c r="E17" s="32" t="s">
        <v>13</v>
      </c>
      <c r="F17" s="11"/>
      <c r="G17" s="11"/>
      <c r="H17" s="11"/>
      <c r="I17" s="11"/>
      <c r="J17" s="13"/>
      <c r="K17" s="13"/>
      <c r="L17" s="13"/>
      <c r="M17" s="13"/>
      <c r="N17" s="13"/>
      <c r="O17" s="13"/>
      <c r="P17" s="13"/>
      <c r="Q17" s="13"/>
      <c r="R17" s="13"/>
      <c r="S17" s="13"/>
      <c r="T17" s="13">
        <v>12180800</v>
      </c>
      <c r="U17" s="13">
        <v>11896540.890000001</v>
      </c>
      <c r="V17" s="13">
        <f t="shared" si="0"/>
        <v>97.67</v>
      </c>
    </row>
    <row r="18" spans="1:23" s="3" customFormat="1" ht="26.4" x14ac:dyDescent="0.25">
      <c r="A18" s="4"/>
      <c r="B18" s="6"/>
      <c r="C18" s="11" t="s">
        <v>5</v>
      </c>
      <c r="D18" s="11" t="s">
        <v>14</v>
      </c>
      <c r="E18" s="32" t="s">
        <v>15</v>
      </c>
      <c r="F18" s="11"/>
      <c r="G18" s="11"/>
      <c r="H18" s="11"/>
      <c r="I18" s="11"/>
      <c r="J18" s="13"/>
      <c r="K18" s="13"/>
      <c r="L18" s="13"/>
      <c r="M18" s="13"/>
      <c r="N18" s="13"/>
      <c r="O18" s="13"/>
      <c r="P18" s="13"/>
      <c r="Q18" s="13"/>
      <c r="R18" s="13"/>
      <c r="S18" s="13"/>
      <c r="T18" s="13">
        <v>35199200</v>
      </c>
      <c r="U18" s="13">
        <v>35199165</v>
      </c>
      <c r="V18" s="13">
        <f t="shared" si="0"/>
        <v>100</v>
      </c>
    </row>
    <row r="19" spans="1:23" s="3" customFormat="1" ht="16.5" customHeight="1" x14ac:dyDescent="0.25">
      <c r="A19" s="2"/>
      <c r="B19" s="5"/>
      <c r="C19" s="8" t="s">
        <v>5</v>
      </c>
      <c r="D19" s="8" t="s">
        <v>16</v>
      </c>
      <c r="E19" s="31" t="s">
        <v>17</v>
      </c>
      <c r="F19" s="8"/>
      <c r="G19" s="8"/>
      <c r="H19" s="8"/>
      <c r="I19" s="8"/>
      <c r="J19" s="10"/>
      <c r="K19" s="10"/>
      <c r="L19" s="10"/>
      <c r="M19" s="10"/>
      <c r="N19" s="10"/>
      <c r="O19" s="10"/>
      <c r="P19" s="10"/>
      <c r="Q19" s="10"/>
      <c r="R19" s="10"/>
      <c r="S19" s="10"/>
      <c r="T19" s="10">
        <f>SUM(T20:T22)</f>
        <v>335017300</v>
      </c>
      <c r="U19" s="10">
        <f>SUM(U20:U22)</f>
        <v>338122209.55999994</v>
      </c>
      <c r="V19" s="10">
        <f t="shared" si="0"/>
        <v>100.93</v>
      </c>
    </row>
    <row r="20" spans="1:23" s="3" customFormat="1" ht="52.8" x14ac:dyDescent="0.25">
      <c r="A20" s="4"/>
      <c r="B20" s="6"/>
      <c r="C20" s="11" t="s">
        <v>5</v>
      </c>
      <c r="D20" s="11" t="s">
        <v>18</v>
      </c>
      <c r="E20" s="32" t="s">
        <v>19</v>
      </c>
      <c r="F20" s="11"/>
      <c r="G20" s="11"/>
      <c r="H20" s="11"/>
      <c r="I20" s="11"/>
      <c r="J20" s="13"/>
      <c r="K20" s="13"/>
      <c r="L20" s="13"/>
      <c r="M20" s="13"/>
      <c r="N20" s="13"/>
      <c r="O20" s="13"/>
      <c r="P20" s="13"/>
      <c r="Q20" s="13"/>
      <c r="R20" s="13"/>
      <c r="S20" s="13"/>
      <c r="T20" s="13">
        <v>332575400</v>
      </c>
      <c r="U20" s="13">
        <v>335467761.52999997</v>
      </c>
      <c r="V20" s="13">
        <f t="shared" si="0"/>
        <v>100.87</v>
      </c>
    </row>
    <row r="21" spans="1:23" s="3" customFormat="1" ht="79.2" x14ac:dyDescent="0.25">
      <c r="A21" s="4"/>
      <c r="B21" s="6"/>
      <c r="C21" s="11" t="s">
        <v>5</v>
      </c>
      <c r="D21" s="11" t="s">
        <v>20</v>
      </c>
      <c r="E21" s="35" t="s">
        <v>21</v>
      </c>
      <c r="F21" s="11"/>
      <c r="G21" s="11"/>
      <c r="H21" s="11"/>
      <c r="I21" s="11"/>
      <c r="J21" s="13"/>
      <c r="K21" s="13"/>
      <c r="L21" s="13"/>
      <c r="M21" s="13"/>
      <c r="N21" s="13"/>
      <c r="O21" s="13"/>
      <c r="P21" s="13"/>
      <c r="Q21" s="13"/>
      <c r="R21" s="13"/>
      <c r="S21" s="13"/>
      <c r="T21" s="13">
        <v>848700</v>
      </c>
      <c r="U21" s="13">
        <v>842936.75</v>
      </c>
      <c r="V21" s="13">
        <f t="shared" si="0"/>
        <v>99.32</v>
      </c>
    </row>
    <row r="22" spans="1:23" s="3" customFormat="1" ht="26.4" x14ac:dyDescent="0.25">
      <c r="A22" s="4"/>
      <c r="B22" s="6"/>
      <c r="C22" s="11" t="s">
        <v>5</v>
      </c>
      <c r="D22" s="11" t="s">
        <v>22</v>
      </c>
      <c r="E22" s="32" t="s">
        <v>23</v>
      </c>
      <c r="F22" s="11"/>
      <c r="G22" s="11"/>
      <c r="H22" s="11"/>
      <c r="I22" s="11"/>
      <c r="J22" s="13"/>
      <c r="K22" s="13"/>
      <c r="L22" s="13"/>
      <c r="M22" s="13"/>
      <c r="N22" s="13"/>
      <c r="O22" s="13"/>
      <c r="P22" s="13"/>
      <c r="Q22" s="13"/>
      <c r="R22" s="13"/>
      <c r="S22" s="13"/>
      <c r="T22" s="13">
        <v>1593200</v>
      </c>
      <c r="U22" s="13">
        <v>1811511.28</v>
      </c>
      <c r="V22" s="13">
        <f t="shared" si="0"/>
        <v>113.7</v>
      </c>
    </row>
    <row r="23" spans="1:23" s="3" customFormat="1" ht="26.4" x14ac:dyDescent="0.25">
      <c r="A23" s="2"/>
      <c r="B23" s="5"/>
      <c r="C23" s="8" t="s">
        <v>24</v>
      </c>
      <c r="D23" s="8" t="s">
        <v>25</v>
      </c>
      <c r="E23" s="31" t="s">
        <v>26</v>
      </c>
      <c r="F23" s="8"/>
      <c r="G23" s="8"/>
      <c r="H23" s="8"/>
      <c r="I23" s="8"/>
      <c r="J23" s="10"/>
      <c r="K23" s="10"/>
      <c r="L23" s="10"/>
      <c r="M23" s="10"/>
      <c r="N23" s="10"/>
      <c r="O23" s="10"/>
      <c r="P23" s="10"/>
      <c r="Q23" s="10"/>
      <c r="R23" s="10"/>
      <c r="S23" s="10"/>
      <c r="T23" s="10">
        <f>SUM(T24)</f>
        <v>21942500</v>
      </c>
      <c r="U23" s="10">
        <f>SUM(U24)</f>
        <v>21771923.819999997</v>
      </c>
      <c r="V23" s="10">
        <f t="shared" si="0"/>
        <v>99.22</v>
      </c>
    </row>
    <row r="24" spans="1:23" s="3" customFormat="1" ht="26.4" x14ac:dyDescent="0.25">
      <c r="A24" s="2"/>
      <c r="B24" s="5"/>
      <c r="C24" s="8" t="s">
        <v>24</v>
      </c>
      <c r="D24" s="8" t="s">
        <v>27</v>
      </c>
      <c r="E24" s="31" t="s">
        <v>28</v>
      </c>
      <c r="F24" s="8"/>
      <c r="G24" s="8"/>
      <c r="H24" s="8"/>
      <c r="I24" s="8"/>
      <c r="J24" s="10"/>
      <c r="K24" s="10"/>
      <c r="L24" s="10"/>
      <c r="M24" s="10"/>
      <c r="N24" s="10"/>
      <c r="O24" s="10"/>
      <c r="P24" s="10"/>
      <c r="Q24" s="10"/>
      <c r="R24" s="10"/>
      <c r="S24" s="10"/>
      <c r="T24" s="10">
        <f>SUM(T25:T28)</f>
        <v>21942500</v>
      </c>
      <c r="U24" s="10">
        <f>SUM(U25:U28)</f>
        <v>21771923.819999997</v>
      </c>
      <c r="V24" s="10">
        <f t="shared" si="0"/>
        <v>99.22</v>
      </c>
    </row>
    <row r="25" spans="1:23" s="3" customFormat="1" ht="52.8" x14ac:dyDescent="0.25">
      <c r="A25" s="4"/>
      <c r="B25" s="6"/>
      <c r="C25" s="11" t="s">
        <v>24</v>
      </c>
      <c r="D25" s="11" t="s">
        <v>407</v>
      </c>
      <c r="E25" s="32" t="s">
        <v>29</v>
      </c>
      <c r="F25" s="11"/>
      <c r="G25" s="11"/>
      <c r="H25" s="11"/>
      <c r="I25" s="11"/>
      <c r="J25" s="13"/>
      <c r="K25" s="13"/>
      <c r="L25" s="13"/>
      <c r="M25" s="13"/>
      <c r="N25" s="13"/>
      <c r="O25" s="13"/>
      <c r="P25" s="13"/>
      <c r="Q25" s="13"/>
      <c r="R25" s="13"/>
      <c r="S25" s="13"/>
      <c r="T25" s="13">
        <v>9981000</v>
      </c>
      <c r="U25" s="13">
        <v>9910213.0199999996</v>
      </c>
      <c r="V25" s="13">
        <f t="shared" si="0"/>
        <v>99.29</v>
      </c>
    </row>
    <row r="26" spans="1:23" s="3" customFormat="1" ht="66" x14ac:dyDescent="0.25">
      <c r="A26" s="4"/>
      <c r="B26" s="6"/>
      <c r="C26" s="11" t="s">
        <v>24</v>
      </c>
      <c r="D26" s="11" t="s">
        <v>408</v>
      </c>
      <c r="E26" s="35" t="s">
        <v>30</v>
      </c>
      <c r="F26" s="11"/>
      <c r="G26" s="11"/>
      <c r="H26" s="11"/>
      <c r="I26" s="11"/>
      <c r="J26" s="13"/>
      <c r="K26" s="13"/>
      <c r="L26" s="13"/>
      <c r="M26" s="13"/>
      <c r="N26" s="13"/>
      <c r="O26" s="13"/>
      <c r="P26" s="13"/>
      <c r="Q26" s="13"/>
      <c r="R26" s="13"/>
      <c r="S26" s="13"/>
      <c r="T26" s="13">
        <v>71900</v>
      </c>
      <c r="U26" s="13">
        <v>72842.679999999993</v>
      </c>
      <c r="V26" s="13">
        <f t="shared" si="0"/>
        <v>101.31</v>
      </c>
    </row>
    <row r="27" spans="1:23" s="3" customFormat="1" ht="52.8" x14ac:dyDescent="0.25">
      <c r="A27" s="4"/>
      <c r="B27" s="6"/>
      <c r="C27" s="11" t="s">
        <v>24</v>
      </c>
      <c r="D27" s="11" t="s">
        <v>409</v>
      </c>
      <c r="E27" s="32" t="s">
        <v>31</v>
      </c>
      <c r="F27" s="11"/>
      <c r="G27" s="11"/>
      <c r="H27" s="11"/>
      <c r="I27" s="11"/>
      <c r="J27" s="13"/>
      <c r="K27" s="13"/>
      <c r="L27" s="13"/>
      <c r="M27" s="13"/>
      <c r="N27" s="13"/>
      <c r="O27" s="13"/>
      <c r="P27" s="13"/>
      <c r="Q27" s="13"/>
      <c r="R27" s="13"/>
      <c r="S27" s="13"/>
      <c r="T27" s="13">
        <v>13312700</v>
      </c>
      <c r="U27" s="13">
        <v>13240078.279999999</v>
      </c>
      <c r="V27" s="13">
        <f t="shared" si="0"/>
        <v>99.45</v>
      </c>
    </row>
    <row r="28" spans="1:23" s="3" customFormat="1" ht="54.75" customHeight="1" x14ac:dyDescent="0.25">
      <c r="A28" s="4"/>
      <c r="B28" s="6"/>
      <c r="C28" s="11" t="s">
        <v>24</v>
      </c>
      <c r="D28" s="11" t="s">
        <v>410</v>
      </c>
      <c r="E28" s="32" t="s">
        <v>32</v>
      </c>
      <c r="F28" s="11"/>
      <c r="G28" s="11"/>
      <c r="H28" s="11"/>
      <c r="I28" s="11"/>
      <c r="J28" s="13"/>
      <c r="K28" s="13"/>
      <c r="L28" s="13"/>
      <c r="M28" s="13"/>
      <c r="N28" s="13"/>
      <c r="O28" s="13"/>
      <c r="P28" s="13"/>
      <c r="Q28" s="13"/>
      <c r="R28" s="13"/>
      <c r="S28" s="13"/>
      <c r="T28" s="13">
        <v>-1423100</v>
      </c>
      <c r="U28" s="13">
        <v>-1451210.16</v>
      </c>
      <c r="V28" s="13">
        <f t="shared" si="0"/>
        <v>101.98</v>
      </c>
    </row>
    <row r="29" spans="1:23" s="3" customFormat="1" ht="18" customHeight="1" x14ac:dyDescent="0.25">
      <c r="A29" s="2"/>
      <c r="B29" s="5"/>
      <c r="C29" s="8" t="s">
        <v>5</v>
      </c>
      <c r="D29" s="8" t="s">
        <v>33</v>
      </c>
      <c r="E29" s="31" t="s">
        <v>34</v>
      </c>
      <c r="F29" s="8"/>
      <c r="G29" s="8"/>
      <c r="H29" s="8"/>
      <c r="I29" s="8"/>
      <c r="J29" s="10"/>
      <c r="K29" s="10"/>
      <c r="L29" s="10"/>
      <c r="M29" s="10"/>
      <c r="N29" s="10"/>
      <c r="O29" s="10"/>
      <c r="P29" s="10"/>
      <c r="Q29" s="10"/>
      <c r="R29" s="10"/>
      <c r="S29" s="10"/>
      <c r="T29" s="10">
        <f>SUM(T30+T33+T35)</f>
        <v>24178400</v>
      </c>
      <c r="U29" s="10">
        <f>SUM(U30+U33+U35)</f>
        <v>24768689.07</v>
      </c>
      <c r="V29" s="10">
        <f t="shared" si="0"/>
        <v>102.44</v>
      </c>
    </row>
    <row r="30" spans="1:23" s="3" customFormat="1" ht="31.5" customHeight="1" x14ac:dyDescent="0.25">
      <c r="A30" s="2"/>
      <c r="B30" s="5"/>
      <c r="C30" s="8" t="s">
        <v>5</v>
      </c>
      <c r="D30" s="8" t="s">
        <v>35</v>
      </c>
      <c r="E30" s="31" t="s">
        <v>36</v>
      </c>
      <c r="F30" s="8"/>
      <c r="G30" s="8"/>
      <c r="H30" s="8"/>
      <c r="I30" s="8"/>
      <c r="J30" s="10"/>
      <c r="K30" s="10"/>
      <c r="L30" s="10"/>
      <c r="M30" s="10"/>
      <c r="N30" s="10"/>
      <c r="O30" s="10"/>
      <c r="P30" s="10"/>
      <c r="Q30" s="10"/>
      <c r="R30" s="10"/>
      <c r="S30" s="10"/>
      <c r="T30" s="10">
        <f>SUM(T31:T32)</f>
        <v>20560400</v>
      </c>
      <c r="U30" s="10">
        <f>SUM(U31:U32)</f>
        <v>20630626.890000001</v>
      </c>
      <c r="V30" s="10">
        <f t="shared" si="0"/>
        <v>100.34</v>
      </c>
    </row>
    <row r="31" spans="1:23" s="3" customFormat="1" ht="18" customHeight="1" x14ac:dyDescent="0.25">
      <c r="A31" s="4"/>
      <c r="B31" s="6"/>
      <c r="C31" s="11" t="s">
        <v>5</v>
      </c>
      <c r="D31" s="11" t="s">
        <v>37</v>
      </c>
      <c r="E31" s="32" t="s">
        <v>36</v>
      </c>
      <c r="F31" s="11"/>
      <c r="G31" s="11"/>
      <c r="H31" s="11"/>
      <c r="I31" s="11"/>
      <c r="J31" s="13"/>
      <c r="K31" s="13"/>
      <c r="L31" s="13"/>
      <c r="M31" s="13"/>
      <c r="N31" s="13"/>
      <c r="O31" s="13"/>
      <c r="P31" s="13"/>
      <c r="Q31" s="13"/>
      <c r="R31" s="13"/>
      <c r="S31" s="13"/>
      <c r="T31" s="13">
        <v>20558700</v>
      </c>
      <c r="U31" s="13">
        <v>20628887.940000001</v>
      </c>
      <c r="V31" s="13">
        <f t="shared" si="0"/>
        <v>100.34</v>
      </c>
    </row>
    <row r="32" spans="1:23" s="3" customFormat="1" ht="26.4" x14ac:dyDescent="0.25">
      <c r="A32" s="4"/>
      <c r="B32" s="24"/>
      <c r="C32" s="11" t="s">
        <v>5</v>
      </c>
      <c r="D32" s="11" t="s">
        <v>317</v>
      </c>
      <c r="E32" s="32" t="s">
        <v>318</v>
      </c>
      <c r="F32" s="11"/>
      <c r="G32" s="11"/>
      <c r="H32" s="11"/>
      <c r="I32" s="11"/>
      <c r="J32" s="13"/>
      <c r="K32" s="13"/>
      <c r="L32" s="13"/>
      <c r="M32" s="13"/>
      <c r="N32" s="13"/>
      <c r="O32" s="13"/>
      <c r="P32" s="13"/>
      <c r="Q32" s="13"/>
      <c r="R32" s="13"/>
      <c r="S32" s="13"/>
      <c r="T32" s="13">
        <v>1700</v>
      </c>
      <c r="U32" s="13">
        <v>1738.95</v>
      </c>
      <c r="V32" s="13">
        <f t="shared" si="0"/>
        <v>102.29</v>
      </c>
      <c r="W32" s="29"/>
    </row>
    <row r="33" spans="1:22" s="3" customFormat="1" ht="17.25" customHeight="1" x14ac:dyDescent="0.25">
      <c r="A33" s="2"/>
      <c r="B33" s="5"/>
      <c r="C33" s="8" t="s">
        <v>5</v>
      </c>
      <c r="D33" s="8" t="s">
        <v>38</v>
      </c>
      <c r="E33" s="31" t="s">
        <v>39</v>
      </c>
      <c r="F33" s="8"/>
      <c r="G33" s="8"/>
      <c r="H33" s="8"/>
      <c r="I33" s="8"/>
      <c r="J33" s="10"/>
      <c r="K33" s="10"/>
      <c r="L33" s="10"/>
      <c r="M33" s="10"/>
      <c r="N33" s="10"/>
      <c r="O33" s="10"/>
      <c r="P33" s="10"/>
      <c r="Q33" s="10"/>
      <c r="R33" s="10"/>
      <c r="S33" s="10"/>
      <c r="T33" s="10">
        <f>SUM(T34)</f>
        <v>509500</v>
      </c>
      <c r="U33" s="10">
        <f>SUM(U34)</f>
        <v>509459.32</v>
      </c>
      <c r="V33" s="10">
        <f t="shared" si="0"/>
        <v>99.99</v>
      </c>
    </row>
    <row r="34" spans="1:22" s="3" customFormat="1" ht="17.25" customHeight="1" x14ac:dyDescent="0.25">
      <c r="A34" s="4"/>
      <c r="B34" s="6"/>
      <c r="C34" s="11" t="s">
        <v>5</v>
      </c>
      <c r="D34" s="11" t="s">
        <v>40</v>
      </c>
      <c r="E34" s="32" t="s">
        <v>39</v>
      </c>
      <c r="F34" s="11"/>
      <c r="G34" s="11"/>
      <c r="H34" s="11"/>
      <c r="I34" s="11"/>
      <c r="J34" s="13"/>
      <c r="K34" s="13"/>
      <c r="L34" s="13"/>
      <c r="M34" s="13"/>
      <c r="N34" s="13"/>
      <c r="O34" s="13"/>
      <c r="P34" s="13"/>
      <c r="Q34" s="13"/>
      <c r="R34" s="13"/>
      <c r="S34" s="13"/>
      <c r="T34" s="13">
        <v>509500</v>
      </c>
      <c r="U34" s="13">
        <v>509459.32</v>
      </c>
      <c r="V34" s="13">
        <f t="shared" si="0"/>
        <v>99.99</v>
      </c>
    </row>
    <row r="35" spans="1:22" s="3" customFormat="1" ht="26.4" x14ac:dyDescent="0.25">
      <c r="A35" s="2"/>
      <c r="B35" s="5"/>
      <c r="C35" s="8" t="s">
        <v>5</v>
      </c>
      <c r="D35" s="8" t="s">
        <v>41</v>
      </c>
      <c r="E35" s="31" t="s">
        <v>42</v>
      </c>
      <c r="F35" s="8"/>
      <c r="G35" s="8"/>
      <c r="H35" s="8"/>
      <c r="I35" s="8"/>
      <c r="J35" s="10"/>
      <c r="K35" s="10"/>
      <c r="L35" s="10"/>
      <c r="M35" s="10"/>
      <c r="N35" s="10"/>
      <c r="O35" s="10"/>
      <c r="P35" s="10"/>
      <c r="Q35" s="10"/>
      <c r="R35" s="10"/>
      <c r="S35" s="10"/>
      <c r="T35" s="10">
        <f>SUM(T36)</f>
        <v>3108500</v>
      </c>
      <c r="U35" s="10">
        <f>SUM(U36)</f>
        <v>3628602.86</v>
      </c>
      <c r="V35" s="10">
        <f t="shared" si="0"/>
        <v>116.73</v>
      </c>
    </row>
    <row r="36" spans="1:22" s="3" customFormat="1" ht="27" customHeight="1" x14ac:dyDescent="0.25">
      <c r="A36" s="4"/>
      <c r="B36" s="6"/>
      <c r="C36" s="11" t="s">
        <v>5</v>
      </c>
      <c r="D36" s="11" t="s">
        <v>43</v>
      </c>
      <c r="E36" s="32" t="s">
        <v>44</v>
      </c>
      <c r="F36" s="11"/>
      <c r="G36" s="11"/>
      <c r="H36" s="11"/>
      <c r="I36" s="11"/>
      <c r="J36" s="13"/>
      <c r="K36" s="13"/>
      <c r="L36" s="13"/>
      <c r="M36" s="13"/>
      <c r="N36" s="13"/>
      <c r="O36" s="13"/>
      <c r="P36" s="13"/>
      <c r="Q36" s="13"/>
      <c r="R36" s="13"/>
      <c r="S36" s="13"/>
      <c r="T36" s="13">
        <v>3108500</v>
      </c>
      <c r="U36" s="13">
        <v>3628602.86</v>
      </c>
      <c r="V36" s="13">
        <f t="shared" si="0"/>
        <v>116.73</v>
      </c>
    </row>
    <row r="37" spans="1:22" s="3" customFormat="1" ht="16.5" customHeight="1" x14ac:dyDescent="0.25">
      <c r="A37" s="2"/>
      <c r="B37" s="5"/>
      <c r="C37" s="8" t="s">
        <v>5</v>
      </c>
      <c r="D37" s="8" t="s">
        <v>45</v>
      </c>
      <c r="E37" s="31" t="s">
        <v>46</v>
      </c>
      <c r="F37" s="8"/>
      <c r="G37" s="8"/>
      <c r="H37" s="8"/>
      <c r="I37" s="8"/>
      <c r="J37" s="10"/>
      <c r="K37" s="10"/>
      <c r="L37" s="10"/>
      <c r="M37" s="10"/>
      <c r="N37" s="10"/>
      <c r="O37" s="10"/>
      <c r="P37" s="10"/>
      <c r="Q37" s="10"/>
      <c r="R37" s="10"/>
      <c r="S37" s="10"/>
      <c r="T37" s="10">
        <f>SUM(T38+T40)</f>
        <v>40857600</v>
      </c>
      <c r="U37" s="10">
        <f>SUM(U38+U40)</f>
        <v>41855251.480000004</v>
      </c>
      <c r="V37" s="10">
        <f t="shared" si="0"/>
        <v>102.44</v>
      </c>
    </row>
    <row r="38" spans="1:22" s="3" customFormat="1" ht="15" customHeight="1" x14ac:dyDescent="0.25">
      <c r="A38" s="2"/>
      <c r="B38" s="5"/>
      <c r="C38" s="8" t="s">
        <v>5</v>
      </c>
      <c r="D38" s="8" t="s">
        <v>47</v>
      </c>
      <c r="E38" s="31" t="s">
        <v>48</v>
      </c>
      <c r="F38" s="8"/>
      <c r="G38" s="8"/>
      <c r="H38" s="8"/>
      <c r="I38" s="8"/>
      <c r="J38" s="10"/>
      <c r="K38" s="10"/>
      <c r="L38" s="10"/>
      <c r="M38" s="10"/>
      <c r="N38" s="10"/>
      <c r="O38" s="10"/>
      <c r="P38" s="10"/>
      <c r="Q38" s="10"/>
      <c r="R38" s="10"/>
      <c r="S38" s="10"/>
      <c r="T38" s="10">
        <f>SUM(T39)</f>
        <v>17020600</v>
      </c>
      <c r="U38" s="10">
        <f>SUM(U39)</f>
        <v>17601415.969999999</v>
      </c>
      <c r="V38" s="10">
        <f t="shared" si="0"/>
        <v>103.41</v>
      </c>
    </row>
    <row r="39" spans="1:22" s="3" customFormat="1" ht="32.25" customHeight="1" x14ac:dyDescent="0.25">
      <c r="A39" s="4"/>
      <c r="B39" s="6"/>
      <c r="C39" s="11" t="s">
        <v>5</v>
      </c>
      <c r="D39" s="11" t="s">
        <v>49</v>
      </c>
      <c r="E39" s="32" t="s">
        <v>50</v>
      </c>
      <c r="F39" s="11"/>
      <c r="G39" s="11"/>
      <c r="H39" s="11"/>
      <c r="I39" s="11"/>
      <c r="J39" s="13"/>
      <c r="K39" s="13"/>
      <c r="L39" s="13"/>
      <c r="M39" s="13"/>
      <c r="N39" s="13"/>
      <c r="O39" s="13"/>
      <c r="P39" s="13"/>
      <c r="Q39" s="13"/>
      <c r="R39" s="13"/>
      <c r="S39" s="13"/>
      <c r="T39" s="13">
        <v>17020600</v>
      </c>
      <c r="U39" s="13">
        <v>17601415.969999999</v>
      </c>
      <c r="V39" s="13">
        <f t="shared" si="0"/>
        <v>103.41</v>
      </c>
    </row>
    <row r="40" spans="1:22" s="3" customFormat="1" ht="17.25" customHeight="1" x14ac:dyDescent="0.25">
      <c r="A40" s="2"/>
      <c r="B40" s="5"/>
      <c r="C40" s="8" t="s">
        <v>5</v>
      </c>
      <c r="D40" s="8" t="s">
        <v>51</v>
      </c>
      <c r="E40" s="31" t="s">
        <v>52</v>
      </c>
      <c r="F40" s="8"/>
      <c r="G40" s="8"/>
      <c r="H40" s="8"/>
      <c r="I40" s="8"/>
      <c r="J40" s="10"/>
      <c r="K40" s="10"/>
      <c r="L40" s="10"/>
      <c r="M40" s="10"/>
      <c r="N40" s="10"/>
      <c r="O40" s="10"/>
      <c r="P40" s="10"/>
      <c r="Q40" s="10"/>
      <c r="R40" s="10"/>
      <c r="S40" s="10"/>
      <c r="T40" s="10">
        <f>SUM(T41+T43)</f>
        <v>23837000</v>
      </c>
      <c r="U40" s="10">
        <f>SUM(U41+U43)</f>
        <v>24253835.510000002</v>
      </c>
      <c r="V40" s="10">
        <f t="shared" si="0"/>
        <v>101.75</v>
      </c>
    </row>
    <row r="41" spans="1:22" s="3" customFormat="1" ht="16.5" customHeight="1" x14ac:dyDescent="0.25">
      <c r="A41" s="2"/>
      <c r="B41" s="5"/>
      <c r="C41" s="8" t="s">
        <v>5</v>
      </c>
      <c r="D41" s="8" t="s">
        <v>53</v>
      </c>
      <c r="E41" s="31" t="s">
        <v>54</v>
      </c>
      <c r="F41" s="8"/>
      <c r="G41" s="8"/>
      <c r="H41" s="8"/>
      <c r="I41" s="8"/>
      <c r="J41" s="10"/>
      <c r="K41" s="10"/>
      <c r="L41" s="10"/>
      <c r="M41" s="10"/>
      <c r="N41" s="10"/>
      <c r="O41" s="10"/>
      <c r="P41" s="10"/>
      <c r="Q41" s="10"/>
      <c r="R41" s="10"/>
      <c r="S41" s="10"/>
      <c r="T41" s="10">
        <f>SUM(T42)</f>
        <v>22787000</v>
      </c>
      <c r="U41" s="10">
        <f>SUM(U42)</f>
        <v>23179222.510000002</v>
      </c>
      <c r="V41" s="10">
        <f t="shared" si="0"/>
        <v>101.72</v>
      </c>
    </row>
    <row r="42" spans="1:22" s="3" customFormat="1" ht="26.4" x14ac:dyDescent="0.25">
      <c r="A42" s="4"/>
      <c r="B42" s="6"/>
      <c r="C42" s="11" t="s">
        <v>5</v>
      </c>
      <c r="D42" s="11" t="s">
        <v>55</v>
      </c>
      <c r="E42" s="32" t="s">
        <v>56</v>
      </c>
      <c r="F42" s="11"/>
      <c r="G42" s="11"/>
      <c r="H42" s="11"/>
      <c r="I42" s="11"/>
      <c r="J42" s="13"/>
      <c r="K42" s="13"/>
      <c r="L42" s="13"/>
      <c r="M42" s="13"/>
      <c r="N42" s="13"/>
      <c r="O42" s="13"/>
      <c r="P42" s="13"/>
      <c r="Q42" s="13"/>
      <c r="R42" s="13"/>
      <c r="S42" s="13"/>
      <c r="T42" s="13">
        <v>22787000</v>
      </c>
      <c r="U42" s="13">
        <v>23179222.510000002</v>
      </c>
      <c r="V42" s="13">
        <f t="shared" si="0"/>
        <v>101.72</v>
      </c>
    </row>
    <row r="43" spans="1:22" s="3" customFormat="1" ht="18.75" customHeight="1" x14ac:dyDescent="0.25">
      <c r="A43" s="2"/>
      <c r="B43" s="5"/>
      <c r="C43" s="8" t="s">
        <v>5</v>
      </c>
      <c r="D43" s="8" t="s">
        <v>57</v>
      </c>
      <c r="E43" s="31" t="s">
        <v>58</v>
      </c>
      <c r="F43" s="8"/>
      <c r="G43" s="8"/>
      <c r="H43" s="8"/>
      <c r="I43" s="8"/>
      <c r="J43" s="10"/>
      <c r="K43" s="10"/>
      <c r="L43" s="10"/>
      <c r="M43" s="10"/>
      <c r="N43" s="10"/>
      <c r="O43" s="10"/>
      <c r="P43" s="10"/>
      <c r="Q43" s="10"/>
      <c r="R43" s="10"/>
      <c r="S43" s="10"/>
      <c r="T43" s="10">
        <f>SUM(T44)</f>
        <v>1050000</v>
      </c>
      <c r="U43" s="10">
        <f>SUM(U44)</f>
        <v>1074613</v>
      </c>
      <c r="V43" s="10">
        <f t="shared" si="0"/>
        <v>102.34</v>
      </c>
    </row>
    <row r="44" spans="1:22" s="3" customFormat="1" ht="26.4" x14ac:dyDescent="0.25">
      <c r="A44" s="4"/>
      <c r="B44" s="6"/>
      <c r="C44" s="11" t="s">
        <v>5</v>
      </c>
      <c r="D44" s="11" t="s">
        <v>59</v>
      </c>
      <c r="E44" s="32" t="s">
        <v>60</v>
      </c>
      <c r="F44" s="11"/>
      <c r="G44" s="11"/>
      <c r="H44" s="11"/>
      <c r="I44" s="11"/>
      <c r="J44" s="13"/>
      <c r="K44" s="13"/>
      <c r="L44" s="13"/>
      <c r="M44" s="13"/>
      <c r="N44" s="13"/>
      <c r="O44" s="13"/>
      <c r="P44" s="13"/>
      <c r="Q44" s="13"/>
      <c r="R44" s="13"/>
      <c r="S44" s="13"/>
      <c r="T44" s="13">
        <v>1050000</v>
      </c>
      <c r="U44" s="13">
        <v>1074613</v>
      </c>
      <c r="V44" s="13">
        <f t="shared" si="0"/>
        <v>102.34</v>
      </c>
    </row>
    <row r="45" spans="1:22" s="3" customFormat="1" ht="19.5" customHeight="1" x14ac:dyDescent="0.25">
      <c r="A45" s="2"/>
      <c r="B45" s="5"/>
      <c r="C45" s="8" t="s">
        <v>2</v>
      </c>
      <c r="D45" s="8" t="s">
        <v>61</v>
      </c>
      <c r="E45" s="31" t="s">
        <v>62</v>
      </c>
      <c r="F45" s="8"/>
      <c r="G45" s="8"/>
      <c r="H45" s="8"/>
      <c r="I45" s="8"/>
      <c r="J45" s="10"/>
      <c r="K45" s="10"/>
      <c r="L45" s="10"/>
      <c r="M45" s="10"/>
      <c r="N45" s="10"/>
      <c r="O45" s="10"/>
      <c r="P45" s="10"/>
      <c r="Q45" s="10"/>
      <c r="R45" s="10"/>
      <c r="S45" s="10"/>
      <c r="T45" s="10">
        <f>SUM(T46+T47)</f>
        <v>8292000</v>
      </c>
      <c r="U45" s="10">
        <f>SUM(U46+U47)</f>
        <v>8460877.5500000007</v>
      </c>
      <c r="V45" s="10">
        <f t="shared" si="0"/>
        <v>102.04</v>
      </c>
    </row>
    <row r="46" spans="1:22" s="3" customFormat="1" ht="26.4" x14ac:dyDescent="0.25">
      <c r="A46" s="4"/>
      <c r="B46" s="6"/>
      <c r="C46" s="11" t="s">
        <v>5</v>
      </c>
      <c r="D46" s="11" t="s">
        <v>63</v>
      </c>
      <c r="E46" s="32" t="s">
        <v>64</v>
      </c>
      <c r="F46" s="11"/>
      <c r="G46" s="11"/>
      <c r="H46" s="11"/>
      <c r="I46" s="11"/>
      <c r="J46" s="13"/>
      <c r="K46" s="13"/>
      <c r="L46" s="13"/>
      <c r="M46" s="13"/>
      <c r="N46" s="13"/>
      <c r="O46" s="13"/>
      <c r="P46" s="13"/>
      <c r="Q46" s="13"/>
      <c r="R46" s="13"/>
      <c r="S46" s="13"/>
      <c r="T46" s="13">
        <v>8074400</v>
      </c>
      <c r="U46" s="13">
        <v>8222477.5499999998</v>
      </c>
      <c r="V46" s="13">
        <f t="shared" si="0"/>
        <v>101.83</v>
      </c>
    </row>
    <row r="47" spans="1:22" s="3" customFormat="1" ht="26.4" x14ac:dyDescent="0.25">
      <c r="A47" s="2"/>
      <c r="B47" s="5"/>
      <c r="C47" s="8" t="s">
        <v>2</v>
      </c>
      <c r="D47" s="8" t="s">
        <v>65</v>
      </c>
      <c r="E47" s="31" t="s">
        <v>66</v>
      </c>
      <c r="F47" s="8"/>
      <c r="G47" s="8"/>
      <c r="H47" s="8"/>
      <c r="I47" s="8"/>
      <c r="J47" s="10"/>
      <c r="K47" s="10"/>
      <c r="L47" s="10"/>
      <c r="M47" s="10"/>
      <c r="N47" s="10"/>
      <c r="O47" s="10"/>
      <c r="P47" s="10"/>
      <c r="Q47" s="10"/>
      <c r="R47" s="10"/>
      <c r="S47" s="10"/>
      <c r="T47" s="10">
        <f>T48</f>
        <v>217600</v>
      </c>
      <c r="U47" s="10">
        <f>U48</f>
        <v>238400</v>
      </c>
      <c r="V47" s="10">
        <f t="shared" si="0"/>
        <v>109.56</v>
      </c>
    </row>
    <row r="48" spans="1:22" s="3" customFormat="1" ht="66" x14ac:dyDescent="0.25">
      <c r="A48" s="2"/>
      <c r="B48" s="5"/>
      <c r="C48" s="8" t="s">
        <v>67</v>
      </c>
      <c r="D48" s="8" t="s">
        <v>68</v>
      </c>
      <c r="E48" s="37" t="s">
        <v>69</v>
      </c>
      <c r="F48" s="8"/>
      <c r="G48" s="8"/>
      <c r="H48" s="8"/>
      <c r="I48" s="8"/>
      <c r="J48" s="10"/>
      <c r="K48" s="10"/>
      <c r="L48" s="10"/>
      <c r="M48" s="10"/>
      <c r="N48" s="10"/>
      <c r="O48" s="10"/>
      <c r="P48" s="10"/>
      <c r="Q48" s="10"/>
      <c r="R48" s="10"/>
      <c r="S48" s="10"/>
      <c r="T48" s="10">
        <f>SUM(T49)</f>
        <v>217600</v>
      </c>
      <c r="U48" s="10">
        <f>SUM(U49)</f>
        <v>238400</v>
      </c>
      <c r="V48" s="10">
        <f t="shared" si="0"/>
        <v>109.56</v>
      </c>
    </row>
    <row r="49" spans="1:22" s="3" customFormat="1" ht="66" x14ac:dyDescent="0.25">
      <c r="A49" s="4"/>
      <c r="B49" s="6"/>
      <c r="C49" s="11" t="s">
        <v>67</v>
      </c>
      <c r="D49" s="11" t="s">
        <v>70</v>
      </c>
      <c r="E49" s="35" t="s">
        <v>69</v>
      </c>
      <c r="F49" s="11"/>
      <c r="G49" s="11"/>
      <c r="H49" s="11"/>
      <c r="I49" s="11"/>
      <c r="J49" s="13"/>
      <c r="K49" s="13"/>
      <c r="L49" s="13"/>
      <c r="M49" s="13"/>
      <c r="N49" s="13"/>
      <c r="O49" s="13"/>
      <c r="P49" s="13"/>
      <c r="Q49" s="13"/>
      <c r="R49" s="13"/>
      <c r="S49" s="13"/>
      <c r="T49" s="13">
        <v>217600</v>
      </c>
      <c r="U49" s="13">
        <v>238400</v>
      </c>
      <c r="V49" s="13">
        <f t="shared" si="0"/>
        <v>109.56</v>
      </c>
    </row>
    <row r="50" spans="1:22" s="3" customFormat="1" ht="26.4" x14ac:dyDescent="0.25">
      <c r="A50" s="4"/>
      <c r="B50" s="24"/>
      <c r="C50" s="8" t="s">
        <v>5</v>
      </c>
      <c r="D50" s="8" t="s">
        <v>462</v>
      </c>
      <c r="E50" s="37" t="s">
        <v>463</v>
      </c>
      <c r="F50" s="8"/>
      <c r="G50" s="8"/>
      <c r="H50" s="8"/>
      <c r="I50" s="8"/>
      <c r="J50" s="10"/>
      <c r="K50" s="10"/>
      <c r="L50" s="10"/>
      <c r="M50" s="10"/>
      <c r="N50" s="10"/>
      <c r="O50" s="10"/>
      <c r="P50" s="10"/>
      <c r="Q50" s="10"/>
      <c r="R50" s="10"/>
      <c r="S50" s="10"/>
      <c r="T50" s="10">
        <f t="shared" ref="T50:U52" si="1">T51</f>
        <v>0</v>
      </c>
      <c r="U50" s="10">
        <f t="shared" si="1"/>
        <v>54.33</v>
      </c>
      <c r="V50" s="10" t="s">
        <v>319</v>
      </c>
    </row>
    <row r="51" spans="1:22" s="3" customFormat="1" ht="19.5" customHeight="1" x14ac:dyDescent="0.25">
      <c r="A51" s="4"/>
      <c r="B51" s="24"/>
      <c r="C51" s="8" t="s">
        <v>5</v>
      </c>
      <c r="D51" s="8" t="s">
        <v>467</v>
      </c>
      <c r="E51" s="37" t="s">
        <v>464</v>
      </c>
      <c r="F51" s="8"/>
      <c r="G51" s="8"/>
      <c r="H51" s="8"/>
      <c r="I51" s="8"/>
      <c r="J51" s="10"/>
      <c r="K51" s="10"/>
      <c r="L51" s="10"/>
      <c r="M51" s="10"/>
      <c r="N51" s="10"/>
      <c r="O51" s="10"/>
      <c r="P51" s="10"/>
      <c r="Q51" s="10"/>
      <c r="R51" s="10"/>
      <c r="S51" s="10"/>
      <c r="T51" s="10">
        <f t="shared" si="1"/>
        <v>0</v>
      </c>
      <c r="U51" s="10">
        <f t="shared" si="1"/>
        <v>54.33</v>
      </c>
      <c r="V51" s="10" t="s">
        <v>319</v>
      </c>
    </row>
    <row r="52" spans="1:22" s="3" customFormat="1" ht="28.5" customHeight="1" x14ac:dyDescent="0.25">
      <c r="A52" s="4"/>
      <c r="B52" s="24"/>
      <c r="C52" s="8" t="s">
        <v>5</v>
      </c>
      <c r="D52" s="8" t="s">
        <v>468</v>
      </c>
      <c r="E52" s="37" t="s">
        <v>465</v>
      </c>
      <c r="F52" s="8"/>
      <c r="G52" s="8"/>
      <c r="H52" s="8"/>
      <c r="I52" s="8"/>
      <c r="J52" s="10"/>
      <c r="K52" s="10"/>
      <c r="L52" s="10"/>
      <c r="M52" s="10"/>
      <c r="N52" s="10"/>
      <c r="O52" s="10"/>
      <c r="P52" s="10"/>
      <c r="Q52" s="10"/>
      <c r="R52" s="10"/>
      <c r="S52" s="10"/>
      <c r="T52" s="10">
        <f t="shared" si="1"/>
        <v>0</v>
      </c>
      <c r="U52" s="10">
        <f t="shared" si="1"/>
        <v>54.33</v>
      </c>
      <c r="V52" s="10" t="s">
        <v>319</v>
      </c>
    </row>
    <row r="53" spans="1:22" s="3" customFormat="1" ht="26.4" x14ac:dyDescent="0.25">
      <c r="A53" s="4"/>
      <c r="B53" s="24"/>
      <c r="C53" s="11" t="s">
        <v>5</v>
      </c>
      <c r="D53" s="11" t="s">
        <v>469</v>
      </c>
      <c r="E53" s="35" t="s">
        <v>466</v>
      </c>
      <c r="F53" s="11"/>
      <c r="G53" s="11"/>
      <c r="H53" s="11"/>
      <c r="I53" s="11"/>
      <c r="J53" s="13"/>
      <c r="K53" s="13"/>
      <c r="L53" s="13"/>
      <c r="M53" s="13"/>
      <c r="N53" s="13"/>
      <c r="O53" s="13"/>
      <c r="P53" s="13"/>
      <c r="Q53" s="13"/>
      <c r="R53" s="13"/>
      <c r="S53" s="13"/>
      <c r="T53" s="13">
        <v>0</v>
      </c>
      <c r="U53" s="13">
        <v>54.33</v>
      </c>
      <c r="V53" s="13" t="s">
        <v>319</v>
      </c>
    </row>
    <row r="54" spans="1:22" s="3" customFormat="1" ht="31.5" customHeight="1" x14ac:dyDescent="0.25">
      <c r="A54" s="2"/>
      <c r="B54" s="5"/>
      <c r="C54" s="8" t="s">
        <v>2</v>
      </c>
      <c r="D54" s="8" t="s">
        <v>72</v>
      </c>
      <c r="E54" s="31" t="s">
        <v>73</v>
      </c>
      <c r="F54" s="8"/>
      <c r="G54" s="8"/>
      <c r="H54" s="8"/>
      <c r="I54" s="8"/>
      <c r="J54" s="10"/>
      <c r="K54" s="10"/>
      <c r="L54" s="10"/>
      <c r="M54" s="10"/>
      <c r="N54" s="10"/>
      <c r="O54" s="10"/>
      <c r="P54" s="10"/>
      <c r="Q54" s="10"/>
      <c r="R54" s="10"/>
      <c r="S54" s="10"/>
      <c r="T54" s="10">
        <f>SUM(T55+T69+T72+T74+T66)</f>
        <v>40807450</v>
      </c>
      <c r="U54" s="10">
        <f>SUM(U55+U69+U73+U74+U66)</f>
        <v>41241137.700000003</v>
      </c>
      <c r="V54" s="10">
        <f t="shared" si="0"/>
        <v>101.06</v>
      </c>
    </row>
    <row r="55" spans="1:22" s="3" customFormat="1" ht="66" customHeight="1" x14ac:dyDescent="0.25">
      <c r="A55" s="2"/>
      <c r="B55" s="5"/>
      <c r="C55" s="8" t="s">
        <v>2</v>
      </c>
      <c r="D55" s="8" t="s">
        <v>74</v>
      </c>
      <c r="E55" s="37" t="s">
        <v>75</v>
      </c>
      <c r="F55" s="8"/>
      <c r="G55" s="8"/>
      <c r="H55" s="8"/>
      <c r="I55" s="8"/>
      <c r="J55" s="10"/>
      <c r="K55" s="10"/>
      <c r="L55" s="10"/>
      <c r="M55" s="10"/>
      <c r="N55" s="10"/>
      <c r="O55" s="10"/>
      <c r="P55" s="10"/>
      <c r="Q55" s="10"/>
      <c r="R55" s="10"/>
      <c r="S55" s="10"/>
      <c r="T55" s="10">
        <f>SUM(T56+T59+T60+T64)</f>
        <v>31778150</v>
      </c>
      <c r="U55" s="10">
        <f>SUM(U56+U59+U60+U64)</f>
        <v>32010029.940000001</v>
      </c>
      <c r="V55" s="10">
        <f t="shared" si="0"/>
        <v>100.73</v>
      </c>
    </row>
    <row r="56" spans="1:22" s="3" customFormat="1" ht="56.25" customHeight="1" x14ac:dyDescent="0.25">
      <c r="A56" s="2"/>
      <c r="B56" s="5"/>
      <c r="C56" s="8" t="s">
        <v>76</v>
      </c>
      <c r="D56" s="8" t="s">
        <v>77</v>
      </c>
      <c r="E56" s="31" t="s">
        <v>78</v>
      </c>
      <c r="F56" s="8"/>
      <c r="G56" s="8"/>
      <c r="H56" s="8"/>
      <c r="I56" s="8"/>
      <c r="J56" s="10"/>
      <c r="K56" s="10"/>
      <c r="L56" s="10"/>
      <c r="M56" s="10"/>
      <c r="N56" s="10"/>
      <c r="O56" s="10"/>
      <c r="P56" s="10"/>
      <c r="Q56" s="10"/>
      <c r="R56" s="10"/>
      <c r="S56" s="10"/>
      <c r="T56" s="10">
        <f>SUM(T57)</f>
        <v>20080000</v>
      </c>
      <c r="U56" s="10">
        <f>SUM(U57)</f>
        <v>20242576.73</v>
      </c>
      <c r="V56" s="10">
        <f t="shared" si="0"/>
        <v>100.81</v>
      </c>
    </row>
    <row r="57" spans="1:22" s="3" customFormat="1" ht="57.75" customHeight="1" x14ac:dyDescent="0.25">
      <c r="A57" s="4"/>
      <c r="B57" s="6"/>
      <c r="C57" s="11" t="s">
        <v>76</v>
      </c>
      <c r="D57" s="11" t="s">
        <v>79</v>
      </c>
      <c r="E57" s="35" t="s">
        <v>80</v>
      </c>
      <c r="F57" s="11"/>
      <c r="G57" s="11"/>
      <c r="H57" s="11"/>
      <c r="I57" s="11"/>
      <c r="J57" s="13"/>
      <c r="K57" s="13"/>
      <c r="L57" s="13"/>
      <c r="M57" s="13"/>
      <c r="N57" s="13"/>
      <c r="O57" s="13"/>
      <c r="P57" s="13"/>
      <c r="Q57" s="13"/>
      <c r="R57" s="13"/>
      <c r="S57" s="13"/>
      <c r="T57" s="13">
        <v>20080000</v>
      </c>
      <c r="U57" s="13">
        <v>20242576.73</v>
      </c>
      <c r="V57" s="13">
        <f t="shared" si="0"/>
        <v>100.81</v>
      </c>
    </row>
    <row r="58" spans="1:22" s="3" customFormat="1" ht="67.5" customHeight="1" x14ac:dyDescent="0.25">
      <c r="A58" s="4"/>
      <c r="B58" s="6"/>
      <c r="C58" s="8" t="s">
        <v>76</v>
      </c>
      <c r="D58" s="8" t="s">
        <v>81</v>
      </c>
      <c r="E58" s="37" t="s">
        <v>82</v>
      </c>
      <c r="F58" s="8"/>
      <c r="G58" s="8"/>
      <c r="H58" s="8"/>
      <c r="I58" s="8"/>
      <c r="J58" s="10"/>
      <c r="K58" s="10"/>
      <c r="L58" s="10"/>
      <c r="M58" s="10"/>
      <c r="N58" s="10"/>
      <c r="O58" s="10"/>
      <c r="P58" s="10"/>
      <c r="Q58" s="10"/>
      <c r="R58" s="10"/>
      <c r="S58" s="10"/>
      <c r="T58" s="10">
        <f>SUM(T59)</f>
        <v>5222900</v>
      </c>
      <c r="U58" s="10">
        <f>SUM(U59)</f>
        <v>5353357.37</v>
      </c>
      <c r="V58" s="10">
        <f t="shared" ref="V58" si="2">ROUND(U58/T58*100,2)</f>
        <v>102.5</v>
      </c>
    </row>
    <row r="59" spans="1:22" s="3" customFormat="1" ht="55.5" customHeight="1" x14ac:dyDescent="0.25">
      <c r="A59" s="4"/>
      <c r="B59" s="6"/>
      <c r="C59" s="11" t="s">
        <v>76</v>
      </c>
      <c r="D59" s="11" t="s">
        <v>411</v>
      </c>
      <c r="E59" s="35" t="s">
        <v>82</v>
      </c>
      <c r="F59" s="11"/>
      <c r="G59" s="11"/>
      <c r="H59" s="11"/>
      <c r="I59" s="11"/>
      <c r="J59" s="13"/>
      <c r="K59" s="13"/>
      <c r="L59" s="13"/>
      <c r="M59" s="13"/>
      <c r="N59" s="13"/>
      <c r="O59" s="13"/>
      <c r="P59" s="13"/>
      <c r="Q59" s="13"/>
      <c r="R59" s="13"/>
      <c r="S59" s="13"/>
      <c r="T59" s="13">
        <v>5222900</v>
      </c>
      <c r="U59" s="13">
        <v>5353357.37</v>
      </c>
      <c r="V59" s="13">
        <f t="shared" si="0"/>
        <v>102.5</v>
      </c>
    </row>
    <row r="60" spans="1:22" s="3" customFormat="1" ht="65.25" customHeight="1" x14ac:dyDescent="0.25">
      <c r="A60" s="2"/>
      <c r="B60" s="5"/>
      <c r="C60" s="8" t="s">
        <v>2</v>
      </c>
      <c r="D60" s="8" t="s">
        <v>83</v>
      </c>
      <c r="E60" s="37" t="s">
        <v>84</v>
      </c>
      <c r="F60" s="8"/>
      <c r="G60" s="8"/>
      <c r="H60" s="8"/>
      <c r="I60" s="8"/>
      <c r="J60" s="10"/>
      <c r="K60" s="10"/>
      <c r="L60" s="10"/>
      <c r="M60" s="10"/>
      <c r="N60" s="10"/>
      <c r="O60" s="10"/>
      <c r="P60" s="10"/>
      <c r="Q60" s="10"/>
      <c r="R60" s="10"/>
      <c r="S60" s="10"/>
      <c r="T60" s="10">
        <f>SUM(T61)</f>
        <v>895250</v>
      </c>
      <c r="U60" s="10">
        <f>SUM(U61)</f>
        <v>948258.27999999991</v>
      </c>
      <c r="V60" s="10">
        <f t="shared" si="0"/>
        <v>105.92</v>
      </c>
    </row>
    <row r="61" spans="1:22" s="3" customFormat="1" ht="52.8" x14ac:dyDescent="0.25">
      <c r="A61" s="2"/>
      <c r="B61" s="5"/>
      <c r="C61" s="11" t="s">
        <v>2</v>
      </c>
      <c r="D61" s="11" t="s">
        <v>85</v>
      </c>
      <c r="E61" s="32" t="s">
        <v>86</v>
      </c>
      <c r="F61" s="11"/>
      <c r="G61" s="11"/>
      <c r="H61" s="11"/>
      <c r="I61" s="11"/>
      <c r="J61" s="13"/>
      <c r="K61" s="13"/>
      <c r="L61" s="13"/>
      <c r="M61" s="13"/>
      <c r="N61" s="13"/>
      <c r="O61" s="13"/>
      <c r="P61" s="13"/>
      <c r="Q61" s="13"/>
      <c r="R61" s="13"/>
      <c r="S61" s="13"/>
      <c r="T61" s="13">
        <f>SUM(T62:T63)</f>
        <v>895250</v>
      </c>
      <c r="U61" s="13">
        <f>SUM(U62:U63)</f>
        <v>948258.27999999991</v>
      </c>
      <c r="V61" s="13">
        <f t="shared" si="0"/>
        <v>105.92</v>
      </c>
    </row>
    <row r="62" spans="1:22" s="3" customFormat="1" ht="52.8" x14ac:dyDescent="0.25">
      <c r="A62" s="4"/>
      <c r="B62" s="6"/>
      <c r="C62" s="11" t="s">
        <v>67</v>
      </c>
      <c r="D62" s="11" t="s">
        <v>85</v>
      </c>
      <c r="E62" s="32" t="s">
        <v>86</v>
      </c>
      <c r="F62" s="11"/>
      <c r="G62" s="11"/>
      <c r="H62" s="11"/>
      <c r="I62" s="11"/>
      <c r="J62" s="13"/>
      <c r="K62" s="13"/>
      <c r="L62" s="13"/>
      <c r="M62" s="13"/>
      <c r="N62" s="13"/>
      <c r="O62" s="13"/>
      <c r="P62" s="13"/>
      <c r="Q62" s="13"/>
      <c r="R62" s="13"/>
      <c r="S62" s="13"/>
      <c r="T62" s="13">
        <v>829500</v>
      </c>
      <c r="U62" s="13">
        <v>913885.95</v>
      </c>
      <c r="V62" s="13">
        <f t="shared" si="0"/>
        <v>110.17</v>
      </c>
    </row>
    <row r="63" spans="1:22" s="3" customFormat="1" ht="52.8" x14ac:dyDescent="0.25">
      <c r="A63" s="4"/>
      <c r="B63" s="6"/>
      <c r="C63" s="11" t="s">
        <v>71</v>
      </c>
      <c r="D63" s="11" t="s">
        <v>85</v>
      </c>
      <c r="E63" s="32" t="s">
        <v>86</v>
      </c>
      <c r="F63" s="11"/>
      <c r="G63" s="11"/>
      <c r="H63" s="11"/>
      <c r="I63" s="11"/>
      <c r="J63" s="13"/>
      <c r="K63" s="13"/>
      <c r="L63" s="13"/>
      <c r="M63" s="13"/>
      <c r="N63" s="13"/>
      <c r="O63" s="13"/>
      <c r="P63" s="13"/>
      <c r="Q63" s="13"/>
      <c r="R63" s="13"/>
      <c r="S63" s="13"/>
      <c r="T63" s="13">
        <v>65750</v>
      </c>
      <c r="U63" s="13">
        <v>34372.33</v>
      </c>
      <c r="V63" s="13">
        <f t="shared" si="0"/>
        <v>52.28</v>
      </c>
    </row>
    <row r="64" spans="1:22" s="3" customFormat="1" ht="29.25" customHeight="1" x14ac:dyDescent="0.25">
      <c r="A64" s="2"/>
      <c r="B64" s="5"/>
      <c r="C64" s="8" t="s">
        <v>76</v>
      </c>
      <c r="D64" s="8" t="s">
        <v>87</v>
      </c>
      <c r="E64" s="31" t="s">
        <v>88</v>
      </c>
      <c r="F64" s="8"/>
      <c r="G64" s="8"/>
      <c r="H64" s="8"/>
      <c r="I64" s="8"/>
      <c r="J64" s="10"/>
      <c r="K64" s="10"/>
      <c r="L64" s="10"/>
      <c r="M64" s="10"/>
      <c r="N64" s="10"/>
      <c r="O64" s="10"/>
      <c r="P64" s="10"/>
      <c r="Q64" s="10"/>
      <c r="R64" s="10"/>
      <c r="S64" s="10"/>
      <c r="T64" s="10">
        <f>SUM(T65)</f>
        <v>5580000</v>
      </c>
      <c r="U64" s="10">
        <f>SUM(U65)</f>
        <v>5465837.5599999996</v>
      </c>
      <c r="V64" s="10">
        <f t="shared" si="0"/>
        <v>97.95</v>
      </c>
    </row>
    <row r="65" spans="1:22" s="3" customFormat="1" ht="26.4" x14ac:dyDescent="0.25">
      <c r="A65" s="4"/>
      <c r="B65" s="6"/>
      <c r="C65" s="11" t="s">
        <v>76</v>
      </c>
      <c r="D65" s="11" t="s">
        <v>89</v>
      </c>
      <c r="E65" s="32" t="s">
        <v>90</v>
      </c>
      <c r="F65" s="11"/>
      <c r="G65" s="11"/>
      <c r="H65" s="11"/>
      <c r="I65" s="11"/>
      <c r="J65" s="13"/>
      <c r="K65" s="13"/>
      <c r="L65" s="13"/>
      <c r="M65" s="13"/>
      <c r="N65" s="13"/>
      <c r="O65" s="13"/>
      <c r="P65" s="13"/>
      <c r="Q65" s="13"/>
      <c r="R65" s="13"/>
      <c r="S65" s="13"/>
      <c r="T65" s="13">
        <v>5580000</v>
      </c>
      <c r="U65" s="13">
        <v>5465837.5599999996</v>
      </c>
      <c r="V65" s="13">
        <f t="shared" si="0"/>
        <v>97.95</v>
      </c>
    </row>
    <row r="66" spans="1:22" s="3" customFormat="1" ht="39.6" x14ac:dyDescent="0.25">
      <c r="A66" s="4"/>
      <c r="B66" s="6"/>
      <c r="C66" s="8" t="s">
        <v>76</v>
      </c>
      <c r="D66" s="8" t="s">
        <v>445</v>
      </c>
      <c r="E66" s="31" t="s">
        <v>446</v>
      </c>
      <c r="F66" s="8"/>
      <c r="G66" s="8"/>
      <c r="H66" s="8"/>
      <c r="I66" s="8"/>
      <c r="J66" s="10"/>
      <c r="K66" s="10"/>
      <c r="L66" s="10"/>
      <c r="M66" s="10"/>
      <c r="N66" s="10"/>
      <c r="O66" s="10"/>
      <c r="P66" s="10"/>
      <c r="Q66" s="10"/>
      <c r="R66" s="10"/>
      <c r="S66" s="10"/>
      <c r="T66" s="10">
        <f>SUM(T67)</f>
        <v>1351900</v>
      </c>
      <c r="U66" s="10">
        <f>SUM(U67)</f>
        <v>1351941.51</v>
      </c>
      <c r="V66" s="10">
        <f t="shared" si="0"/>
        <v>100</v>
      </c>
    </row>
    <row r="67" spans="1:22" s="3" customFormat="1" ht="41.25" customHeight="1" x14ac:dyDescent="0.25">
      <c r="A67" s="4"/>
      <c r="B67" s="6"/>
      <c r="C67" s="8" t="s">
        <v>76</v>
      </c>
      <c r="D67" s="8" t="s">
        <v>447</v>
      </c>
      <c r="E67" s="31" t="s">
        <v>448</v>
      </c>
      <c r="F67" s="8"/>
      <c r="G67" s="8"/>
      <c r="H67" s="8"/>
      <c r="I67" s="8"/>
      <c r="J67" s="10"/>
      <c r="K67" s="10"/>
      <c r="L67" s="10"/>
      <c r="M67" s="10"/>
      <c r="N67" s="10"/>
      <c r="O67" s="10"/>
      <c r="P67" s="10"/>
      <c r="Q67" s="10"/>
      <c r="R67" s="10"/>
      <c r="S67" s="10"/>
      <c r="T67" s="10">
        <f>SUM(T68)</f>
        <v>1351900</v>
      </c>
      <c r="U67" s="10">
        <f>SUM(U68)</f>
        <v>1351941.51</v>
      </c>
      <c r="V67" s="10">
        <f t="shared" si="0"/>
        <v>100</v>
      </c>
    </row>
    <row r="68" spans="1:22" s="3" customFormat="1" ht="79.2" x14ac:dyDescent="0.25">
      <c r="A68" s="4"/>
      <c r="B68" s="6"/>
      <c r="C68" s="11" t="s">
        <v>76</v>
      </c>
      <c r="D68" s="11" t="s">
        <v>449</v>
      </c>
      <c r="E68" s="32" t="s">
        <v>450</v>
      </c>
      <c r="F68" s="11"/>
      <c r="G68" s="11"/>
      <c r="H68" s="11"/>
      <c r="I68" s="11"/>
      <c r="J68" s="13"/>
      <c r="K68" s="13"/>
      <c r="L68" s="13"/>
      <c r="M68" s="13"/>
      <c r="N68" s="13"/>
      <c r="O68" s="13"/>
      <c r="P68" s="13"/>
      <c r="Q68" s="13"/>
      <c r="R68" s="13"/>
      <c r="S68" s="13"/>
      <c r="T68" s="13">
        <v>1351900</v>
      </c>
      <c r="U68" s="13">
        <v>1351941.51</v>
      </c>
      <c r="V68" s="13">
        <f t="shared" si="0"/>
        <v>100</v>
      </c>
    </row>
    <row r="69" spans="1:22" s="3" customFormat="1" ht="31.5" customHeight="1" x14ac:dyDescent="0.25">
      <c r="A69" s="4"/>
      <c r="B69" s="6"/>
      <c r="C69" s="8" t="s">
        <v>76</v>
      </c>
      <c r="D69" s="8" t="s">
        <v>91</v>
      </c>
      <c r="E69" s="31" t="s">
        <v>92</v>
      </c>
      <c r="F69" s="8"/>
      <c r="G69" s="8"/>
      <c r="H69" s="8"/>
      <c r="I69" s="8"/>
      <c r="J69" s="10"/>
      <c r="K69" s="10"/>
      <c r="L69" s="10"/>
      <c r="M69" s="10"/>
      <c r="N69" s="10"/>
      <c r="O69" s="10"/>
      <c r="P69" s="10"/>
      <c r="Q69" s="10"/>
      <c r="R69" s="10"/>
      <c r="S69" s="10"/>
      <c r="T69" s="10">
        <f>SUM(T70)</f>
        <v>2611800</v>
      </c>
      <c r="U69" s="10">
        <f>SUM(U70)</f>
        <v>2611011.9</v>
      </c>
      <c r="V69" s="10">
        <f t="shared" si="0"/>
        <v>99.97</v>
      </c>
    </row>
    <row r="70" spans="1:22" s="3" customFormat="1" ht="40.5" customHeight="1" x14ac:dyDescent="0.25">
      <c r="A70" s="4"/>
      <c r="B70" s="6"/>
      <c r="C70" s="8" t="s">
        <v>76</v>
      </c>
      <c r="D70" s="8" t="s">
        <v>412</v>
      </c>
      <c r="E70" s="31" t="s">
        <v>413</v>
      </c>
      <c r="F70" s="8"/>
      <c r="G70" s="8"/>
      <c r="H70" s="8"/>
      <c r="I70" s="8"/>
      <c r="J70" s="10"/>
      <c r="K70" s="10"/>
      <c r="L70" s="10"/>
      <c r="M70" s="10"/>
      <c r="N70" s="10"/>
      <c r="O70" s="10"/>
      <c r="P70" s="10"/>
      <c r="Q70" s="10"/>
      <c r="R70" s="10"/>
      <c r="S70" s="10"/>
      <c r="T70" s="10">
        <f>SUM(T71)</f>
        <v>2611800</v>
      </c>
      <c r="U70" s="10">
        <f>SUM(U71)</f>
        <v>2611011.9</v>
      </c>
      <c r="V70" s="10">
        <f t="shared" si="0"/>
        <v>99.97</v>
      </c>
    </row>
    <row r="71" spans="1:22" s="3" customFormat="1" ht="40.5" customHeight="1" x14ac:dyDescent="0.25">
      <c r="A71" s="4"/>
      <c r="B71" s="6"/>
      <c r="C71" s="11" t="s">
        <v>76</v>
      </c>
      <c r="D71" s="11" t="s">
        <v>414</v>
      </c>
      <c r="E71" s="32" t="s">
        <v>413</v>
      </c>
      <c r="F71" s="11"/>
      <c r="G71" s="11"/>
      <c r="H71" s="11"/>
      <c r="I71" s="11"/>
      <c r="J71" s="13"/>
      <c r="K71" s="13"/>
      <c r="L71" s="13"/>
      <c r="M71" s="13"/>
      <c r="N71" s="13"/>
      <c r="O71" s="13"/>
      <c r="P71" s="13"/>
      <c r="Q71" s="13"/>
      <c r="R71" s="13"/>
      <c r="S71" s="13"/>
      <c r="T71" s="13">
        <v>2611800</v>
      </c>
      <c r="U71" s="13">
        <v>2611011.9</v>
      </c>
      <c r="V71" s="13">
        <f t="shared" si="0"/>
        <v>99.97</v>
      </c>
    </row>
    <row r="72" spans="1:22" s="3" customFormat="1" ht="66" x14ac:dyDescent="0.25">
      <c r="A72" s="4"/>
      <c r="B72" s="6"/>
      <c r="C72" s="8" t="s">
        <v>76</v>
      </c>
      <c r="D72" s="8" t="s">
        <v>93</v>
      </c>
      <c r="E72" s="37" t="s">
        <v>94</v>
      </c>
      <c r="F72" s="8"/>
      <c r="G72" s="8"/>
      <c r="H72" s="8"/>
      <c r="I72" s="8"/>
      <c r="J72" s="10"/>
      <c r="K72" s="10"/>
      <c r="L72" s="10"/>
      <c r="M72" s="10"/>
      <c r="N72" s="10"/>
      <c r="O72" s="10"/>
      <c r="P72" s="10"/>
      <c r="Q72" s="10"/>
      <c r="R72" s="10"/>
      <c r="S72" s="10"/>
      <c r="T72" s="10">
        <f>T73</f>
        <v>1757600</v>
      </c>
      <c r="U72" s="10">
        <f>U73</f>
        <v>1757600</v>
      </c>
      <c r="V72" s="10">
        <f t="shared" ref="V72" si="3">ROUND(U72/T72*100,2)</f>
        <v>100</v>
      </c>
    </row>
    <row r="73" spans="1:22" s="3" customFormat="1" ht="66" x14ac:dyDescent="0.25">
      <c r="A73" s="4"/>
      <c r="B73" s="6"/>
      <c r="C73" s="11" t="s">
        <v>76</v>
      </c>
      <c r="D73" s="11" t="s">
        <v>415</v>
      </c>
      <c r="E73" s="35" t="s">
        <v>94</v>
      </c>
      <c r="F73" s="11"/>
      <c r="G73" s="11"/>
      <c r="H73" s="11"/>
      <c r="I73" s="11"/>
      <c r="J73" s="13"/>
      <c r="K73" s="13"/>
      <c r="L73" s="13"/>
      <c r="M73" s="13"/>
      <c r="N73" s="13"/>
      <c r="O73" s="13"/>
      <c r="P73" s="13"/>
      <c r="Q73" s="13"/>
      <c r="R73" s="13"/>
      <c r="S73" s="13"/>
      <c r="T73" s="13">
        <v>1757600</v>
      </c>
      <c r="U73" s="13">
        <v>1757600</v>
      </c>
      <c r="V73" s="13">
        <f t="shared" si="0"/>
        <v>100</v>
      </c>
    </row>
    <row r="74" spans="1:22" s="3" customFormat="1" ht="66" x14ac:dyDescent="0.25">
      <c r="A74" s="2"/>
      <c r="B74" s="5"/>
      <c r="C74" s="8" t="s">
        <v>2</v>
      </c>
      <c r="D74" s="8" t="s">
        <v>95</v>
      </c>
      <c r="E74" s="37" t="s">
        <v>96</v>
      </c>
      <c r="F74" s="8"/>
      <c r="G74" s="8"/>
      <c r="H74" s="8"/>
      <c r="I74" s="8"/>
      <c r="J74" s="10"/>
      <c r="K74" s="10"/>
      <c r="L74" s="10"/>
      <c r="M74" s="10"/>
      <c r="N74" s="10"/>
      <c r="O74" s="10"/>
      <c r="P74" s="10"/>
      <c r="Q74" s="10"/>
      <c r="R74" s="10"/>
      <c r="S74" s="10"/>
      <c r="T74" s="10">
        <f>SUM(T75)</f>
        <v>3308000</v>
      </c>
      <c r="U74" s="10">
        <f>SUM(U75)</f>
        <v>3510554.35</v>
      </c>
      <c r="V74" s="10">
        <f t="shared" si="0"/>
        <v>106.12</v>
      </c>
    </row>
    <row r="75" spans="1:22" s="3" customFormat="1" ht="66" x14ac:dyDescent="0.25">
      <c r="A75" s="2"/>
      <c r="B75" s="5"/>
      <c r="C75" s="8" t="s">
        <v>2</v>
      </c>
      <c r="D75" s="8" t="s">
        <v>97</v>
      </c>
      <c r="E75" s="37" t="s">
        <v>98</v>
      </c>
      <c r="F75" s="8"/>
      <c r="G75" s="8"/>
      <c r="H75" s="8"/>
      <c r="I75" s="8"/>
      <c r="J75" s="10"/>
      <c r="K75" s="10"/>
      <c r="L75" s="10"/>
      <c r="M75" s="10"/>
      <c r="N75" s="10"/>
      <c r="O75" s="10"/>
      <c r="P75" s="10"/>
      <c r="Q75" s="10"/>
      <c r="R75" s="10"/>
      <c r="S75" s="10"/>
      <c r="T75" s="10">
        <f>SUM(T76)</f>
        <v>3308000</v>
      </c>
      <c r="U75" s="10">
        <f>SUM(U76)</f>
        <v>3510554.35</v>
      </c>
      <c r="V75" s="10">
        <f t="shared" si="0"/>
        <v>106.12</v>
      </c>
    </row>
    <row r="76" spans="1:22" s="3" customFormat="1" ht="69" customHeight="1" x14ac:dyDescent="0.25">
      <c r="A76" s="2"/>
      <c r="B76" s="5"/>
      <c r="C76" s="8" t="s">
        <v>2</v>
      </c>
      <c r="D76" s="8" t="s">
        <v>99</v>
      </c>
      <c r="E76" s="31" t="s">
        <v>100</v>
      </c>
      <c r="F76" s="8"/>
      <c r="G76" s="8"/>
      <c r="H76" s="8"/>
      <c r="I76" s="8"/>
      <c r="J76" s="10"/>
      <c r="K76" s="10"/>
      <c r="L76" s="10"/>
      <c r="M76" s="10"/>
      <c r="N76" s="10"/>
      <c r="O76" s="10"/>
      <c r="P76" s="10"/>
      <c r="Q76" s="10"/>
      <c r="R76" s="10"/>
      <c r="S76" s="10"/>
      <c r="T76" s="10">
        <f>SUM(T77:T78)</f>
        <v>3308000</v>
      </c>
      <c r="U76" s="10">
        <f>SUM(U77:U78)</f>
        <v>3510554.35</v>
      </c>
      <c r="V76" s="10">
        <f t="shared" si="0"/>
        <v>106.12</v>
      </c>
    </row>
    <row r="77" spans="1:22" s="3" customFormat="1" ht="52.8" x14ac:dyDescent="0.25">
      <c r="A77" s="4"/>
      <c r="B77" s="6"/>
      <c r="C77" s="11" t="s">
        <v>71</v>
      </c>
      <c r="D77" s="11" t="s">
        <v>99</v>
      </c>
      <c r="E77" s="32" t="s">
        <v>100</v>
      </c>
      <c r="F77" s="11"/>
      <c r="G77" s="11"/>
      <c r="H77" s="11"/>
      <c r="I77" s="11"/>
      <c r="J77" s="13"/>
      <c r="K77" s="13"/>
      <c r="L77" s="13"/>
      <c r="M77" s="13"/>
      <c r="N77" s="13"/>
      <c r="O77" s="13"/>
      <c r="P77" s="13"/>
      <c r="Q77" s="13"/>
      <c r="R77" s="13"/>
      <c r="S77" s="13"/>
      <c r="T77" s="13">
        <v>1345000</v>
      </c>
      <c r="U77" s="13">
        <v>1415990.78</v>
      </c>
      <c r="V77" s="13">
        <f t="shared" si="0"/>
        <v>105.28</v>
      </c>
    </row>
    <row r="78" spans="1:22" s="3" customFormat="1" ht="52.8" x14ac:dyDescent="0.25">
      <c r="A78" s="4"/>
      <c r="B78" s="6"/>
      <c r="C78" s="11" t="s">
        <v>76</v>
      </c>
      <c r="D78" s="11" t="s">
        <v>99</v>
      </c>
      <c r="E78" s="32" t="s">
        <v>100</v>
      </c>
      <c r="F78" s="11"/>
      <c r="G78" s="11"/>
      <c r="H78" s="11"/>
      <c r="I78" s="11"/>
      <c r="J78" s="13"/>
      <c r="K78" s="13"/>
      <c r="L78" s="13"/>
      <c r="M78" s="13"/>
      <c r="N78" s="13"/>
      <c r="O78" s="13"/>
      <c r="P78" s="13"/>
      <c r="Q78" s="13"/>
      <c r="R78" s="13"/>
      <c r="S78" s="13"/>
      <c r="T78" s="13">
        <v>1963000</v>
      </c>
      <c r="U78" s="13">
        <v>2094563.57</v>
      </c>
      <c r="V78" s="13">
        <f t="shared" si="0"/>
        <v>106.7</v>
      </c>
    </row>
    <row r="79" spans="1:22" s="3" customFormat="1" ht="19.5" customHeight="1" x14ac:dyDescent="0.25">
      <c r="A79" s="2"/>
      <c r="B79" s="5"/>
      <c r="C79" s="8" t="s">
        <v>2</v>
      </c>
      <c r="D79" s="8" t="s">
        <v>101</v>
      </c>
      <c r="E79" s="31" t="s">
        <v>102</v>
      </c>
      <c r="F79" s="8"/>
      <c r="G79" s="8"/>
      <c r="H79" s="8"/>
      <c r="I79" s="8"/>
      <c r="J79" s="10"/>
      <c r="K79" s="10"/>
      <c r="L79" s="10"/>
      <c r="M79" s="10"/>
      <c r="N79" s="10"/>
      <c r="O79" s="10"/>
      <c r="P79" s="10"/>
      <c r="Q79" s="10"/>
      <c r="R79" s="10"/>
      <c r="S79" s="10"/>
      <c r="T79" s="10">
        <f>SUM(T80+T90)</f>
        <v>4757300</v>
      </c>
      <c r="U79" s="10">
        <f>SUM(U80+U90)</f>
        <v>4845226.05</v>
      </c>
      <c r="V79" s="10">
        <f t="shared" si="0"/>
        <v>101.85</v>
      </c>
    </row>
    <row r="80" spans="1:22" s="3" customFormat="1" ht="18.75" customHeight="1" x14ac:dyDescent="0.25">
      <c r="A80" s="2"/>
      <c r="B80" s="5"/>
      <c r="C80" s="8" t="s">
        <v>103</v>
      </c>
      <c r="D80" s="8" t="s">
        <v>104</v>
      </c>
      <c r="E80" s="31" t="s">
        <v>105</v>
      </c>
      <c r="F80" s="8"/>
      <c r="G80" s="8"/>
      <c r="H80" s="8"/>
      <c r="I80" s="8"/>
      <c r="J80" s="10"/>
      <c r="K80" s="10"/>
      <c r="L80" s="10"/>
      <c r="M80" s="10"/>
      <c r="N80" s="10"/>
      <c r="O80" s="10"/>
      <c r="P80" s="10"/>
      <c r="Q80" s="10"/>
      <c r="R80" s="10"/>
      <c r="S80" s="10"/>
      <c r="T80" s="10">
        <f>SUM(T81+T85+T83)</f>
        <v>4655400</v>
      </c>
      <c r="U80" s="10">
        <f>SUM(U81+U85+U83)</f>
        <v>4659913.93</v>
      </c>
      <c r="V80" s="10">
        <f t="shared" si="0"/>
        <v>100.1</v>
      </c>
    </row>
    <row r="81" spans="1:22" s="3" customFormat="1" ht="26.4" x14ac:dyDescent="0.25">
      <c r="A81" s="2"/>
      <c r="B81" s="5"/>
      <c r="C81" s="8" t="s">
        <v>103</v>
      </c>
      <c r="D81" s="8" t="s">
        <v>106</v>
      </c>
      <c r="E81" s="31" t="s">
        <v>309</v>
      </c>
      <c r="F81" s="8"/>
      <c r="G81" s="8"/>
      <c r="H81" s="8"/>
      <c r="I81" s="8"/>
      <c r="J81" s="10"/>
      <c r="K81" s="10"/>
      <c r="L81" s="10"/>
      <c r="M81" s="10"/>
      <c r="N81" s="10"/>
      <c r="O81" s="10"/>
      <c r="P81" s="10"/>
      <c r="Q81" s="10"/>
      <c r="R81" s="10"/>
      <c r="S81" s="10"/>
      <c r="T81" s="10">
        <f>SUM(T82)</f>
        <v>1457700</v>
      </c>
      <c r="U81" s="10">
        <f>SUM(U82)</f>
        <v>1457685.17</v>
      </c>
      <c r="V81" s="10">
        <f t="shared" si="0"/>
        <v>100</v>
      </c>
    </row>
    <row r="82" spans="1:22" s="3" customFormat="1" ht="52.5" customHeight="1" x14ac:dyDescent="0.25">
      <c r="A82" s="4"/>
      <c r="B82" s="6"/>
      <c r="C82" s="11" t="s">
        <v>103</v>
      </c>
      <c r="D82" s="11" t="s">
        <v>107</v>
      </c>
      <c r="E82" s="32" t="s">
        <v>108</v>
      </c>
      <c r="F82" s="11"/>
      <c r="G82" s="11"/>
      <c r="H82" s="11"/>
      <c r="I82" s="11"/>
      <c r="J82" s="13"/>
      <c r="K82" s="13"/>
      <c r="L82" s="13"/>
      <c r="M82" s="13"/>
      <c r="N82" s="13"/>
      <c r="O82" s="13"/>
      <c r="P82" s="13"/>
      <c r="Q82" s="13"/>
      <c r="R82" s="13"/>
      <c r="S82" s="13"/>
      <c r="T82" s="13">
        <v>1457700</v>
      </c>
      <c r="U82" s="13">
        <v>1457685.17</v>
      </c>
      <c r="V82" s="13">
        <f t="shared" si="0"/>
        <v>100</v>
      </c>
    </row>
    <row r="83" spans="1:22" s="3" customFormat="1" ht="22.5" customHeight="1" x14ac:dyDescent="0.25">
      <c r="A83" s="2"/>
      <c r="B83" s="5"/>
      <c r="C83" s="8" t="s">
        <v>103</v>
      </c>
      <c r="D83" s="8" t="s">
        <v>109</v>
      </c>
      <c r="E83" s="31" t="s">
        <v>110</v>
      </c>
      <c r="F83" s="8"/>
      <c r="G83" s="8"/>
      <c r="H83" s="8"/>
      <c r="I83" s="8"/>
      <c r="J83" s="10"/>
      <c r="K83" s="10"/>
      <c r="L83" s="10"/>
      <c r="M83" s="10"/>
      <c r="N83" s="10"/>
      <c r="O83" s="10"/>
      <c r="P83" s="10"/>
      <c r="Q83" s="10"/>
      <c r="R83" s="10"/>
      <c r="S83" s="10"/>
      <c r="T83" s="10">
        <f>SUM(T84)</f>
        <v>278600</v>
      </c>
      <c r="U83" s="10">
        <f>SUM(U84)</f>
        <v>278580.83</v>
      </c>
      <c r="V83" s="10">
        <f t="shared" si="0"/>
        <v>99.99</v>
      </c>
    </row>
    <row r="84" spans="1:22" s="3" customFormat="1" ht="39.6" x14ac:dyDescent="0.25">
      <c r="A84" s="4"/>
      <c r="B84" s="6"/>
      <c r="C84" s="11" t="s">
        <v>103</v>
      </c>
      <c r="D84" s="11" t="s">
        <v>111</v>
      </c>
      <c r="E84" s="32" t="s">
        <v>112</v>
      </c>
      <c r="F84" s="11"/>
      <c r="G84" s="11"/>
      <c r="H84" s="11"/>
      <c r="I84" s="11"/>
      <c r="J84" s="13"/>
      <c r="K84" s="13"/>
      <c r="L84" s="13"/>
      <c r="M84" s="13"/>
      <c r="N84" s="13"/>
      <c r="O84" s="13"/>
      <c r="P84" s="13"/>
      <c r="Q84" s="13"/>
      <c r="R84" s="13"/>
      <c r="S84" s="13"/>
      <c r="T84" s="13">
        <v>278600</v>
      </c>
      <c r="U84" s="13">
        <v>278580.83</v>
      </c>
      <c r="V84" s="13">
        <f t="shared" si="0"/>
        <v>99.99</v>
      </c>
    </row>
    <row r="85" spans="1:22" s="3" customFormat="1" ht="15" customHeight="1" x14ac:dyDescent="0.25">
      <c r="A85" s="2"/>
      <c r="B85" s="5"/>
      <c r="C85" s="8" t="s">
        <v>103</v>
      </c>
      <c r="D85" s="8" t="s">
        <v>113</v>
      </c>
      <c r="E85" s="31" t="s">
        <v>114</v>
      </c>
      <c r="F85" s="8"/>
      <c r="G85" s="8"/>
      <c r="H85" s="8"/>
      <c r="I85" s="8"/>
      <c r="J85" s="10"/>
      <c r="K85" s="10"/>
      <c r="L85" s="10"/>
      <c r="M85" s="10"/>
      <c r="N85" s="10"/>
      <c r="O85" s="10"/>
      <c r="P85" s="10"/>
      <c r="Q85" s="10"/>
      <c r="R85" s="10"/>
      <c r="S85" s="10"/>
      <c r="T85" s="10">
        <f>SUM(T86+T88)</f>
        <v>2919100</v>
      </c>
      <c r="U85" s="10">
        <f>SUM(U86+U88)</f>
        <v>2923647.93</v>
      </c>
      <c r="V85" s="10">
        <f t="shared" si="0"/>
        <v>100.16</v>
      </c>
    </row>
    <row r="86" spans="1:22" s="3" customFormat="1" ht="18" customHeight="1" x14ac:dyDescent="0.25">
      <c r="A86" s="2"/>
      <c r="B86" s="5"/>
      <c r="C86" s="8" t="s">
        <v>103</v>
      </c>
      <c r="D86" s="8" t="s">
        <v>416</v>
      </c>
      <c r="E86" s="31" t="s">
        <v>417</v>
      </c>
      <c r="F86" s="8"/>
      <c r="G86" s="8"/>
      <c r="H86" s="8"/>
      <c r="I86" s="8"/>
      <c r="J86" s="10"/>
      <c r="K86" s="10"/>
      <c r="L86" s="10"/>
      <c r="M86" s="10"/>
      <c r="N86" s="10"/>
      <c r="O86" s="10"/>
      <c r="P86" s="10"/>
      <c r="Q86" s="10"/>
      <c r="R86" s="10"/>
      <c r="S86" s="10"/>
      <c r="T86" s="10">
        <f>SUM(T87)</f>
        <v>2132700</v>
      </c>
      <c r="U86" s="10">
        <f>SUM(U87)</f>
        <v>2137309.16</v>
      </c>
      <c r="V86" s="10">
        <f t="shared" si="0"/>
        <v>100.22</v>
      </c>
    </row>
    <row r="87" spans="1:22" s="3" customFormat="1" ht="39.6" x14ac:dyDescent="0.25">
      <c r="A87" s="4"/>
      <c r="B87" s="6"/>
      <c r="C87" s="11" t="s">
        <v>103</v>
      </c>
      <c r="D87" s="11" t="s">
        <v>115</v>
      </c>
      <c r="E87" s="32" t="s">
        <v>418</v>
      </c>
      <c r="F87" s="11"/>
      <c r="G87" s="11"/>
      <c r="H87" s="11"/>
      <c r="I87" s="11"/>
      <c r="J87" s="13"/>
      <c r="K87" s="13"/>
      <c r="L87" s="13"/>
      <c r="M87" s="13"/>
      <c r="N87" s="13"/>
      <c r="O87" s="13"/>
      <c r="P87" s="13"/>
      <c r="Q87" s="13"/>
      <c r="R87" s="13"/>
      <c r="S87" s="13"/>
      <c r="T87" s="13">
        <v>2132700</v>
      </c>
      <c r="U87" s="13">
        <v>2137309.16</v>
      </c>
      <c r="V87" s="13">
        <f t="shared" si="0"/>
        <v>100.22</v>
      </c>
    </row>
    <row r="88" spans="1:22" s="3" customFormat="1" ht="16.5" customHeight="1" x14ac:dyDescent="0.25">
      <c r="A88" s="4"/>
      <c r="B88" s="6"/>
      <c r="C88" s="33" t="s">
        <v>103</v>
      </c>
      <c r="D88" s="33" t="s">
        <v>419</v>
      </c>
      <c r="E88" s="31" t="s">
        <v>117</v>
      </c>
      <c r="F88" s="33"/>
      <c r="G88" s="33"/>
      <c r="H88" s="33"/>
      <c r="I88" s="33"/>
      <c r="J88" s="34"/>
      <c r="K88" s="34"/>
      <c r="L88" s="34"/>
      <c r="M88" s="34"/>
      <c r="N88" s="34"/>
      <c r="O88" s="34"/>
      <c r="P88" s="34"/>
      <c r="Q88" s="34"/>
      <c r="R88" s="34"/>
      <c r="S88" s="34"/>
      <c r="T88" s="34">
        <f>SUM(T89)</f>
        <v>786400</v>
      </c>
      <c r="U88" s="34">
        <f>SUM(U89)</f>
        <v>786338.77</v>
      </c>
      <c r="V88" s="34">
        <f t="shared" ref="V88" si="4">ROUND(U88/T88*100,2)</f>
        <v>99.99</v>
      </c>
    </row>
    <row r="89" spans="1:22" s="3" customFormat="1" ht="13.5" customHeight="1" x14ac:dyDescent="0.25">
      <c r="A89" s="4"/>
      <c r="B89" s="6"/>
      <c r="C89" s="11" t="s">
        <v>103</v>
      </c>
      <c r="D89" s="11" t="s">
        <v>116</v>
      </c>
      <c r="E89" s="32" t="s">
        <v>117</v>
      </c>
      <c r="F89" s="11"/>
      <c r="G89" s="11"/>
      <c r="H89" s="11"/>
      <c r="I89" s="11"/>
      <c r="J89" s="13"/>
      <c r="K89" s="13"/>
      <c r="L89" s="13"/>
      <c r="M89" s="13"/>
      <c r="N89" s="13"/>
      <c r="O89" s="13"/>
      <c r="P89" s="13"/>
      <c r="Q89" s="13"/>
      <c r="R89" s="13"/>
      <c r="S89" s="13"/>
      <c r="T89" s="13">
        <v>786400</v>
      </c>
      <c r="U89" s="13">
        <v>786338.77</v>
      </c>
      <c r="V89" s="13">
        <f t="shared" ref="V89:V174" si="5">ROUND(U89/T89*100,2)</f>
        <v>99.99</v>
      </c>
    </row>
    <row r="90" spans="1:22" s="3" customFormat="1" ht="17.25" customHeight="1" x14ac:dyDescent="0.25">
      <c r="A90" s="2"/>
      <c r="B90" s="5"/>
      <c r="C90" s="8" t="s">
        <v>67</v>
      </c>
      <c r="D90" s="8" t="s">
        <v>118</v>
      </c>
      <c r="E90" s="31" t="s">
        <v>119</v>
      </c>
      <c r="F90" s="8"/>
      <c r="G90" s="8"/>
      <c r="H90" s="8"/>
      <c r="I90" s="8"/>
      <c r="J90" s="10"/>
      <c r="K90" s="10"/>
      <c r="L90" s="10"/>
      <c r="M90" s="10"/>
      <c r="N90" s="10"/>
      <c r="O90" s="10"/>
      <c r="P90" s="10"/>
      <c r="Q90" s="10"/>
      <c r="R90" s="10"/>
      <c r="S90" s="10"/>
      <c r="T90" s="10">
        <f>SUM(T91)</f>
        <v>101900</v>
      </c>
      <c r="U90" s="10">
        <f>SUM(U91)</f>
        <v>185312.12</v>
      </c>
      <c r="V90" s="10">
        <f t="shared" si="5"/>
        <v>181.86</v>
      </c>
    </row>
    <row r="91" spans="1:22" s="3" customFormat="1" ht="27" customHeight="1" x14ac:dyDescent="0.25">
      <c r="A91" s="2"/>
      <c r="B91" s="5"/>
      <c r="C91" s="8" t="s">
        <v>67</v>
      </c>
      <c r="D91" s="8" t="s">
        <v>120</v>
      </c>
      <c r="E91" s="31" t="s">
        <v>121</v>
      </c>
      <c r="F91" s="8"/>
      <c r="G91" s="8"/>
      <c r="H91" s="8"/>
      <c r="I91" s="8"/>
      <c r="J91" s="10"/>
      <c r="K91" s="10"/>
      <c r="L91" s="10"/>
      <c r="M91" s="10"/>
      <c r="N91" s="10"/>
      <c r="O91" s="10"/>
      <c r="P91" s="10"/>
      <c r="Q91" s="10"/>
      <c r="R91" s="10"/>
      <c r="S91" s="10"/>
      <c r="T91" s="10">
        <f>SUM(T92)</f>
        <v>101900</v>
      </c>
      <c r="U91" s="10">
        <f>SUM(U92)</f>
        <v>185312.12</v>
      </c>
      <c r="V91" s="10">
        <f t="shared" si="5"/>
        <v>181.86</v>
      </c>
    </row>
    <row r="92" spans="1:22" s="3" customFormat="1" ht="39.75" customHeight="1" x14ac:dyDescent="0.25">
      <c r="A92" s="4"/>
      <c r="B92" s="6"/>
      <c r="C92" s="11" t="s">
        <v>67</v>
      </c>
      <c r="D92" s="11" t="s">
        <v>122</v>
      </c>
      <c r="E92" s="32" t="s">
        <v>123</v>
      </c>
      <c r="F92" s="11"/>
      <c r="G92" s="11"/>
      <c r="H92" s="11"/>
      <c r="I92" s="11"/>
      <c r="J92" s="13"/>
      <c r="K92" s="13"/>
      <c r="L92" s="13"/>
      <c r="M92" s="13"/>
      <c r="N92" s="13"/>
      <c r="O92" s="13"/>
      <c r="P92" s="13"/>
      <c r="Q92" s="13"/>
      <c r="R92" s="13"/>
      <c r="S92" s="13"/>
      <c r="T92" s="13">
        <v>101900</v>
      </c>
      <c r="U92" s="13">
        <v>185312.12</v>
      </c>
      <c r="V92" s="13">
        <f t="shared" si="5"/>
        <v>181.86</v>
      </c>
    </row>
    <row r="93" spans="1:22" s="3" customFormat="1" ht="27.75" customHeight="1" x14ac:dyDescent="0.25">
      <c r="A93" s="2"/>
      <c r="B93" s="5"/>
      <c r="C93" s="8" t="s">
        <v>2</v>
      </c>
      <c r="D93" s="8" t="s">
        <v>124</v>
      </c>
      <c r="E93" s="31" t="s">
        <v>125</v>
      </c>
      <c r="F93" s="8"/>
      <c r="G93" s="8"/>
      <c r="H93" s="8"/>
      <c r="I93" s="8"/>
      <c r="J93" s="10"/>
      <c r="K93" s="10"/>
      <c r="L93" s="10"/>
      <c r="M93" s="10"/>
      <c r="N93" s="10"/>
      <c r="O93" s="10"/>
      <c r="P93" s="10"/>
      <c r="Q93" s="10"/>
      <c r="R93" s="10"/>
      <c r="S93" s="10"/>
      <c r="T93" s="10">
        <f>SUM(T94+T97)</f>
        <v>2750881.29</v>
      </c>
      <c r="U93" s="10">
        <f>SUM(U94+U97)</f>
        <v>2786312.6799999997</v>
      </c>
      <c r="V93" s="10">
        <f t="shared" si="5"/>
        <v>101.29</v>
      </c>
    </row>
    <row r="94" spans="1:22" s="3" customFormat="1" ht="18" customHeight="1" x14ac:dyDescent="0.25">
      <c r="A94" s="2"/>
      <c r="B94" s="5"/>
      <c r="C94" s="8" t="s">
        <v>67</v>
      </c>
      <c r="D94" s="8" t="s">
        <v>126</v>
      </c>
      <c r="E94" s="31" t="s">
        <v>127</v>
      </c>
      <c r="F94" s="8"/>
      <c r="G94" s="8"/>
      <c r="H94" s="8"/>
      <c r="I94" s="8"/>
      <c r="J94" s="10"/>
      <c r="K94" s="10"/>
      <c r="L94" s="10"/>
      <c r="M94" s="10"/>
      <c r="N94" s="10"/>
      <c r="O94" s="10"/>
      <c r="P94" s="10"/>
      <c r="Q94" s="10"/>
      <c r="R94" s="10"/>
      <c r="S94" s="10"/>
      <c r="T94" s="10">
        <f>SUM(T95)</f>
        <v>15000</v>
      </c>
      <c r="U94" s="10">
        <f>SUM(U95)</f>
        <v>15000</v>
      </c>
      <c r="V94" s="10">
        <f t="shared" si="5"/>
        <v>100</v>
      </c>
    </row>
    <row r="95" spans="1:22" s="3" customFormat="1" ht="17.25" customHeight="1" x14ac:dyDescent="0.25">
      <c r="A95" s="2"/>
      <c r="B95" s="5"/>
      <c r="C95" s="8" t="s">
        <v>67</v>
      </c>
      <c r="D95" s="8" t="s">
        <v>128</v>
      </c>
      <c r="E95" s="31" t="s">
        <v>129</v>
      </c>
      <c r="F95" s="8"/>
      <c r="G95" s="8"/>
      <c r="H95" s="8"/>
      <c r="I95" s="8"/>
      <c r="J95" s="10"/>
      <c r="K95" s="10"/>
      <c r="L95" s="10"/>
      <c r="M95" s="10"/>
      <c r="N95" s="10"/>
      <c r="O95" s="10"/>
      <c r="P95" s="10"/>
      <c r="Q95" s="10"/>
      <c r="R95" s="10"/>
      <c r="S95" s="10"/>
      <c r="T95" s="10">
        <f>SUM(T96)</f>
        <v>15000</v>
      </c>
      <c r="U95" s="10">
        <f>SUM(U96)</f>
        <v>15000</v>
      </c>
      <c r="V95" s="10">
        <f t="shared" si="5"/>
        <v>100</v>
      </c>
    </row>
    <row r="96" spans="1:22" s="3" customFormat="1" ht="26.4" x14ac:dyDescent="0.25">
      <c r="A96" s="4"/>
      <c r="B96" s="6"/>
      <c r="C96" s="11" t="s">
        <v>67</v>
      </c>
      <c r="D96" s="11" t="s">
        <v>130</v>
      </c>
      <c r="E96" s="32" t="s">
        <v>131</v>
      </c>
      <c r="F96" s="11"/>
      <c r="G96" s="11"/>
      <c r="H96" s="11"/>
      <c r="I96" s="11"/>
      <c r="J96" s="13"/>
      <c r="K96" s="13"/>
      <c r="L96" s="13"/>
      <c r="M96" s="13"/>
      <c r="N96" s="13"/>
      <c r="O96" s="13"/>
      <c r="P96" s="13"/>
      <c r="Q96" s="13"/>
      <c r="R96" s="13"/>
      <c r="S96" s="13"/>
      <c r="T96" s="13">
        <v>15000</v>
      </c>
      <c r="U96" s="13">
        <v>15000</v>
      </c>
      <c r="V96" s="13">
        <f t="shared" si="5"/>
        <v>100</v>
      </c>
    </row>
    <row r="97" spans="1:22" s="3" customFormat="1" ht="17.25" customHeight="1" x14ac:dyDescent="0.25">
      <c r="A97" s="2"/>
      <c r="B97" s="5"/>
      <c r="C97" s="8" t="s">
        <v>2</v>
      </c>
      <c r="D97" s="8" t="s">
        <v>132</v>
      </c>
      <c r="E97" s="31" t="s">
        <v>133</v>
      </c>
      <c r="F97" s="8"/>
      <c r="G97" s="8"/>
      <c r="H97" s="8"/>
      <c r="I97" s="8"/>
      <c r="J97" s="10"/>
      <c r="K97" s="10"/>
      <c r="L97" s="10"/>
      <c r="M97" s="10"/>
      <c r="N97" s="10"/>
      <c r="O97" s="10"/>
      <c r="P97" s="10"/>
      <c r="Q97" s="10"/>
      <c r="R97" s="10"/>
      <c r="S97" s="10"/>
      <c r="T97" s="10">
        <f>SUM(T98+T104)</f>
        <v>2735881.29</v>
      </c>
      <c r="U97" s="10">
        <f>SUM(U98+U104)</f>
        <v>2771312.6799999997</v>
      </c>
      <c r="V97" s="10">
        <f t="shared" si="5"/>
        <v>101.3</v>
      </c>
    </row>
    <row r="98" spans="1:22" s="3" customFormat="1" ht="26.4" x14ac:dyDescent="0.25">
      <c r="A98" s="2"/>
      <c r="B98" s="5"/>
      <c r="C98" s="8" t="s">
        <v>2</v>
      </c>
      <c r="D98" s="8" t="s">
        <v>134</v>
      </c>
      <c r="E98" s="31" t="s">
        <v>135</v>
      </c>
      <c r="F98" s="8"/>
      <c r="G98" s="8"/>
      <c r="H98" s="8"/>
      <c r="I98" s="8"/>
      <c r="J98" s="10"/>
      <c r="K98" s="10"/>
      <c r="L98" s="10"/>
      <c r="M98" s="10"/>
      <c r="N98" s="10"/>
      <c r="O98" s="10"/>
      <c r="P98" s="10"/>
      <c r="Q98" s="10"/>
      <c r="R98" s="10"/>
      <c r="S98" s="10"/>
      <c r="T98" s="10">
        <f>SUM(T99)</f>
        <v>608300</v>
      </c>
      <c r="U98" s="10">
        <f>SUM(U99)</f>
        <v>605440.69999999995</v>
      </c>
      <c r="V98" s="10">
        <f t="shared" si="5"/>
        <v>99.53</v>
      </c>
    </row>
    <row r="99" spans="1:22" s="3" customFormat="1" ht="26.4" x14ac:dyDescent="0.25">
      <c r="A99" s="2"/>
      <c r="B99" s="5"/>
      <c r="C99" s="8" t="s">
        <v>2</v>
      </c>
      <c r="D99" s="8" t="s">
        <v>136</v>
      </c>
      <c r="E99" s="31" t="s">
        <v>137</v>
      </c>
      <c r="F99" s="8"/>
      <c r="G99" s="8"/>
      <c r="H99" s="8"/>
      <c r="I99" s="8"/>
      <c r="J99" s="10"/>
      <c r="K99" s="10"/>
      <c r="L99" s="10"/>
      <c r="M99" s="10"/>
      <c r="N99" s="10"/>
      <c r="O99" s="10"/>
      <c r="P99" s="10"/>
      <c r="Q99" s="10"/>
      <c r="R99" s="10"/>
      <c r="S99" s="10"/>
      <c r="T99" s="10">
        <f>SUM(T100:T102)</f>
        <v>608300</v>
      </c>
      <c r="U99" s="10">
        <f>SUM(U100:U102)</f>
        <v>605440.69999999995</v>
      </c>
      <c r="V99" s="10">
        <f t="shared" si="5"/>
        <v>99.53</v>
      </c>
    </row>
    <row r="100" spans="1:22" s="3" customFormat="1" ht="26.4" x14ac:dyDescent="0.25">
      <c r="A100" s="4"/>
      <c r="B100" s="6"/>
      <c r="C100" s="11" t="s">
        <v>67</v>
      </c>
      <c r="D100" s="11" t="s">
        <v>136</v>
      </c>
      <c r="E100" s="32" t="s">
        <v>137</v>
      </c>
      <c r="F100" s="11"/>
      <c r="G100" s="11"/>
      <c r="H100" s="11"/>
      <c r="I100" s="11"/>
      <c r="J100" s="13"/>
      <c r="K100" s="13"/>
      <c r="L100" s="13"/>
      <c r="M100" s="13"/>
      <c r="N100" s="13"/>
      <c r="O100" s="13"/>
      <c r="P100" s="13"/>
      <c r="Q100" s="13"/>
      <c r="R100" s="13"/>
      <c r="S100" s="13"/>
      <c r="T100" s="13">
        <v>267000</v>
      </c>
      <c r="U100" s="13">
        <v>261842.74</v>
      </c>
      <c r="V100" s="13">
        <f t="shared" si="5"/>
        <v>98.07</v>
      </c>
    </row>
    <row r="101" spans="1:22" s="3" customFormat="1" ht="26.4" x14ac:dyDescent="0.25">
      <c r="A101" s="4"/>
      <c r="B101" s="6"/>
      <c r="C101" s="11" t="s">
        <v>71</v>
      </c>
      <c r="D101" s="11" t="s">
        <v>136</v>
      </c>
      <c r="E101" s="32" t="s">
        <v>137</v>
      </c>
      <c r="F101" s="11"/>
      <c r="G101" s="11"/>
      <c r="H101" s="11"/>
      <c r="I101" s="11"/>
      <c r="J101" s="13"/>
      <c r="K101" s="13"/>
      <c r="L101" s="13"/>
      <c r="M101" s="13"/>
      <c r="N101" s="13"/>
      <c r="O101" s="13"/>
      <c r="P101" s="13"/>
      <c r="Q101" s="13"/>
      <c r="R101" s="13"/>
      <c r="S101" s="13"/>
      <c r="T101" s="13">
        <v>61000</v>
      </c>
      <c r="U101" s="13">
        <v>63163.28</v>
      </c>
      <c r="V101" s="13">
        <f t="shared" si="5"/>
        <v>103.55</v>
      </c>
    </row>
    <row r="102" spans="1:22" s="3" customFormat="1" ht="26.4" x14ac:dyDescent="0.25">
      <c r="A102" s="4"/>
      <c r="B102" s="6"/>
      <c r="C102" s="11" t="s">
        <v>76</v>
      </c>
      <c r="D102" s="11" t="s">
        <v>136</v>
      </c>
      <c r="E102" s="32" t="s">
        <v>137</v>
      </c>
      <c r="F102" s="11"/>
      <c r="G102" s="11"/>
      <c r="H102" s="11"/>
      <c r="I102" s="11"/>
      <c r="J102" s="13"/>
      <c r="K102" s="13"/>
      <c r="L102" s="13"/>
      <c r="M102" s="13"/>
      <c r="N102" s="13"/>
      <c r="O102" s="13"/>
      <c r="P102" s="13"/>
      <c r="Q102" s="13"/>
      <c r="R102" s="13"/>
      <c r="S102" s="13"/>
      <c r="T102" s="13">
        <v>280300</v>
      </c>
      <c r="U102" s="13">
        <v>280434.68</v>
      </c>
      <c r="V102" s="13">
        <f t="shared" si="5"/>
        <v>100.05</v>
      </c>
    </row>
    <row r="103" spans="1:22" s="3" customFormat="1" ht="18.75" customHeight="1" x14ac:dyDescent="0.25">
      <c r="A103" s="4"/>
      <c r="B103" s="24"/>
      <c r="C103" s="8" t="s">
        <v>2</v>
      </c>
      <c r="D103" s="8" t="s">
        <v>320</v>
      </c>
      <c r="E103" s="31" t="s">
        <v>321</v>
      </c>
      <c r="F103" s="8"/>
      <c r="G103" s="8"/>
      <c r="H103" s="8"/>
      <c r="I103" s="8"/>
      <c r="J103" s="10"/>
      <c r="K103" s="10"/>
      <c r="L103" s="10"/>
      <c r="M103" s="10"/>
      <c r="N103" s="10"/>
      <c r="O103" s="10"/>
      <c r="P103" s="10"/>
      <c r="Q103" s="10"/>
      <c r="R103" s="10"/>
      <c r="S103" s="10"/>
      <c r="T103" s="10">
        <f>SUM(T104)</f>
        <v>2127581.29</v>
      </c>
      <c r="U103" s="10">
        <f>SUM(U104)</f>
        <v>2165871.98</v>
      </c>
      <c r="V103" s="10">
        <f t="shared" si="5"/>
        <v>101.8</v>
      </c>
    </row>
    <row r="104" spans="1:22" s="3" customFormat="1" ht="18.75" customHeight="1" x14ac:dyDescent="0.25">
      <c r="A104" s="4"/>
      <c r="B104" s="24"/>
      <c r="C104" s="8" t="s">
        <v>2</v>
      </c>
      <c r="D104" s="8" t="s">
        <v>322</v>
      </c>
      <c r="E104" s="31" t="s">
        <v>323</v>
      </c>
      <c r="F104" s="8"/>
      <c r="G104" s="8"/>
      <c r="H104" s="8"/>
      <c r="I104" s="8"/>
      <c r="J104" s="10"/>
      <c r="K104" s="10"/>
      <c r="L104" s="10"/>
      <c r="M104" s="10"/>
      <c r="N104" s="10"/>
      <c r="O104" s="10"/>
      <c r="P104" s="10"/>
      <c r="Q104" s="10"/>
      <c r="R104" s="10"/>
      <c r="S104" s="10"/>
      <c r="T104" s="10">
        <f>SUM(T105:T110)</f>
        <v>2127581.29</v>
      </c>
      <c r="U104" s="10">
        <f>SUM(U105:U110)</f>
        <v>2165871.98</v>
      </c>
      <c r="V104" s="10">
        <f t="shared" si="5"/>
        <v>101.8</v>
      </c>
    </row>
    <row r="105" spans="1:22" s="3" customFormat="1" ht="16.5" customHeight="1" x14ac:dyDescent="0.25">
      <c r="A105" s="4"/>
      <c r="B105" s="24"/>
      <c r="C105" s="11" t="s">
        <v>213</v>
      </c>
      <c r="D105" s="11" t="s">
        <v>322</v>
      </c>
      <c r="E105" s="32" t="s">
        <v>323</v>
      </c>
      <c r="F105" s="11"/>
      <c r="G105" s="11"/>
      <c r="H105" s="11"/>
      <c r="I105" s="11"/>
      <c r="J105" s="13"/>
      <c r="K105" s="13"/>
      <c r="L105" s="13"/>
      <c r="M105" s="13"/>
      <c r="N105" s="13"/>
      <c r="O105" s="13"/>
      <c r="P105" s="13"/>
      <c r="Q105" s="13"/>
      <c r="R105" s="13"/>
      <c r="S105" s="13"/>
      <c r="T105" s="13">
        <v>1904189.7</v>
      </c>
      <c r="U105" s="13">
        <v>1906608.53</v>
      </c>
      <c r="V105" s="13">
        <f t="shared" si="5"/>
        <v>100.13</v>
      </c>
    </row>
    <row r="106" spans="1:22" s="3" customFormat="1" ht="18" customHeight="1" x14ac:dyDescent="0.25">
      <c r="A106" s="4"/>
      <c r="B106" s="24"/>
      <c r="C106" s="11" t="s">
        <v>67</v>
      </c>
      <c r="D106" s="11" t="s">
        <v>322</v>
      </c>
      <c r="E106" s="32" t="s">
        <v>323</v>
      </c>
      <c r="F106" s="11"/>
      <c r="G106" s="11"/>
      <c r="H106" s="11"/>
      <c r="I106" s="11"/>
      <c r="J106" s="13"/>
      <c r="K106" s="13"/>
      <c r="L106" s="13"/>
      <c r="M106" s="13"/>
      <c r="N106" s="13"/>
      <c r="O106" s="13"/>
      <c r="P106" s="13"/>
      <c r="Q106" s="13"/>
      <c r="R106" s="13"/>
      <c r="S106" s="13"/>
      <c r="T106" s="13">
        <v>38316.78</v>
      </c>
      <c r="U106" s="13">
        <v>38316.78</v>
      </c>
      <c r="V106" s="13">
        <f t="shared" si="5"/>
        <v>100</v>
      </c>
    </row>
    <row r="107" spans="1:22" s="3" customFormat="1" ht="17.25" customHeight="1" x14ac:dyDescent="0.25">
      <c r="A107" s="4"/>
      <c r="B107" s="24"/>
      <c r="C107" s="11" t="s">
        <v>340</v>
      </c>
      <c r="D107" s="11" t="s">
        <v>322</v>
      </c>
      <c r="E107" s="32" t="s">
        <v>323</v>
      </c>
      <c r="F107" s="11"/>
      <c r="G107" s="11"/>
      <c r="H107" s="11"/>
      <c r="I107" s="11"/>
      <c r="J107" s="13"/>
      <c r="K107" s="13"/>
      <c r="L107" s="13"/>
      <c r="M107" s="13"/>
      <c r="N107" s="13"/>
      <c r="O107" s="13"/>
      <c r="P107" s="13"/>
      <c r="Q107" s="13"/>
      <c r="R107" s="13"/>
      <c r="S107" s="13"/>
      <c r="T107" s="13">
        <v>0</v>
      </c>
      <c r="U107" s="13">
        <v>1521.09</v>
      </c>
      <c r="V107" s="13" t="s">
        <v>319</v>
      </c>
    </row>
    <row r="108" spans="1:22" s="3" customFormat="1" ht="16.5" customHeight="1" x14ac:dyDescent="0.25">
      <c r="A108" s="4"/>
      <c r="B108" s="24"/>
      <c r="C108" s="11" t="s">
        <v>341</v>
      </c>
      <c r="D108" s="11" t="s">
        <v>322</v>
      </c>
      <c r="E108" s="32" t="s">
        <v>323</v>
      </c>
      <c r="F108" s="11"/>
      <c r="G108" s="11"/>
      <c r="H108" s="11"/>
      <c r="I108" s="11"/>
      <c r="J108" s="13"/>
      <c r="K108" s="13"/>
      <c r="L108" s="13"/>
      <c r="M108" s="13"/>
      <c r="N108" s="13"/>
      <c r="O108" s="13"/>
      <c r="P108" s="13"/>
      <c r="Q108" s="13"/>
      <c r="R108" s="13"/>
      <c r="S108" s="13"/>
      <c r="T108" s="13">
        <v>88199.54</v>
      </c>
      <c r="U108" s="13">
        <v>122550.31</v>
      </c>
      <c r="V108" s="13">
        <f t="shared" si="5"/>
        <v>138.94999999999999</v>
      </c>
    </row>
    <row r="109" spans="1:22" s="3" customFormat="1" ht="15" customHeight="1" x14ac:dyDescent="0.25">
      <c r="A109" s="4"/>
      <c r="B109" s="24"/>
      <c r="C109" s="11" t="s">
        <v>71</v>
      </c>
      <c r="D109" s="11" t="s">
        <v>322</v>
      </c>
      <c r="E109" s="32" t="s">
        <v>323</v>
      </c>
      <c r="F109" s="11"/>
      <c r="G109" s="11"/>
      <c r="H109" s="11"/>
      <c r="I109" s="11"/>
      <c r="J109" s="13"/>
      <c r="K109" s="13"/>
      <c r="L109" s="13"/>
      <c r="M109" s="13"/>
      <c r="N109" s="13"/>
      <c r="O109" s="13"/>
      <c r="P109" s="13"/>
      <c r="Q109" s="13"/>
      <c r="R109" s="13"/>
      <c r="S109" s="13"/>
      <c r="T109" s="13">
        <v>52736.49</v>
      </c>
      <c r="U109" s="13">
        <v>52736.49</v>
      </c>
      <c r="V109" s="13">
        <f t="shared" si="5"/>
        <v>100</v>
      </c>
    </row>
    <row r="110" spans="1:22" s="3" customFormat="1" ht="18" customHeight="1" x14ac:dyDescent="0.25">
      <c r="A110" s="4"/>
      <c r="B110" s="24"/>
      <c r="C110" s="11" t="s">
        <v>76</v>
      </c>
      <c r="D110" s="11" t="s">
        <v>322</v>
      </c>
      <c r="E110" s="32" t="s">
        <v>323</v>
      </c>
      <c r="F110" s="11"/>
      <c r="G110" s="11"/>
      <c r="H110" s="11"/>
      <c r="I110" s="11"/>
      <c r="J110" s="13"/>
      <c r="K110" s="13"/>
      <c r="L110" s="13"/>
      <c r="M110" s="13"/>
      <c r="N110" s="13"/>
      <c r="O110" s="13"/>
      <c r="P110" s="13"/>
      <c r="Q110" s="13"/>
      <c r="R110" s="13"/>
      <c r="S110" s="13"/>
      <c r="T110" s="13">
        <v>44138.78</v>
      </c>
      <c r="U110" s="13">
        <v>44138.78</v>
      </c>
      <c r="V110" s="13">
        <f t="shared" si="5"/>
        <v>100</v>
      </c>
    </row>
    <row r="111" spans="1:22" s="3" customFormat="1" ht="26.4" x14ac:dyDescent="0.25">
      <c r="A111" s="2"/>
      <c r="B111" s="5"/>
      <c r="C111" s="8" t="s">
        <v>2</v>
      </c>
      <c r="D111" s="8" t="s">
        <v>138</v>
      </c>
      <c r="E111" s="31" t="s">
        <v>139</v>
      </c>
      <c r="F111" s="8"/>
      <c r="G111" s="8"/>
      <c r="H111" s="8"/>
      <c r="I111" s="8"/>
      <c r="J111" s="10"/>
      <c r="K111" s="10"/>
      <c r="L111" s="10"/>
      <c r="M111" s="10"/>
      <c r="N111" s="10"/>
      <c r="O111" s="10"/>
      <c r="P111" s="10"/>
      <c r="Q111" s="10"/>
      <c r="R111" s="10"/>
      <c r="S111" s="10"/>
      <c r="T111" s="10">
        <f>SUM(T114+T112)</f>
        <v>18827000</v>
      </c>
      <c r="U111" s="10">
        <f>SUM(U114+U112)</f>
        <v>18858843.59</v>
      </c>
      <c r="V111" s="10">
        <f t="shared" si="5"/>
        <v>100.17</v>
      </c>
    </row>
    <row r="112" spans="1:22" s="3" customFormat="1" ht="16.5" customHeight="1" x14ac:dyDescent="0.25">
      <c r="A112" s="2"/>
      <c r="B112" s="5"/>
      <c r="C112" s="8" t="s">
        <v>67</v>
      </c>
      <c r="D112" s="8" t="s">
        <v>140</v>
      </c>
      <c r="E112" s="31" t="s">
        <v>141</v>
      </c>
      <c r="F112" s="8"/>
      <c r="G112" s="8"/>
      <c r="H112" s="8"/>
      <c r="I112" s="8"/>
      <c r="J112" s="10"/>
      <c r="K112" s="10"/>
      <c r="L112" s="10"/>
      <c r="M112" s="10"/>
      <c r="N112" s="10"/>
      <c r="O112" s="10"/>
      <c r="P112" s="10"/>
      <c r="Q112" s="10"/>
      <c r="R112" s="10"/>
      <c r="S112" s="10"/>
      <c r="T112" s="10">
        <f>SUM(T113)</f>
        <v>18000000</v>
      </c>
      <c r="U112" s="10">
        <f>SUM(U113)</f>
        <v>18004149.600000001</v>
      </c>
      <c r="V112" s="10">
        <f t="shared" si="5"/>
        <v>100.02</v>
      </c>
    </row>
    <row r="113" spans="1:22" s="3" customFormat="1" ht="26.4" x14ac:dyDescent="0.25">
      <c r="A113" s="4"/>
      <c r="B113" s="6"/>
      <c r="C113" s="11" t="s">
        <v>67</v>
      </c>
      <c r="D113" s="11" t="s">
        <v>142</v>
      </c>
      <c r="E113" s="32" t="s">
        <v>143</v>
      </c>
      <c r="F113" s="11"/>
      <c r="G113" s="11"/>
      <c r="H113" s="11"/>
      <c r="I113" s="11"/>
      <c r="J113" s="13"/>
      <c r="K113" s="13"/>
      <c r="L113" s="13"/>
      <c r="M113" s="13"/>
      <c r="N113" s="13"/>
      <c r="O113" s="13"/>
      <c r="P113" s="13"/>
      <c r="Q113" s="13"/>
      <c r="R113" s="13"/>
      <c r="S113" s="13"/>
      <c r="T113" s="13">
        <v>18000000</v>
      </c>
      <c r="U113" s="13">
        <v>18004149.600000001</v>
      </c>
      <c r="V113" s="13">
        <f t="shared" si="5"/>
        <v>100.02</v>
      </c>
    </row>
    <row r="114" spans="1:22" s="3" customFormat="1" ht="66" x14ac:dyDescent="0.25">
      <c r="A114" s="2"/>
      <c r="B114" s="5"/>
      <c r="C114" s="8" t="s">
        <v>76</v>
      </c>
      <c r="D114" s="8" t="s">
        <v>144</v>
      </c>
      <c r="E114" s="37" t="s">
        <v>145</v>
      </c>
      <c r="F114" s="8"/>
      <c r="G114" s="8"/>
      <c r="H114" s="8"/>
      <c r="I114" s="8"/>
      <c r="J114" s="10"/>
      <c r="K114" s="10"/>
      <c r="L114" s="10"/>
      <c r="M114" s="10"/>
      <c r="N114" s="10"/>
      <c r="O114" s="10"/>
      <c r="P114" s="10"/>
      <c r="Q114" s="10"/>
      <c r="R114" s="10"/>
      <c r="S114" s="10"/>
      <c r="T114" s="10">
        <f>SUM(T115)</f>
        <v>827000</v>
      </c>
      <c r="U114" s="10">
        <f>SUM(U115)</f>
        <v>854693.99</v>
      </c>
      <c r="V114" s="10">
        <f t="shared" si="5"/>
        <v>103.35</v>
      </c>
    </row>
    <row r="115" spans="1:22" s="3" customFormat="1" ht="78.75" customHeight="1" x14ac:dyDescent="0.25">
      <c r="A115" s="2"/>
      <c r="B115" s="5"/>
      <c r="C115" s="8" t="s">
        <v>76</v>
      </c>
      <c r="D115" s="8" t="s">
        <v>146</v>
      </c>
      <c r="E115" s="37" t="s">
        <v>147</v>
      </c>
      <c r="F115" s="8"/>
      <c r="G115" s="8"/>
      <c r="H115" s="8"/>
      <c r="I115" s="8"/>
      <c r="J115" s="10"/>
      <c r="K115" s="10"/>
      <c r="L115" s="10"/>
      <c r="M115" s="10"/>
      <c r="N115" s="10"/>
      <c r="O115" s="10"/>
      <c r="P115" s="10"/>
      <c r="Q115" s="10"/>
      <c r="R115" s="10"/>
      <c r="S115" s="10"/>
      <c r="T115" s="10">
        <f>SUM(T116)</f>
        <v>827000</v>
      </c>
      <c r="U115" s="10">
        <f>SUM(U116)</f>
        <v>854693.99</v>
      </c>
      <c r="V115" s="10">
        <f t="shared" si="5"/>
        <v>103.35</v>
      </c>
    </row>
    <row r="116" spans="1:22" s="3" customFormat="1" ht="66" x14ac:dyDescent="0.25">
      <c r="A116" s="4"/>
      <c r="B116" s="6"/>
      <c r="C116" s="11" t="s">
        <v>76</v>
      </c>
      <c r="D116" s="11" t="s">
        <v>148</v>
      </c>
      <c r="E116" s="35" t="s">
        <v>149</v>
      </c>
      <c r="F116" s="11"/>
      <c r="G116" s="11"/>
      <c r="H116" s="11"/>
      <c r="I116" s="11"/>
      <c r="J116" s="13"/>
      <c r="K116" s="13"/>
      <c r="L116" s="13"/>
      <c r="M116" s="13"/>
      <c r="N116" s="13"/>
      <c r="O116" s="13"/>
      <c r="P116" s="13"/>
      <c r="Q116" s="13"/>
      <c r="R116" s="13"/>
      <c r="S116" s="13"/>
      <c r="T116" s="13">
        <v>827000</v>
      </c>
      <c r="U116" s="13">
        <v>854693.99</v>
      </c>
      <c r="V116" s="13">
        <f t="shared" si="5"/>
        <v>103.35</v>
      </c>
    </row>
    <row r="117" spans="1:22" s="3" customFormat="1" ht="17.25" customHeight="1" x14ac:dyDescent="0.25">
      <c r="A117" s="2"/>
      <c r="B117" s="5"/>
      <c r="C117" s="8" t="s">
        <v>2</v>
      </c>
      <c r="D117" s="8" t="s">
        <v>150</v>
      </c>
      <c r="E117" s="31" t="s">
        <v>151</v>
      </c>
      <c r="F117" s="8"/>
      <c r="G117" s="8"/>
      <c r="H117" s="8"/>
      <c r="I117" s="8"/>
      <c r="J117" s="10"/>
      <c r="K117" s="10"/>
      <c r="L117" s="10"/>
      <c r="M117" s="10"/>
      <c r="N117" s="10"/>
      <c r="O117" s="10"/>
      <c r="P117" s="10"/>
      <c r="Q117" s="10"/>
      <c r="R117" s="10"/>
      <c r="S117" s="10"/>
      <c r="T117" s="10">
        <f>SUM(T118+T123+T126+T132+T136+T144+T153+T155+T160+T162+T150)</f>
        <v>8548700</v>
      </c>
      <c r="U117" s="10">
        <f>SUM(U118+U123+U126+U132+U136+U144+U153+U155+U160+U162+U150)</f>
        <v>8673964.629999999</v>
      </c>
      <c r="V117" s="10">
        <f t="shared" si="5"/>
        <v>101.47</v>
      </c>
    </row>
    <row r="118" spans="1:22" s="3" customFormat="1" ht="26.4" x14ac:dyDescent="0.25">
      <c r="A118" s="2"/>
      <c r="B118" s="5"/>
      <c r="C118" s="8" t="s">
        <v>5</v>
      </c>
      <c r="D118" s="8" t="s">
        <v>152</v>
      </c>
      <c r="E118" s="31" t="s">
        <v>153</v>
      </c>
      <c r="F118" s="8"/>
      <c r="G118" s="8"/>
      <c r="H118" s="8"/>
      <c r="I118" s="8"/>
      <c r="J118" s="10"/>
      <c r="K118" s="10"/>
      <c r="L118" s="10"/>
      <c r="M118" s="10"/>
      <c r="N118" s="10"/>
      <c r="O118" s="10"/>
      <c r="P118" s="10"/>
      <c r="Q118" s="10"/>
      <c r="R118" s="10"/>
      <c r="S118" s="10"/>
      <c r="T118" s="10">
        <f>SUM(T121+T119)</f>
        <v>10000</v>
      </c>
      <c r="U118" s="10">
        <f>SUM(U121+U119)</f>
        <v>10701.59</v>
      </c>
      <c r="V118" s="10">
        <f t="shared" si="5"/>
        <v>107.02</v>
      </c>
    </row>
    <row r="119" spans="1:22" s="3" customFormat="1" ht="66.75" customHeight="1" x14ac:dyDescent="0.25">
      <c r="A119" s="2"/>
      <c r="B119" s="5"/>
      <c r="C119" s="8" t="s">
        <v>5</v>
      </c>
      <c r="D119" s="8" t="s">
        <v>324</v>
      </c>
      <c r="E119" s="31" t="s">
        <v>325</v>
      </c>
      <c r="F119" s="8"/>
      <c r="G119" s="8"/>
      <c r="H119" s="8"/>
      <c r="I119" s="8"/>
      <c r="J119" s="10"/>
      <c r="K119" s="10"/>
      <c r="L119" s="10"/>
      <c r="M119" s="10"/>
      <c r="N119" s="10"/>
      <c r="O119" s="10"/>
      <c r="P119" s="10"/>
      <c r="Q119" s="10"/>
      <c r="R119" s="10"/>
      <c r="S119" s="10"/>
      <c r="T119" s="10">
        <f>SUM(T120)</f>
        <v>0</v>
      </c>
      <c r="U119" s="10">
        <f>SUM(U120)</f>
        <v>487.5</v>
      </c>
      <c r="V119" s="10" t="s">
        <v>319</v>
      </c>
    </row>
    <row r="120" spans="1:22" s="3" customFormat="1" ht="54.75" customHeight="1" x14ac:dyDescent="0.25">
      <c r="A120" s="2"/>
      <c r="B120" s="5"/>
      <c r="C120" s="11" t="s">
        <v>5</v>
      </c>
      <c r="D120" s="11" t="s">
        <v>326</v>
      </c>
      <c r="E120" s="32" t="s">
        <v>325</v>
      </c>
      <c r="F120" s="8"/>
      <c r="G120" s="8"/>
      <c r="H120" s="8"/>
      <c r="I120" s="8"/>
      <c r="J120" s="10"/>
      <c r="K120" s="10"/>
      <c r="L120" s="10"/>
      <c r="M120" s="10"/>
      <c r="N120" s="10"/>
      <c r="O120" s="10"/>
      <c r="P120" s="10"/>
      <c r="Q120" s="10"/>
      <c r="R120" s="10"/>
      <c r="S120" s="10"/>
      <c r="T120" s="13">
        <v>0</v>
      </c>
      <c r="U120" s="13">
        <v>487.5</v>
      </c>
      <c r="V120" s="13" t="s">
        <v>319</v>
      </c>
    </row>
    <row r="121" spans="1:22" s="3" customFormat="1" ht="52.5" customHeight="1" x14ac:dyDescent="0.25">
      <c r="A121" s="2"/>
      <c r="B121" s="5"/>
      <c r="C121" s="8" t="s">
        <v>5</v>
      </c>
      <c r="D121" s="8" t="s">
        <v>154</v>
      </c>
      <c r="E121" s="31" t="s">
        <v>155</v>
      </c>
      <c r="F121" s="8"/>
      <c r="G121" s="8"/>
      <c r="H121" s="8"/>
      <c r="I121" s="8"/>
      <c r="J121" s="10"/>
      <c r="K121" s="10"/>
      <c r="L121" s="10"/>
      <c r="M121" s="10"/>
      <c r="N121" s="10"/>
      <c r="O121" s="10"/>
      <c r="P121" s="10"/>
      <c r="Q121" s="10"/>
      <c r="R121" s="10"/>
      <c r="S121" s="10"/>
      <c r="T121" s="10">
        <f>SUM(T122)</f>
        <v>10000</v>
      </c>
      <c r="U121" s="10">
        <f>SUM(U122)</f>
        <v>10214.09</v>
      </c>
      <c r="V121" s="10">
        <f t="shared" si="5"/>
        <v>102.14</v>
      </c>
    </row>
    <row r="122" spans="1:22" s="3" customFormat="1" ht="66" x14ac:dyDescent="0.25">
      <c r="A122" s="4"/>
      <c r="B122" s="6"/>
      <c r="C122" s="11" t="s">
        <v>5</v>
      </c>
      <c r="D122" s="11" t="s">
        <v>156</v>
      </c>
      <c r="E122" s="35" t="s">
        <v>157</v>
      </c>
      <c r="F122" s="11"/>
      <c r="G122" s="11"/>
      <c r="H122" s="11"/>
      <c r="I122" s="11"/>
      <c r="J122" s="13"/>
      <c r="K122" s="13"/>
      <c r="L122" s="13"/>
      <c r="M122" s="13"/>
      <c r="N122" s="13"/>
      <c r="O122" s="13"/>
      <c r="P122" s="13"/>
      <c r="Q122" s="13"/>
      <c r="R122" s="13"/>
      <c r="S122" s="13"/>
      <c r="T122" s="13">
        <v>10000</v>
      </c>
      <c r="U122" s="13">
        <v>10214.09</v>
      </c>
      <c r="V122" s="13">
        <f t="shared" si="5"/>
        <v>102.14</v>
      </c>
    </row>
    <row r="123" spans="1:22" s="3" customFormat="1" ht="56.25" customHeight="1" x14ac:dyDescent="0.25">
      <c r="A123" s="2"/>
      <c r="B123" s="5"/>
      <c r="C123" s="8" t="s">
        <v>158</v>
      </c>
      <c r="D123" s="8" t="s">
        <v>159</v>
      </c>
      <c r="E123" s="31" t="s">
        <v>160</v>
      </c>
      <c r="F123" s="8"/>
      <c r="G123" s="8"/>
      <c r="H123" s="8"/>
      <c r="I123" s="8"/>
      <c r="J123" s="10"/>
      <c r="K123" s="10"/>
      <c r="L123" s="10"/>
      <c r="M123" s="10"/>
      <c r="N123" s="10"/>
      <c r="O123" s="10"/>
      <c r="P123" s="10"/>
      <c r="Q123" s="10"/>
      <c r="R123" s="10"/>
      <c r="S123" s="10"/>
      <c r="T123" s="10">
        <f>SUM(T124)</f>
        <v>280000</v>
      </c>
      <c r="U123" s="10">
        <f>SUM(U124)</f>
        <v>264520.51</v>
      </c>
      <c r="V123" s="10">
        <f t="shared" si="5"/>
        <v>94.47</v>
      </c>
    </row>
    <row r="124" spans="1:22" s="3" customFormat="1" ht="53.25" customHeight="1" x14ac:dyDescent="0.25">
      <c r="A124" s="2"/>
      <c r="B124" s="5"/>
      <c r="C124" s="8" t="s">
        <v>158</v>
      </c>
      <c r="D124" s="8" t="s">
        <v>161</v>
      </c>
      <c r="E124" s="31" t="s">
        <v>162</v>
      </c>
      <c r="F124" s="8"/>
      <c r="G124" s="8"/>
      <c r="H124" s="8"/>
      <c r="I124" s="8"/>
      <c r="J124" s="10"/>
      <c r="K124" s="10"/>
      <c r="L124" s="10"/>
      <c r="M124" s="10"/>
      <c r="N124" s="10"/>
      <c r="O124" s="10"/>
      <c r="P124" s="10"/>
      <c r="Q124" s="10"/>
      <c r="R124" s="10"/>
      <c r="S124" s="10"/>
      <c r="T124" s="10">
        <f>SUM(T125)</f>
        <v>280000</v>
      </c>
      <c r="U124" s="10">
        <f>SUM(U125)</f>
        <v>264520.51</v>
      </c>
      <c r="V124" s="10">
        <f t="shared" si="5"/>
        <v>94.47</v>
      </c>
    </row>
    <row r="125" spans="1:22" s="3" customFormat="1" ht="66" x14ac:dyDescent="0.25">
      <c r="A125" s="4"/>
      <c r="B125" s="6"/>
      <c r="C125" s="11" t="s">
        <v>158</v>
      </c>
      <c r="D125" s="11" t="s">
        <v>163</v>
      </c>
      <c r="E125" s="35" t="s">
        <v>164</v>
      </c>
      <c r="F125" s="11"/>
      <c r="G125" s="11"/>
      <c r="H125" s="11"/>
      <c r="I125" s="11"/>
      <c r="J125" s="13"/>
      <c r="K125" s="13"/>
      <c r="L125" s="13"/>
      <c r="M125" s="13"/>
      <c r="N125" s="13"/>
      <c r="O125" s="13"/>
      <c r="P125" s="13"/>
      <c r="Q125" s="13"/>
      <c r="R125" s="13"/>
      <c r="S125" s="13"/>
      <c r="T125" s="13">
        <v>280000</v>
      </c>
      <c r="U125" s="13">
        <v>264520.51</v>
      </c>
      <c r="V125" s="13">
        <f t="shared" si="5"/>
        <v>94.47</v>
      </c>
    </row>
    <row r="126" spans="1:22" s="3" customFormat="1" ht="93" customHeight="1" x14ac:dyDescent="0.25">
      <c r="A126" s="2"/>
      <c r="B126" s="5"/>
      <c r="C126" s="8" t="s">
        <v>165</v>
      </c>
      <c r="D126" s="8" t="s">
        <v>166</v>
      </c>
      <c r="E126" s="37" t="s">
        <v>167</v>
      </c>
      <c r="F126" s="8"/>
      <c r="G126" s="8"/>
      <c r="H126" s="8"/>
      <c r="I126" s="8"/>
      <c r="J126" s="10"/>
      <c r="K126" s="10"/>
      <c r="L126" s="10"/>
      <c r="M126" s="10"/>
      <c r="N126" s="10"/>
      <c r="O126" s="10"/>
      <c r="P126" s="10"/>
      <c r="Q126" s="10"/>
      <c r="R126" s="10"/>
      <c r="S126" s="10"/>
      <c r="T126" s="10">
        <f>SUM(T127+T130)</f>
        <v>409000</v>
      </c>
      <c r="U126" s="10">
        <f>SUM(U127+U130)</f>
        <v>595815.03999999992</v>
      </c>
      <c r="V126" s="10">
        <f t="shared" si="5"/>
        <v>145.68</v>
      </c>
    </row>
    <row r="127" spans="1:22" s="3" customFormat="1" ht="27.75" customHeight="1" x14ac:dyDescent="0.25">
      <c r="A127" s="2"/>
      <c r="B127" s="5"/>
      <c r="C127" s="8" t="s">
        <v>165</v>
      </c>
      <c r="D127" s="8" t="s">
        <v>168</v>
      </c>
      <c r="E127" s="31" t="s">
        <v>169</v>
      </c>
      <c r="F127" s="8"/>
      <c r="G127" s="8"/>
      <c r="H127" s="8"/>
      <c r="I127" s="8"/>
      <c r="J127" s="10"/>
      <c r="K127" s="10"/>
      <c r="L127" s="10"/>
      <c r="M127" s="10"/>
      <c r="N127" s="10"/>
      <c r="O127" s="10"/>
      <c r="P127" s="10"/>
      <c r="Q127" s="10"/>
      <c r="R127" s="10"/>
      <c r="S127" s="10"/>
      <c r="T127" s="10">
        <f>SUM(T128+T129)</f>
        <v>409000</v>
      </c>
      <c r="U127" s="10">
        <f>SUM(U128+U129)</f>
        <v>535815.03999999992</v>
      </c>
      <c r="V127" s="10">
        <f t="shared" si="5"/>
        <v>131.01</v>
      </c>
    </row>
    <row r="128" spans="1:22" s="3" customFormat="1" ht="17.25" customHeight="1" x14ac:dyDescent="0.25">
      <c r="A128" s="2"/>
      <c r="B128" s="25"/>
      <c r="C128" s="11" t="s">
        <v>76</v>
      </c>
      <c r="D128" s="11" t="s">
        <v>168</v>
      </c>
      <c r="E128" s="32" t="s">
        <v>327</v>
      </c>
      <c r="F128" s="11"/>
      <c r="G128" s="11"/>
      <c r="H128" s="11"/>
      <c r="I128" s="11"/>
      <c r="J128" s="13"/>
      <c r="K128" s="13"/>
      <c r="L128" s="13"/>
      <c r="M128" s="13"/>
      <c r="N128" s="13"/>
      <c r="O128" s="13"/>
      <c r="P128" s="13"/>
      <c r="Q128" s="13"/>
      <c r="R128" s="13"/>
      <c r="S128" s="13"/>
      <c r="T128" s="13">
        <v>379000</v>
      </c>
      <c r="U128" s="13">
        <v>520021.16</v>
      </c>
      <c r="V128" s="13">
        <f t="shared" si="5"/>
        <v>137.21</v>
      </c>
    </row>
    <row r="129" spans="1:22" s="3" customFormat="1" ht="42.75" customHeight="1" x14ac:dyDescent="0.25">
      <c r="A129" s="4"/>
      <c r="B129" s="6"/>
      <c r="C129" s="11" t="s">
        <v>165</v>
      </c>
      <c r="D129" s="11" t="s">
        <v>170</v>
      </c>
      <c r="E129" s="32" t="s">
        <v>171</v>
      </c>
      <c r="F129" s="11"/>
      <c r="G129" s="11"/>
      <c r="H129" s="11"/>
      <c r="I129" s="11"/>
      <c r="J129" s="13"/>
      <c r="K129" s="13"/>
      <c r="L129" s="13"/>
      <c r="M129" s="13"/>
      <c r="N129" s="13"/>
      <c r="O129" s="13"/>
      <c r="P129" s="13"/>
      <c r="Q129" s="13"/>
      <c r="R129" s="13"/>
      <c r="S129" s="13"/>
      <c r="T129" s="13">
        <v>30000</v>
      </c>
      <c r="U129" s="13">
        <v>15793.88</v>
      </c>
      <c r="V129" s="13">
        <f t="shared" si="5"/>
        <v>52.65</v>
      </c>
    </row>
    <row r="130" spans="1:22" s="3" customFormat="1" ht="27" customHeight="1" x14ac:dyDescent="0.25">
      <c r="A130" s="4"/>
      <c r="B130" s="24"/>
      <c r="C130" s="8" t="s">
        <v>158</v>
      </c>
      <c r="D130" s="8" t="s">
        <v>328</v>
      </c>
      <c r="E130" s="31" t="s">
        <v>329</v>
      </c>
      <c r="F130" s="8"/>
      <c r="G130" s="8"/>
      <c r="H130" s="8"/>
      <c r="I130" s="8"/>
      <c r="J130" s="10"/>
      <c r="K130" s="10"/>
      <c r="L130" s="10"/>
      <c r="M130" s="10"/>
      <c r="N130" s="10"/>
      <c r="O130" s="10"/>
      <c r="P130" s="10"/>
      <c r="Q130" s="10"/>
      <c r="R130" s="10"/>
      <c r="S130" s="10"/>
      <c r="T130" s="10">
        <f>SUM(T131)</f>
        <v>0</v>
      </c>
      <c r="U130" s="10">
        <f>SUM(U131)</f>
        <v>60000</v>
      </c>
      <c r="V130" s="10" t="s">
        <v>319</v>
      </c>
    </row>
    <row r="131" spans="1:22" s="3" customFormat="1" ht="55.5" customHeight="1" x14ac:dyDescent="0.25">
      <c r="A131" s="4"/>
      <c r="B131" s="24"/>
      <c r="C131" s="11" t="s">
        <v>158</v>
      </c>
      <c r="D131" s="11" t="s">
        <v>330</v>
      </c>
      <c r="E131" s="32" t="s">
        <v>331</v>
      </c>
      <c r="F131" s="11"/>
      <c r="G131" s="11"/>
      <c r="H131" s="11"/>
      <c r="I131" s="11"/>
      <c r="J131" s="13"/>
      <c r="K131" s="13"/>
      <c r="L131" s="13"/>
      <c r="M131" s="13"/>
      <c r="N131" s="13"/>
      <c r="O131" s="13"/>
      <c r="P131" s="13"/>
      <c r="Q131" s="13"/>
      <c r="R131" s="13"/>
      <c r="S131" s="13"/>
      <c r="T131" s="13">
        <v>0</v>
      </c>
      <c r="U131" s="13">
        <v>60000</v>
      </c>
      <c r="V131" s="13" t="s">
        <v>319</v>
      </c>
    </row>
    <row r="132" spans="1:22" s="3" customFormat="1" ht="45.75" customHeight="1" x14ac:dyDescent="0.25">
      <c r="A132" s="2"/>
      <c r="B132" s="5"/>
      <c r="C132" s="8" t="s">
        <v>2</v>
      </c>
      <c r="D132" s="8" t="s">
        <v>172</v>
      </c>
      <c r="E132" s="31" t="s">
        <v>173</v>
      </c>
      <c r="F132" s="8"/>
      <c r="G132" s="8"/>
      <c r="H132" s="8"/>
      <c r="I132" s="8"/>
      <c r="J132" s="10"/>
      <c r="K132" s="10"/>
      <c r="L132" s="10"/>
      <c r="M132" s="10"/>
      <c r="N132" s="10"/>
      <c r="O132" s="10"/>
      <c r="P132" s="10"/>
      <c r="Q132" s="10"/>
      <c r="R132" s="10"/>
      <c r="S132" s="10"/>
      <c r="T132" s="10">
        <f>SUM(T133)</f>
        <v>260900</v>
      </c>
      <c r="U132" s="10">
        <f>SUM(U133)</f>
        <v>256008.59999999998</v>
      </c>
      <c r="V132" s="10">
        <f t="shared" si="5"/>
        <v>98.13</v>
      </c>
    </row>
    <row r="133" spans="1:22" s="3" customFormat="1" ht="81" customHeight="1" x14ac:dyDescent="0.25">
      <c r="A133" s="2"/>
      <c r="B133" s="5"/>
      <c r="C133" s="8" t="s">
        <v>2</v>
      </c>
      <c r="D133" s="8" t="s">
        <v>174</v>
      </c>
      <c r="E133" s="37" t="s">
        <v>175</v>
      </c>
      <c r="F133" s="8"/>
      <c r="G133" s="8"/>
      <c r="H133" s="8"/>
      <c r="I133" s="8"/>
      <c r="J133" s="10"/>
      <c r="K133" s="10"/>
      <c r="L133" s="10"/>
      <c r="M133" s="10"/>
      <c r="N133" s="10"/>
      <c r="O133" s="10"/>
      <c r="P133" s="10"/>
      <c r="Q133" s="10"/>
      <c r="R133" s="10"/>
      <c r="S133" s="10"/>
      <c r="T133" s="10">
        <f>SUM(T134:T135)</f>
        <v>260900</v>
      </c>
      <c r="U133" s="10">
        <f>SUM(U134:U135)</f>
        <v>256008.59999999998</v>
      </c>
      <c r="V133" s="10">
        <f t="shared" si="5"/>
        <v>98.13</v>
      </c>
    </row>
    <row r="134" spans="1:22" s="3" customFormat="1" ht="66" customHeight="1" x14ac:dyDescent="0.25">
      <c r="A134" s="4"/>
      <c r="B134" s="6"/>
      <c r="C134" s="11" t="s">
        <v>158</v>
      </c>
      <c r="D134" s="11" t="s">
        <v>174</v>
      </c>
      <c r="E134" s="35" t="s">
        <v>175</v>
      </c>
      <c r="F134" s="11"/>
      <c r="G134" s="11"/>
      <c r="H134" s="11"/>
      <c r="I134" s="11"/>
      <c r="J134" s="13"/>
      <c r="K134" s="13"/>
      <c r="L134" s="13"/>
      <c r="M134" s="13"/>
      <c r="N134" s="13"/>
      <c r="O134" s="13"/>
      <c r="P134" s="13"/>
      <c r="Q134" s="13"/>
      <c r="R134" s="13"/>
      <c r="S134" s="13"/>
      <c r="T134" s="13">
        <v>89900</v>
      </c>
      <c r="U134" s="13">
        <v>71269.259999999995</v>
      </c>
      <c r="V134" s="13">
        <f t="shared" si="5"/>
        <v>79.28</v>
      </c>
    </row>
    <row r="135" spans="1:22" s="3" customFormat="1" ht="66" x14ac:dyDescent="0.25">
      <c r="A135" s="4"/>
      <c r="B135" s="6"/>
      <c r="C135" s="11" t="s">
        <v>176</v>
      </c>
      <c r="D135" s="11" t="s">
        <v>174</v>
      </c>
      <c r="E135" s="35" t="s">
        <v>175</v>
      </c>
      <c r="F135" s="11"/>
      <c r="G135" s="11"/>
      <c r="H135" s="11"/>
      <c r="I135" s="11"/>
      <c r="J135" s="13"/>
      <c r="K135" s="13"/>
      <c r="L135" s="13"/>
      <c r="M135" s="13"/>
      <c r="N135" s="13"/>
      <c r="O135" s="13"/>
      <c r="P135" s="13"/>
      <c r="Q135" s="13"/>
      <c r="R135" s="13"/>
      <c r="S135" s="13"/>
      <c r="T135" s="13">
        <v>171000</v>
      </c>
      <c r="U135" s="13">
        <v>184739.34</v>
      </c>
      <c r="V135" s="13">
        <f t="shared" si="5"/>
        <v>108.03</v>
      </c>
    </row>
    <row r="136" spans="1:22" s="3" customFormat="1" ht="26.4" x14ac:dyDescent="0.25">
      <c r="A136" s="2"/>
      <c r="B136" s="5"/>
      <c r="C136" s="8" t="s">
        <v>2</v>
      </c>
      <c r="D136" s="8" t="s">
        <v>177</v>
      </c>
      <c r="E136" s="31" t="s">
        <v>178</v>
      </c>
      <c r="F136" s="8"/>
      <c r="G136" s="8"/>
      <c r="H136" s="8"/>
      <c r="I136" s="8"/>
      <c r="J136" s="10"/>
      <c r="K136" s="10"/>
      <c r="L136" s="10"/>
      <c r="M136" s="10"/>
      <c r="N136" s="10"/>
      <c r="O136" s="10"/>
      <c r="P136" s="10"/>
      <c r="Q136" s="10"/>
      <c r="R136" s="10"/>
      <c r="S136" s="10"/>
      <c r="T136" s="10">
        <f>T137+T142</f>
        <v>1223000</v>
      </c>
      <c r="U136" s="10">
        <f>U137+U142</f>
        <v>1333651.2</v>
      </c>
      <c r="V136" s="10">
        <f t="shared" si="5"/>
        <v>109.05</v>
      </c>
    </row>
    <row r="137" spans="1:22" s="3" customFormat="1" ht="39.6" x14ac:dyDescent="0.25">
      <c r="A137" s="2"/>
      <c r="B137" s="5"/>
      <c r="C137" s="8" t="s">
        <v>2</v>
      </c>
      <c r="D137" s="8" t="s">
        <v>179</v>
      </c>
      <c r="E137" s="31" t="s">
        <v>180</v>
      </c>
      <c r="F137" s="8"/>
      <c r="G137" s="8"/>
      <c r="H137" s="8"/>
      <c r="I137" s="8"/>
      <c r="J137" s="10"/>
      <c r="K137" s="10"/>
      <c r="L137" s="10"/>
      <c r="M137" s="10"/>
      <c r="N137" s="10"/>
      <c r="O137" s="10"/>
      <c r="P137" s="10"/>
      <c r="Q137" s="10"/>
      <c r="R137" s="10"/>
      <c r="S137" s="10"/>
      <c r="T137" s="10">
        <f>SUM(T138)</f>
        <v>508000</v>
      </c>
      <c r="U137" s="10">
        <f>SUM(U138)</f>
        <v>507645.71</v>
      </c>
      <c r="V137" s="10">
        <f t="shared" si="5"/>
        <v>99.93</v>
      </c>
    </row>
    <row r="138" spans="1:22" s="3" customFormat="1" ht="39.6" x14ac:dyDescent="0.25">
      <c r="A138" s="2"/>
      <c r="B138" s="5"/>
      <c r="C138" s="8" t="s">
        <v>2</v>
      </c>
      <c r="D138" s="8" t="s">
        <v>181</v>
      </c>
      <c r="E138" s="31" t="s">
        <v>182</v>
      </c>
      <c r="F138" s="8"/>
      <c r="G138" s="8"/>
      <c r="H138" s="8"/>
      <c r="I138" s="8"/>
      <c r="J138" s="10"/>
      <c r="K138" s="10"/>
      <c r="L138" s="10"/>
      <c r="M138" s="10"/>
      <c r="N138" s="10"/>
      <c r="O138" s="10"/>
      <c r="P138" s="10"/>
      <c r="Q138" s="10"/>
      <c r="R138" s="10"/>
      <c r="S138" s="10"/>
      <c r="T138" s="10">
        <f>SUM(T139)</f>
        <v>508000</v>
      </c>
      <c r="U138" s="10">
        <f>SUM(U139)</f>
        <v>507645.71</v>
      </c>
      <c r="V138" s="10">
        <f t="shared" si="5"/>
        <v>99.93</v>
      </c>
    </row>
    <row r="139" spans="1:22" s="3" customFormat="1" ht="83.25" customHeight="1" x14ac:dyDescent="0.25">
      <c r="A139" s="2"/>
      <c r="B139" s="5"/>
      <c r="C139" s="8" t="s">
        <v>2</v>
      </c>
      <c r="D139" s="8" t="s">
        <v>183</v>
      </c>
      <c r="E139" s="37" t="s">
        <v>184</v>
      </c>
      <c r="F139" s="8"/>
      <c r="G139" s="8"/>
      <c r="H139" s="8"/>
      <c r="I139" s="8"/>
      <c r="J139" s="10"/>
      <c r="K139" s="10"/>
      <c r="L139" s="10"/>
      <c r="M139" s="10"/>
      <c r="N139" s="10"/>
      <c r="O139" s="10"/>
      <c r="P139" s="10"/>
      <c r="Q139" s="10"/>
      <c r="R139" s="10"/>
      <c r="S139" s="10"/>
      <c r="T139" s="10">
        <f>T140+T141</f>
        <v>508000</v>
      </c>
      <c r="U139" s="10">
        <f>U140+U141</f>
        <v>507645.71</v>
      </c>
      <c r="V139" s="10">
        <f t="shared" si="5"/>
        <v>99.93</v>
      </c>
    </row>
    <row r="140" spans="1:22" s="3" customFormat="1" ht="67.5" customHeight="1" x14ac:dyDescent="0.25">
      <c r="A140" s="4"/>
      <c r="B140" s="6"/>
      <c r="C140" s="11" t="s">
        <v>185</v>
      </c>
      <c r="D140" s="11" t="s">
        <v>183</v>
      </c>
      <c r="E140" s="35" t="s">
        <v>184</v>
      </c>
      <c r="F140" s="11"/>
      <c r="G140" s="11"/>
      <c r="H140" s="11"/>
      <c r="I140" s="11"/>
      <c r="J140" s="13"/>
      <c r="K140" s="13"/>
      <c r="L140" s="13"/>
      <c r="M140" s="13"/>
      <c r="N140" s="13"/>
      <c r="O140" s="13"/>
      <c r="P140" s="13"/>
      <c r="Q140" s="13"/>
      <c r="R140" s="13"/>
      <c r="S140" s="13"/>
      <c r="T140" s="13">
        <v>478000</v>
      </c>
      <c r="U140" s="13">
        <v>507645.71</v>
      </c>
      <c r="V140" s="13">
        <f t="shared" si="5"/>
        <v>106.2</v>
      </c>
    </row>
    <row r="141" spans="1:22" s="3" customFormat="1" ht="67.5" customHeight="1" x14ac:dyDescent="0.25">
      <c r="A141" s="4"/>
      <c r="B141" s="24"/>
      <c r="C141" s="11" t="s">
        <v>158</v>
      </c>
      <c r="D141" s="11" t="s">
        <v>183</v>
      </c>
      <c r="E141" s="35" t="s">
        <v>184</v>
      </c>
      <c r="F141" s="11"/>
      <c r="G141" s="11"/>
      <c r="H141" s="11"/>
      <c r="I141" s="11"/>
      <c r="J141" s="13"/>
      <c r="K141" s="13"/>
      <c r="L141" s="13"/>
      <c r="M141" s="13"/>
      <c r="N141" s="13"/>
      <c r="O141" s="13"/>
      <c r="P141" s="13"/>
      <c r="Q141" s="13"/>
      <c r="R141" s="13"/>
      <c r="S141" s="13"/>
      <c r="T141" s="13">
        <v>30000</v>
      </c>
      <c r="U141" s="13"/>
      <c r="V141" s="13"/>
    </row>
    <row r="142" spans="1:22" s="3" customFormat="1" ht="26.4" x14ac:dyDescent="0.25">
      <c r="A142" s="2"/>
      <c r="B142" s="5"/>
      <c r="C142" s="8" t="s">
        <v>158</v>
      </c>
      <c r="D142" s="8" t="s">
        <v>186</v>
      </c>
      <c r="E142" s="31" t="s">
        <v>187</v>
      </c>
      <c r="F142" s="8"/>
      <c r="G142" s="8"/>
      <c r="H142" s="8"/>
      <c r="I142" s="8"/>
      <c r="J142" s="10"/>
      <c r="K142" s="10"/>
      <c r="L142" s="10"/>
      <c r="M142" s="10"/>
      <c r="N142" s="10"/>
      <c r="O142" s="10"/>
      <c r="P142" s="10"/>
      <c r="Q142" s="10"/>
      <c r="R142" s="10"/>
      <c r="S142" s="10"/>
      <c r="T142" s="10">
        <f>SUM(T143)</f>
        <v>715000</v>
      </c>
      <c r="U142" s="10">
        <f>SUM(U143)</f>
        <v>826005.49</v>
      </c>
      <c r="V142" s="10">
        <f t="shared" si="5"/>
        <v>115.53</v>
      </c>
    </row>
    <row r="143" spans="1:22" s="3" customFormat="1" ht="52.8" x14ac:dyDescent="0.25">
      <c r="A143" s="4"/>
      <c r="B143" s="6"/>
      <c r="C143" s="11" t="s">
        <v>158</v>
      </c>
      <c r="D143" s="11" t="s">
        <v>188</v>
      </c>
      <c r="E143" s="32" t="s">
        <v>189</v>
      </c>
      <c r="F143" s="11"/>
      <c r="G143" s="11"/>
      <c r="H143" s="11"/>
      <c r="I143" s="11"/>
      <c r="J143" s="13"/>
      <c r="K143" s="13"/>
      <c r="L143" s="13"/>
      <c r="M143" s="13"/>
      <c r="N143" s="13"/>
      <c r="O143" s="13"/>
      <c r="P143" s="13"/>
      <c r="Q143" s="13"/>
      <c r="R143" s="13"/>
      <c r="S143" s="13"/>
      <c r="T143" s="13">
        <v>715000</v>
      </c>
      <c r="U143" s="13">
        <v>826005.49</v>
      </c>
      <c r="V143" s="13">
        <f t="shared" si="5"/>
        <v>115.53</v>
      </c>
    </row>
    <row r="144" spans="1:22" s="3" customFormat="1" ht="58.5" customHeight="1" x14ac:dyDescent="0.25">
      <c r="A144" s="2"/>
      <c r="B144" s="5"/>
      <c r="C144" s="8" t="s">
        <v>2</v>
      </c>
      <c r="D144" s="8" t="s">
        <v>190</v>
      </c>
      <c r="E144" s="31" t="s">
        <v>191</v>
      </c>
      <c r="F144" s="8"/>
      <c r="G144" s="8"/>
      <c r="H144" s="8"/>
      <c r="I144" s="8"/>
      <c r="J144" s="10"/>
      <c r="K144" s="10"/>
      <c r="L144" s="10"/>
      <c r="M144" s="10"/>
      <c r="N144" s="10"/>
      <c r="O144" s="10"/>
      <c r="P144" s="10"/>
      <c r="Q144" s="10"/>
      <c r="R144" s="10"/>
      <c r="S144" s="10"/>
      <c r="T144" s="10">
        <f>SUM(T145)</f>
        <v>17000</v>
      </c>
      <c r="U144" s="10">
        <f>SUM(U145)</f>
        <v>16946.95</v>
      </c>
      <c r="V144" s="10">
        <f t="shared" si="5"/>
        <v>99.69</v>
      </c>
    </row>
    <row r="145" spans="1:22" s="3" customFormat="1" ht="52.5" customHeight="1" x14ac:dyDescent="0.25">
      <c r="A145" s="2"/>
      <c r="B145" s="5"/>
      <c r="C145" s="8" t="s">
        <v>2</v>
      </c>
      <c r="D145" s="8" t="s">
        <v>192</v>
      </c>
      <c r="E145" s="31" t="s">
        <v>193</v>
      </c>
      <c r="F145" s="8"/>
      <c r="G145" s="8"/>
      <c r="H145" s="8"/>
      <c r="I145" s="8"/>
      <c r="J145" s="10"/>
      <c r="K145" s="10"/>
      <c r="L145" s="10"/>
      <c r="M145" s="10"/>
      <c r="N145" s="10"/>
      <c r="O145" s="10"/>
      <c r="P145" s="10"/>
      <c r="Q145" s="10"/>
      <c r="R145" s="10"/>
      <c r="S145" s="10"/>
      <c r="T145" s="10">
        <f>SUM(T146:T149)</f>
        <v>17000</v>
      </c>
      <c r="U145" s="10">
        <f>SUM(U146:U149)</f>
        <v>16946.95</v>
      </c>
      <c r="V145" s="10">
        <f t="shared" si="5"/>
        <v>99.69</v>
      </c>
    </row>
    <row r="146" spans="1:22" s="3" customFormat="1" ht="52.8" x14ac:dyDescent="0.25">
      <c r="A146" s="2"/>
      <c r="B146" s="25"/>
      <c r="C146" s="11" t="s">
        <v>341</v>
      </c>
      <c r="D146" s="11" t="s">
        <v>192</v>
      </c>
      <c r="E146" s="32" t="s">
        <v>193</v>
      </c>
      <c r="F146" s="8"/>
      <c r="G146" s="8"/>
      <c r="H146" s="8"/>
      <c r="I146" s="8"/>
      <c r="J146" s="10"/>
      <c r="K146" s="10"/>
      <c r="L146" s="10"/>
      <c r="M146" s="10"/>
      <c r="N146" s="10"/>
      <c r="O146" s="10"/>
      <c r="P146" s="10"/>
      <c r="Q146" s="10"/>
      <c r="R146" s="10"/>
      <c r="S146" s="10"/>
      <c r="T146" s="13">
        <v>1000</v>
      </c>
      <c r="U146" s="13">
        <v>907.85</v>
      </c>
      <c r="V146" s="13">
        <f t="shared" si="5"/>
        <v>90.79</v>
      </c>
    </row>
    <row r="147" spans="1:22" s="3" customFormat="1" ht="52.8" x14ac:dyDescent="0.25">
      <c r="A147" s="4"/>
      <c r="B147" s="6"/>
      <c r="C147" s="11" t="s">
        <v>71</v>
      </c>
      <c r="D147" s="11" t="s">
        <v>192</v>
      </c>
      <c r="E147" s="32" t="s">
        <v>193</v>
      </c>
      <c r="F147" s="11"/>
      <c r="G147" s="11"/>
      <c r="H147" s="11"/>
      <c r="I147" s="11"/>
      <c r="J147" s="13"/>
      <c r="K147" s="13"/>
      <c r="L147" s="13"/>
      <c r="M147" s="13"/>
      <c r="N147" s="13"/>
      <c r="O147" s="13"/>
      <c r="P147" s="13"/>
      <c r="Q147" s="13"/>
      <c r="R147" s="13"/>
      <c r="S147" s="13"/>
      <c r="T147" s="13">
        <v>1000</v>
      </c>
      <c r="U147" s="13">
        <v>1029</v>
      </c>
      <c r="V147" s="13">
        <f t="shared" si="5"/>
        <v>102.9</v>
      </c>
    </row>
    <row r="148" spans="1:22" s="3" customFormat="1" ht="52.8" x14ac:dyDescent="0.25">
      <c r="A148" s="4"/>
      <c r="B148" s="6"/>
      <c r="C148" s="11" t="s">
        <v>76</v>
      </c>
      <c r="D148" s="11" t="s">
        <v>192</v>
      </c>
      <c r="E148" s="32" t="s">
        <v>193</v>
      </c>
      <c r="F148" s="11"/>
      <c r="G148" s="11"/>
      <c r="H148" s="11"/>
      <c r="I148" s="11"/>
      <c r="J148" s="13"/>
      <c r="K148" s="13"/>
      <c r="L148" s="13"/>
      <c r="M148" s="13"/>
      <c r="N148" s="13"/>
      <c r="O148" s="13"/>
      <c r="P148" s="13"/>
      <c r="Q148" s="13"/>
      <c r="R148" s="13"/>
      <c r="S148" s="13"/>
      <c r="T148" s="13">
        <v>9000</v>
      </c>
      <c r="U148" s="13">
        <v>9010.1</v>
      </c>
      <c r="V148" s="13">
        <f t="shared" si="5"/>
        <v>100.11</v>
      </c>
    </row>
    <row r="149" spans="1:22" s="3" customFormat="1" ht="79.2" x14ac:dyDescent="0.25">
      <c r="A149" s="4"/>
      <c r="B149" s="6"/>
      <c r="C149" s="11" t="s">
        <v>194</v>
      </c>
      <c r="D149" s="11" t="s">
        <v>195</v>
      </c>
      <c r="E149" s="35" t="s">
        <v>196</v>
      </c>
      <c r="F149" s="11"/>
      <c r="G149" s="11"/>
      <c r="H149" s="11"/>
      <c r="I149" s="11"/>
      <c r="J149" s="13"/>
      <c r="K149" s="13"/>
      <c r="L149" s="13"/>
      <c r="M149" s="13"/>
      <c r="N149" s="13"/>
      <c r="O149" s="13"/>
      <c r="P149" s="13"/>
      <c r="Q149" s="13"/>
      <c r="R149" s="13"/>
      <c r="S149" s="13"/>
      <c r="T149" s="13">
        <v>6000</v>
      </c>
      <c r="U149" s="13">
        <v>6000</v>
      </c>
      <c r="V149" s="13">
        <f t="shared" si="5"/>
        <v>100</v>
      </c>
    </row>
    <row r="150" spans="1:22" s="3" customFormat="1" ht="31.5" customHeight="1" x14ac:dyDescent="0.25">
      <c r="A150" s="4"/>
      <c r="B150" s="24"/>
      <c r="C150" s="8" t="s">
        <v>103</v>
      </c>
      <c r="D150" s="8" t="s">
        <v>451</v>
      </c>
      <c r="E150" s="37" t="s">
        <v>452</v>
      </c>
      <c r="F150" s="8"/>
      <c r="G150" s="8"/>
      <c r="H150" s="8"/>
      <c r="I150" s="8"/>
      <c r="J150" s="10"/>
      <c r="K150" s="10"/>
      <c r="L150" s="10"/>
      <c r="M150" s="10"/>
      <c r="N150" s="10"/>
      <c r="O150" s="10"/>
      <c r="P150" s="10"/>
      <c r="Q150" s="10"/>
      <c r="R150" s="10"/>
      <c r="S150" s="10"/>
      <c r="T150" s="10">
        <f>SUM(T151)</f>
        <v>448000</v>
      </c>
      <c r="U150" s="10">
        <f>SUM(U151)</f>
        <v>447675</v>
      </c>
      <c r="V150" s="10">
        <f t="shared" si="5"/>
        <v>99.93</v>
      </c>
    </row>
    <row r="151" spans="1:22" s="3" customFormat="1" ht="26.4" x14ac:dyDescent="0.25">
      <c r="A151" s="4"/>
      <c r="B151" s="24"/>
      <c r="C151" s="8" t="s">
        <v>103</v>
      </c>
      <c r="D151" s="8" t="s">
        <v>454</v>
      </c>
      <c r="E151" s="37" t="s">
        <v>453</v>
      </c>
      <c r="F151" s="8"/>
      <c r="G151" s="8"/>
      <c r="H151" s="8"/>
      <c r="I151" s="8"/>
      <c r="J151" s="10"/>
      <c r="K151" s="10"/>
      <c r="L151" s="10"/>
      <c r="M151" s="10"/>
      <c r="N151" s="10"/>
      <c r="O151" s="10"/>
      <c r="P151" s="10"/>
      <c r="Q151" s="10"/>
      <c r="R151" s="10"/>
      <c r="S151" s="10"/>
      <c r="T151" s="10">
        <f>SUM(T152)</f>
        <v>448000</v>
      </c>
      <c r="U151" s="10">
        <f>SUM(U152)</f>
        <v>447675</v>
      </c>
      <c r="V151" s="10">
        <f t="shared" si="5"/>
        <v>99.93</v>
      </c>
    </row>
    <row r="152" spans="1:22" s="3" customFormat="1" ht="52.8" x14ac:dyDescent="0.25">
      <c r="A152" s="4"/>
      <c r="B152" s="24"/>
      <c r="C152" s="11" t="s">
        <v>103</v>
      </c>
      <c r="D152" s="11" t="s">
        <v>455</v>
      </c>
      <c r="E152" s="35" t="s">
        <v>456</v>
      </c>
      <c r="F152" s="11"/>
      <c r="G152" s="11"/>
      <c r="H152" s="11"/>
      <c r="I152" s="11"/>
      <c r="J152" s="13"/>
      <c r="K152" s="13"/>
      <c r="L152" s="13"/>
      <c r="M152" s="13"/>
      <c r="N152" s="13"/>
      <c r="O152" s="13"/>
      <c r="P152" s="13"/>
      <c r="Q152" s="13"/>
      <c r="R152" s="13"/>
      <c r="S152" s="13"/>
      <c r="T152" s="13">
        <v>448000</v>
      </c>
      <c r="U152" s="13">
        <v>447675</v>
      </c>
      <c r="V152" s="13">
        <f t="shared" si="5"/>
        <v>99.93</v>
      </c>
    </row>
    <row r="153" spans="1:22" s="3" customFormat="1" ht="54" customHeight="1" x14ac:dyDescent="0.25">
      <c r="A153" s="2"/>
      <c r="B153" s="5"/>
      <c r="C153" s="8" t="s">
        <v>67</v>
      </c>
      <c r="D153" s="8" t="s">
        <v>197</v>
      </c>
      <c r="E153" s="31" t="s">
        <v>198</v>
      </c>
      <c r="F153" s="8"/>
      <c r="G153" s="8"/>
      <c r="H153" s="8"/>
      <c r="I153" s="8"/>
      <c r="J153" s="10"/>
      <c r="K153" s="10"/>
      <c r="L153" s="10"/>
      <c r="M153" s="10"/>
      <c r="N153" s="10"/>
      <c r="O153" s="10"/>
      <c r="P153" s="10"/>
      <c r="Q153" s="10"/>
      <c r="R153" s="10"/>
      <c r="S153" s="10"/>
      <c r="T153" s="10">
        <f>SUM(T154)</f>
        <v>83000</v>
      </c>
      <c r="U153" s="10">
        <f>SUM(U154)</f>
        <v>82996.72</v>
      </c>
      <c r="V153" s="10">
        <f t="shared" si="5"/>
        <v>100</v>
      </c>
    </row>
    <row r="154" spans="1:22" s="3" customFormat="1" ht="52.8" x14ac:dyDescent="0.25">
      <c r="A154" s="4"/>
      <c r="B154" s="6"/>
      <c r="C154" s="11" t="s">
        <v>67</v>
      </c>
      <c r="D154" s="11" t="s">
        <v>199</v>
      </c>
      <c r="E154" s="32" t="s">
        <v>200</v>
      </c>
      <c r="F154" s="11"/>
      <c r="G154" s="11"/>
      <c r="H154" s="11"/>
      <c r="I154" s="11"/>
      <c r="J154" s="13"/>
      <c r="K154" s="13"/>
      <c r="L154" s="13"/>
      <c r="M154" s="13"/>
      <c r="N154" s="13"/>
      <c r="O154" s="13"/>
      <c r="P154" s="13"/>
      <c r="Q154" s="13"/>
      <c r="R154" s="13"/>
      <c r="S154" s="13"/>
      <c r="T154" s="13">
        <v>83000</v>
      </c>
      <c r="U154" s="13">
        <v>82996.72</v>
      </c>
      <c r="V154" s="13">
        <f t="shared" si="5"/>
        <v>100</v>
      </c>
    </row>
    <row r="155" spans="1:22" s="3" customFormat="1" ht="56.25" customHeight="1" x14ac:dyDescent="0.25">
      <c r="A155" s="2"/>
      <c r="B155" s="5"/>
      <c r="C155" s="8" t="s">
        <v>2</v>
      </c>
      <c r="D155" s="8" t="s">
        <v>201</v>
      </c>
      <c r="E155" s="31" t="s">
        <v>202</v>
      </c>
      <c r="F155" s="8"/>
      <c r="G155" s="8"/>
      <c r="H155" s="8"/>
      <c r="I155" s="8"/>
      <c r="J155" s="10"/>
      <c r="K155" s="10"/>
      <c r="L155" s="10"/>
      <c r="M155" s="10"/>
      <c r="N155" s="10"/>
      <c r="O155" s="10"/>
      <c r="P155" s="10"/>
      <c r="Q155" s="10"/>
      <c r="R155" s="10"/>
      <c r="S155" s="10"/>
      <c r="T155" s="10">
        <f>SUM(T156+T157)</f>
        <v>500000</v>
      </c>
      <c r="U155" s="10">
        <f>SUM(U156+U157)</f>
        <v>523591.34</v>
      </c>
      <c r="V155" s="10">
        <f t="shared" si="5"/>
        <v>104.72</v>
      </c>
    </row>
    <row r="156" spans="1:22" s="3" customFormat="1" ht="39.6" x14ac:dyDescent="0.25">
      <c r="A156" s="2"/>
      <c r="B156" s="25"/>
      <c r="C156" s="11" t="s">
        <v>215</v>
      </c>
      <c r="D156" s="11" t="s">
        <v>201</v>
      </c>
      <c r="E156" s="32" t="s">
        <v>457</v>
      </c>
      <c r="F156" s="8"/>
      <c r="G156" s="8"/>
      <c r="H156" s="8"/>
      <c r="I156" s="8"/>
      <c r="J156" s="10"/>
      <c r="K156" s="10"/>
      <c r="L156" s="10"/>
      <c r="M156" s="10"/>
      <c r="N156" s="10"/>
      <c r="O156" s="10"/>
      <c r="P156" s="10"/>
      <c r="Q156" s="10"/>
      <c r="R156" s="10"/>
      <c r="S156" s="10"/>
      <c r="T156" s="13">
        <v>0</v>
      </c>
      <c r="U156" s="13">
        <v>10000</v>
      </c>
      <c r="V156" s="10" t="s">
        <v>319</v>
      </c>
    </row>
    <row r="157" spans="1:22" s="3" customFormat="1" ht="79.2" x14ac:dyDescent="0.25">
      <c r="A157" s="2"/>
      <c r="B157" s="25"/>
      <c r="C157" s="8" t="s">
        <v>2</v>
      </c>
      <c r="D157" s="8" t="s">
        <v>203</v>
      </c>
      <c r="E157" s="37" t="s">
        <v>204</v>
      </c>
      <c r="F157" s="8"/>
      <c r="G157" s="8"/>
      <c r="H157" s="8"/>
      <c r="I157" s="8"/>
      <c r="J157" s="10"/>
      <c r="K157" s="10"/>
      <c r="L157" s="10"/>
      <c r="M157" s="10"/>
      <c r="N157" s="10"/>
      <c r="O157" s="10"/>
      <c r="P157" s="10"/>
      <c r="Q157" s="10"/>
      <c r="R157" s="10"/>
      <c r="S157" s="10"/>
      <c r="T157" s="10">
        <f>SUM(T158:T159)</f>
        <v>500000</v>
      </c>
      <c r="U157" s="10">
        <f>SUM(U158:U159)</f>
        <v>513591.34</v>
      </c>
      <c r="V157" s="10">
        <f t="shared" si="5"/>
        <v>102.72</v>
      </c>
    </row>
    <row r="158" spans="1:22" s="3" customFormat="1" ht="66" x14ac:dyDescent="0.25">
      <c r="A158" s="4"/>
      <c r="B158" s="6"/>
      <c r="C158" s="11" t="s">
        <v>158</v>
      </c>
      <c r="D158" s="11" t="s">
        <v>203</v>
      </c>
      <c r="E158" s="35" t="s">
        <v>204</v>
      </c>
      <c r="F158" s="11"/>
      <c r="G158" s="11"/>
      <c r="H158" s="11"/>
      <c r="I158" s="11"/>
      <c r="J158" s="13"/>
      <c r="K158" s="13"/>
      <c r="L158" s="13"/>
      <c r="M158" s="13"/>
      <c r="N158" s="13"/>
      <c r="O158" s="13"/>
      <c r="P158" s="13"/>
      <c r="Q158" s="13"/>
      <c r="R158" s="13"/>
      <c r="S158" s="13"/>
      <c r="T158" s="13">
        <v>500000</v>
      </c>
      <c r="U158" s="13">
        <v>511591.34</v>
      </c>
      <c r="V158" s="13">
        <f t="shared" si="5"/>
        <v>102.32</v>
      </c>
    </row>
    <row r="159" spans="1:22" s="3" customFormat="1" ht="66" x14ac:dyDescent="0.25">
      <c r="A159" s="4"/>
      <c r="B159" s="24"/>
      <c r="C159" s="11" t="s">
        <v>332</v>
      </c>
      <c r="D159" s="11" t="s">
        <v>203</v>
      </c>
      <c r="E159" s="35" t="s">
        <v>204</v>
      </c>
      <c r="F159" s="11"/>
      <c r="G159" s="11"/>
      <c r="H159" s="11"/>
      <c r="I159" s="11"/>
      <c r="J159" s="13"/>
      <c r="K159" s="13"/>
      <c r="L159" s="13"/>
      <c r="M159" s="13"/>
      <c r="N159" s="13"/>
      <c r="O159" s="13"/>
      <c r="P159" s="13"/>
      <c r="Q159" s="13"/>
      <c r="R159" s="13"/>
      <c r="S159" s="13"/>
      <c r="T159" s="13">
        <v>0</v>
      </c>
      <c r="U159" s="13">
        <v>2000</v>
      </c>
      <c r="V159" s="13" t="s">
        <v>319</v>
      </c>
    </row>
    <row r="160" spans="1:22" s="3" customFormat="1" ht="41.25" customHeight="1" x14ac:dyDescent="0.25">
      <c r="A160" s="2"/>
      <c r="B160" s="5"/>
      <c r="C160" s="8" t="s">
        <v>71</v>
      </c>
      <c r="D160" s="8" t="s">
        <v>205</v>
      </c>
      <c r="E160" s="31" t="s">
        <v>206</v>
      </c>
      <c r="F160" s="8"/>
      <c r="G160" s="8"/>
      <c r="H160" s="8"/>
      <c r="I160" s="8"/>
      <c r="J160" s="10"/>
      <c r="K160" s="10"/>
      <c r="L160" s="10"/>
      <c r="M160" s="10"/>
      <c r="N160" s="10"/>
      <c r="O160" s="10"/>
      <c r="P160" s="10"/>
      <c r="Q160" s="10"/>
      <c r="R160" s="10"/>
      <c r="S160" s="10"/>
      <c r="T160" s="10">
        <f>SUM(T161)</f>
        <v>140000</v>
      </c>
      <c r="U160" s="10">
        <f>SUM(U161)</f>
        <v>138288.15</v>
      </c>
      <c r="V160" s="10">
        <f t="shared" si="5"/>
        <v>98.78</v>
      </c>
    </row>
    <row r="161" spans="1:22" s="3" customFormat="1" ht="39.6" x14ac:dyDescent="0.25">
      <c r="A161" s="4"/>
      <c r="B161" s="6"/>
      <c r="C161" s="11" t="s">
        <v>71</v>
      </c>
      <c r="D161" s="11" t="s">
        <v>207</v>
      </c>
      <c r="E161" s="32" t="s">
        <v>208</v>
      </c>
      <c r="F161" s="11"/>
      <c r="G161" s="11"/>
      <c r="H161" s="11"/>
      <c r="I161" s="11"/>
      <c r="J161" s="13"/>
      <c r="K161" s="13"/>
      <c r="L161" s="13"/>
      <c r="M161" s="13"/>
      <c r="N161" s="13"/>
      <c r="O161" s="13"/>
      <c r="P161" s="13"/>
      <c r="Q161" s="13"/>
      <c r="R161" s="13"/>
      <c r="S161" s="13"/>
      <c r="T161" s="13">
        <v>140000</v>
      </c>
      <c r="U161" s="13">
        <v>138288.15</v>
      </c>
      <c r="V161" s="13">
        <f t="shared" si="5"/>
        <v>98.78</v>
      </c>
    </row>
    <row r="162" spans="1:22" s="3" customFormat="1" ht="26.4" x14ac:dyDescent="0.25">
      <c r="A162" s="2"/>
      <c r="B162" s="5"/>
      <c r="C162" s="8" t="s">
        <v>2</v>
      </c>
      <c r="D162" s="8" t="s">
        <v>209</v>
      </c>
      <c r="E162" s="31" t="s">
        <v>210</v>
      </c>
      <c r="F162" s="8"/>
      <c r="G162" s="8"/>
      <c r="H162" s="8"/>
      <c r="I162" s="8"/>
      <c r="J162" s="10"/>
      <c r="K162" s="10"/>
      <c r="L162" s="10"/>
      <c r="M162" s="10"/>
      <c r="N162" s="10"/>
      <c r="O162" s="10"/>
      <c r="P162" s="10"/>
      <c r="Q162" s="10"/>
      <c r="R162" s="10"/>
      <c r="S162" s="10"/>
      <c r="T162" s="10">
        <f>SUM(T163)</f>
        <v>5177800</v>
      </c>
      <c r="U162" s="10">
        <f>SUM(U163)</f>
        <v>5003769.53</v>
      </c>
      <c r="V162" s="10">
        <f t="shared" si="5"/>
        <v>96.64</v>
      </c>
    </row>
    <row r="163" spans="1:22" s="3" customFormat="1" ht="26.4" x14ac:dyDescent="0.25">
      <c r="A163" s="2"/>
      <c r="B163" s="5"/>
      <c r="C163" s="8" t="s">
        <v>2</v>
      </c>
      <c r="D163" s="8" t="s">
        <v>211</v>
      </c>
      <c r="E163" s="31" t="s">
        <v>212</v>
      </c>
      <c r="F163" s="8"/>
      <c r="G163" s="8"/>
      <c r="H163" s="8"/>
      <c r="I163" s="8"/>
      <c r="J163" s="10"/>
      <c r="K163" s="10"/>
      <c r="L163" s="10"/>
      <c r="M163" s="10"/>
      <c r="N163" s="10"/>
      <c r="O163" s="10"/>
      <c r="P163" s="10"/>
      <c r="Q163" s="10"/>
      <c r="R163" s="10"/>
      <c r="S163" s="10"/>
      <c r="T163" s="10">
        <f>SUM(T164:T171)</f>
        <v>5177800</v>
      </c>
      <c r="U163" s="10">
        <f>SUM(U164:U171)</f>
        <v>5003769.53</v>
      </c>
      <c r="V163" s="10">
        <f t="shared" si="5"/>
        <v>96.64</v>
      </c>
    </row>
    <row r="164" spans="1:22" s="3" customFormat="1" ht="26.4" x14ac:dyDescent="0.25">
      <c r="A164" s="4"/>
      <c r="B164" s="6"/>
      <c r="C164" s="11" t="s">
        <v>213</v>
      </c>
      <c r="D164" s="11" t="s">
        <v>211</v>
      </c>
      <c r="E164" s="32" t="s">
        <v>212</v>
      </c>
      <c r="F164" s="11"/>
      <c r="G164" s="11"/>
      <c r="H164" s="11"/>
      <c r="I164" s="11"/>
      <c r="J164" s="13"/>
      <c r="K164" s="13"/>
      <c r="L164" s="13"/>
      <c r="M164" s="13"/>
      <c r="N164" s="13"/>
      <c r="O164" s="13"/>
      <c r="P164" s="13"/>
      <c r="Q164" s="13"/>
      <c r="R164" s="13"/>
      <c r="S164" s="13"/>
      <c r="T164" s="13">
        <v>587900</v>
      </c>
      <c r="U164" s="13">
        <v>587947.6</v>
      </c>
      <c r="V164" s="13">
        <f t="shared" si="5"/>
        <v>100.01</v>
      </c>
    </row>
    <row r="165" spans="1:22" s="3" customFormat="1" ht="26.4" x14ac:dyDescent="0.25">
      <c r="A165" s="4"/>
      <c r="B165" s="6"/>
      <c r="C165" s="11" t="s">
        <v>67</v>
      </c>
      <c r="D165" s="11" t="s">
        <v>211</v>
      </c>
      <c r="E165" s="32" t="s">
        <v>212</v>
      </c>
      <c r="F165" s="11"/>
      <c r="G165" s="11"/>
      <c r="H165" s="11"/>
      <c r="I165" s="11"/>
      <c r="J165" s="13"/>
      <c r="K165" s="13"/>
      <c r="L165" s="13"/>
      <c r="M165" s="13"/>
      <c r="N165" s="13"/>
      <c r="O165" s="13"/>
      <c r="P165" s="13"/>
      <c r="Q165" s="13"/>
      <c r="R165" s="13"/>
      <c r="S165" s="13"/>
      <c r="T165" s="13">
        <v>1207900</v>
      </c>
      <c r="U165" s="13">
        <v>1212402.3500000001</v>
      </c>
      <c r="V165" s="13">
        <f t="shared" si="5"/>
        <v>100.37</v>
      </c>
    </row>
    <row r="166" spans="1:22" s="3" customFormat="1" ht="26.4" x14ac:dyDescent="0.25">
      <c r="A166" s="4"/>
      <c r="B166" s="6"/>
      <c r="C166" s="11" t="s">
        <v>71</v>
      </c>
      <c r="D166" s="11" t="s">
        <v>211</v>
      </c>
      <c r="E166" s="32" t="s">
        <v>212</v>
      </c>
      <c r="F166" s="11"/>
      <c r="G166" s="11"/>
      <c r="H166" s="11"/>
      <c r="I166" s="11"/>
      <c r="J166" s="13"/>
      <c r="K166" s="13"/>
      <c r="L166" s="13"/>
      <c r="M166" s="13"/>
      <c r="N166" s="13"/>
      <c r="O166" s="13"/>
      <c r="P166" s="13"/>
      <c r="Q166" s="13"/>
      <c r="R166" s="13"/>
      <c r="S166" s="13"/>
      <c r="T166" s="13">
        <v>200000</v>
      </c>
      <c r="U166" s="13">
        <v>216792.21</v>
      </c>
      <c r="V166" s="13">
        <f t="shared" si="5"/>
        <v>108.4</v>
      </c>
    </row>
    <row r="167" spans="1:22" s="3" customFormat="1" ht="26.4" x14ac:dyDescent="0.25">
      <c r="A167" s="4"/>
      <c r="B167" s="6"/>
      <c r="C167" s="11" t="s">
        <v>214</v>
      </c>
      <c r="D167" s="11" t="s">
        <v>211</v>
      </c>
      <c r="E167" s="32" t="s">
        <v>212</v>
      </c>
      <c r="F167" s="11"/>
      <c r="G167" s="11"/>
      <c r="H167" s="11"/>
      <c r="I167" s="11"/>
      <c r="J167" s="13"/>
      <c r="K167" s="13"/>
      <c r="L167" s="13"/>
      <c r="M167" s="13"/>
      <c r="N167" s="13"/>
      <c r="O167" s="13"/>
      <c r="P167" s="13"/>
      <c r="Q167" s="13"/>
      <c r="R167" s="13"/>
      <c r="S167" s="13"/>
      <c r="T167" s="13">
        <v>3000</v>
      </c>
      <c r="U167" s="13">
        <v>3900</v>
      </c>
      <c r="V167" s="13">
        <f t="shared" si="5"/>
        <v>130</v>
      </c>
    </row>
    <row r="168" spans="1:22" s="3" customFormat="1" ht="26.4" x14ac:dyDescent="0.25">
      <c r="A168" s="4"/>
      <c r="B168" s="6"/>
      <c r="C168" s="11" t="s">
        <v>458</v>
      </c>
      <c r="D168" s="11" t="s">
        <v>211</v>
      </c>
      <c r="E168" s="32" t="s">
        <v>212</v>
      </c>
      <c r="F168" s="11"/>
      <c r="G168" s="11"/>
      <c r="H168" s="11"/>
      <c r="I168" s="11"/>
      <c r="J168" s="13"/>
      <c r="K168" s="13"/>
      <c r="L168" s="13"/>
      <c r="M168" s="13"/>
      <c r="N168" s="13"/>
      <c r="O168" s="13"/>
      <c r="P168" s="13"/>
      <c r="Q168" s="13"/>
      <c r="R168" s="13"/>
      <c r="S168" s="13"/>
      <c r="T168" s="13">
        <v>3000</v>
      </c>
      <c r="U168" s="13">
        <v>3000</v>
      </c>
      <c r="V168" s="13">
        <f t="shared" si="5"/>
        <v>100</v>
      </c>
    </row>
    <row r="169" spans="1:22" s="3" customFormat="1" ht="26.4" x14ac:dyDescent="0.25">
      <c r="A169" s="4"/>
      <c r="B169" s="6"/>
      <c r="C169" s="11" t="s">
        <v>215</v>
      </c>
      <c r="D169" s="11" t="s">
        <v>211</v>
      </c>
      <c r="E169" s="32" t="s">
        <v>212</v>
      </c>
      <c r="F169" s="11"/>
      <c r="G169" s="11"/>
      <c r="H169" s="11"/>
      <c r="I169" s="11"/>
      <c r="J169" s="13"/>
      <c r="K169" s="13"/>
      <c r="L169" s="13"/>
      <c r="M169" s="13"/>
      <c r="N169" s="13"/>
      <c r="O169" s="13"/>
      <c r="P169" s="13"/>
      <c r="Q169" s="13"/>
      <c r="R169" s="13"/>
      <c r="S169" s="13"/>
      <c r="T169" s="13">
        <v>6000</v>
      </c>
      <c r="U169" s="13">
        <v>58300</v>
      </c>
      <c r="V169" s="13">
        <f t="shared" si="5"/>
        <v>971.67</v>
      </c>
    </row>
    <row r="170" spans="1:22" s="3" customFormat="1" ht="26.4" x14ac:dyDescent="0.25">
      <c r="A170" s="4"/>
      <c r="B170" s="6"/>
      <c r="C170" s="11" t="s">
        <v>76</v>
      </c>
      <c r="D170" s="11" t="s">
        <v>211</v>
      </c>
      <c r="E170" s="32" t="s">
        <v>212</v>
      </c>
      <c r="F170" s="11"/>
      <c r="G170" s="11"/>
      <c r="H170" s="11"/>
      <c r="I170" s="11"/>
      <c r="J170" s="13"/>
      <c r="K170" s="13"/>
      <c r="L170" s="13"/>
      <c r="M170" s="13"/>
      <c r="N170" s="13"/>
      <c r="O170" s="13"/>
      <c r="P170" s="13"/>
      <c r="Q170" s="13"/>
      <c r="R170" s="13"/>
      <c r="S170" s="13"/>
      <c r="T170" s="13">
        <v>15000</v>
      </c>
      <c r="U170" s="13">
        <v>15468.47</v>
      </c>
      <c r="V170" s="13">
        <f t="shared" si="5"/>
        <v>103.12</v>
      </c>
    </row>
    <row r="171" spans="1:22" s="3" customFormat="1" ht="64.5" customHeight="1" x14ac:dyDescent="0.25">
      <c r="A171" s="2"/>
      <c r="B171" s="5"/>
      <c r="C171" s="8" t="s">
        <v>2</v>
      </c>
      <c r="D171" s="8" t="s">
        <v>216</v>
      </c>
      <c r="E171" s="31" t="s">
        <v>217</v>
      </c>
      <c r="F171" s="8"/>
      <c r="G171" s="8"/>
      <c r="H171" s="8"/>
      <c r="I171" s="8"/>
      <c r="J171" s="10"/>
      <c r="K171" s="10"/>
      <c r="L171" s="10"/>
      <c r="M171" s="10"/>
      <c r="N171" s="10"/>
      <c r="O171" s="10"/>
      <c r="P171" s="10"/>
      <c r="Q171" s="10"/>
      <c r="R171" s="10"/>
      <c r="S171" s="10"/>
      <c r="T171" s="10">
        <f>SUM(T172:T174)</f>
        <v>3155000</v>
      </c>
      <c r="U171" s="10">
        <f>SUM(U172:U174)</f>
        <v>2905958.9</v>
      </c>
      <c r="V171" s="10">
        <f t="shared" si="5"/>
        <v>92.11</v>
      </c>
    </row>
    <row r="172" spans="1:22" s="3" customFormat="1" ht="52.8" x14ac:dyDescent="0.25">
      <c r="A172" s="4"/>
      <c r="B172" s="6"/>
      <c r="C172" s="11" t="s">
        <v>158</v>
      </c>
      <c r="D172" s="11" t="s">
        <v>216</v>
      </c>
      <c r="E172" s="32" t="s">
        <v>217</v>
      </c>
      <c r="F172" s="11"/>
      <c r="G172" s="11"/>
      <c r="H172" s="11"/>
      <c r="I172" s="11"/>
      <c r="J172" s="13"/>
      <c r="K172" s="13"/>
      <c r="L172" s="13"/>
      <c r="M172" s="13"/>
      <c r="N172" s="13"/>
      <c r="O172" s="13"/>
      <c r="P172" s="13"/>
      <c r="Q172" s="13"/>
      <c r="R172" s="13"/>
      <c r="S172" s="13"/>
      <c r="T172" s="13">
        <v>3100000</v>
      </c>
      <c r="U172" s="13">
        <v>2842558.9</v>
      </c>
      <c r="V172" s="13">
        <f t="shared" si="5"/>
        <v>91.7</v>
      </c>
    </row>
    <row r="173" spans="1:22" s="3" customFormat="1" ht="52.8" x14ac:dyDescent="0.25">
      <c r="A173" s="4"/>
      <c r="B173" s="24"/>
      <c r="C173" s="11" t="s">
        <v>176</v>
      </c>
      <c r="D173" s="11" t="s">
        <v>216</v>
      </c>
      <c r="E173" s="32" t="s">
        <v>217</v>
      </c>
      <c r="F173" s="11"/>
      <c r="G173" s="11"/>
      <c r="H173" s="11"/>
      <c r="I173" s="11"/>
      <c r="J173" s="13"/>
      <c r="K173" s="13"/>
      <c r="L173" s="13"/>
      <c r="M173" s="13"/>
      <c r="N173" s="13"/>
      <c r="O173" s="13"/>
      <c r="P173" s="13"/>
      <c r="Q173" s="13"/>
      <c r="R173" s="13"/>
      <c r="S173" s="13"/>
      <c r="T173" s="13">
        <v>45000</v>
      </c>
      <c r="U173" s="13">
        <v>55500</v>
      </c>
      <c r="V173" s="13">
        <f t="shared" si="5"/>
        <v>123.33</v>
      </c>
    </row>
    <row r="174" spans="1:22" s="3" customFormat="1" ht="54.75" customHeight="1" x14ac:dyDescent="0.25">
      <c r="A174" s="4"/>
      <c r="B174" s="24"/>
      <c r="C174" s="11" t="s">
        <v>333</v>
      </c>
      <c r="D174" s="11" t="s">
        <v>216</v>
      </c>
      <c r="E174" s="32" t="s">
        <v>217</v>
      </c>
      <c r="F174" s="11"/>
      <c r="G174" s="11"/>
      <c r="H174" s="11"/>
      <c r="I174" s="11"/>
      <c r="J174" s="13"/>
      <c r="K174" s="13"/>
      <c r="L174" s="13"/>
      <c r="M174" s="13"/>
      <c r="N174" s="13"/>
      <c r="O174" s="13"/>
      <c r="P174" s="13"/>
      <c r="Q174" s="13"/>
      <c r="R174" s="13"/>
      <c r="S174" s="13"/>
      <c r="T174" s="13">
        <v>10000</v>
      </c>
      <c r="U174" s="13">
        <v>7900</v>
      </c>
      <c r="V174" s="13">
        <f t="shared" si="5"/>
        <v>79</v>
      </c>
    </row>
    <row r="175" spans="1:22" s="3" customFormat="1" ht="22.5" customHeight="1" x14ac:dyDescent="0.25">
      <c r="A175" s="4"/>
      <c r="B175" s="24"/>
      <c r="C175" s="8" t="s">
        <v>2</v>
      </c>
      <c r="D175" s="8" t="s">
        <v>334</v>
      </c>
      <c r="E175" s="31" t="s">
        <v>335</v>
      </c>
      <c r="F175" s="8"/>
      <c r="G175" s="8"/>
      <c r="H175" s="8"/>
      <c r="I175" s="8"/>
      <c r="J175" s="10"/>
      <c r="K175" s="10"/>
      <c r="L175" s="10"/>
      <c r="M175" s="10"/>
      <c r="N175" s="10"/>
      <c r="O175" s="10"/>
      <c r="P175" s="10"/>
      <c r="Q175" s="10"/>
      <c r="R175" s="10"/>
      <c r="S175" s="10"/>
      <c r="T175" s="10">
        <f>T176</f>
        <v>0</v>
      </c>
      <c r="U175" s="10">
        <f>U176</f>
        <v>113204.1</v>
      </c>
      <c r="V175" s="10" t="s">
        <v>319</v>
      </c>
    </row>
    <row r="176" spans="1:22" s="3" customFormat="1" ht="13.2" x14ac:dyDescent="0.25">
      <c r="A176" s="4"/>
      <c r="B176" s="24"/>
      <c r="C176" s="8" t="s">
        <v>2</v>
      </c>
      <c r="D176" s="8" t="s">
        <v>336</v>
      </c>
      <c r="E176" s="31" t="s">
        <v>337</v>
      </c>
      <c r="F176" s="8"/>
      <c r="G176" s="8"/>
      <c r="H176" s="8"/>
      <c r="I176" s="8"/>
      <c r="J176" s="10"/>
      <c r="K176" s="10"/>
      <c r="L176" s="10"/>
      <c r="M176" s="10"/>
      <c r="N176" s="10"/>
      <c r="O176" s="10"/>
      <c r="P176" s="10"/>
      <c r="Q176" s="10"/>
      <c r="R176" s="10"/>
      <c r="S176" s="10"/>
      <c r="T176" s="10">
        <f>SUM(T177:T180)</f>
        <v>0</v>
      </c>
      <c r="U176" s="10">
        <f>SUM(U177:U180)</f>
        <v>113204.1</v>
      </c>
      <c r="V176" s="10" t="s">
        <v>319</v>
      </c>
    </row>
    <row r="177" spans="1:22" s="3" customFormat="1" ht="16.5" customHeight="1" x14ac:dyDescent="0.25">
      <c r="A177" s="4"/>
      <c r="B177" s="24"/>
      <c r="C177" s="11" t="s">
        <v>340</v>
      </c>
      <c r="D177" s="11" t="s">
        <v>338</v>
      </c>
      <c r="E177" s="32" t="s">
        <v>339</v>
      </c>
      <c r="F177" s="11"/>
      <c r="G177" s="11"/>
      <c r="H177" s="11"/>
      <c r="I177" s="11"/>
      <c r="J177" s="13"/>
      <c r="K177" s="13"/>
      <c r="L177" s="13"/>
      <c r="M177" s="13"/>
      <c r="N177" s="13"/>
      <c r="O177" s="13"/>
      <c r="P177" s="13"/>
      <c r="Q177" s="13"/>
      <c r="R177" s="13"/>
      <c r="S177" s="13"/>
      <c r="T177" s="13">
        <v>0</v>
      </c>
      <c r="U177" s="13">
        <v>121103.14</v>
      </c>
      <c r="V177" s="13" t="s">
        <v>319</v>
      </c>
    </row>
    <row r="178" spans="1:22" s="3" customFormat="1" ht="13.2" x14ac:dyDescent="0.25">
      <c r="A178" s="4"/>
      <c r="B178" s="24"/>
      <c r="C178" s="11" t="s">
        <v>341</v>
      </c>
      <c r="D178" s="11" t="s">
        <v>338</v>
      </c>
      <c r="E178" s="32" t="s">
        <v>339</v>
      </c>
      <c r="F178" s="11"/>
      <c r="G178" s="11"/>
      <c r="H178" s="11"/>
      <c r="I178" s="11"/>
      <c r="J178" s="13"/>
      <c r="K178" s="13"/>
      <c r="L178" s="13"/>
      <c r="M178" s="13"/>
      <c r="N178" s="13"/>
      <c r="O178" s="13"/>
      <c r="P178" s="13"/>
      <c r="Q178" s="13"/>
      <c r="R178" s="13"/>
      <c r="S178" s="13"/>
      <c r="T178" s="13">
        <v>0</v>
      </c>
      <c r="U178" s="13">
        <v>-3035</v>
      </c>
      <c r="V178" s="13" t="s">
        <v>319</v>
      </c>
    </row>
    <row r="179" spans="1:22" s="3" customFormat="1" ht="14.25" customHeight="1" x14ac:dyDescent="0.25">
      <c r="A179" s="4"/>
      <c r="B179" s="24"/>
      <c r="C179" s="11" t="s">
        <v>71</v>
      </c>
      <c r="D179" s="11" t="s">
        <v>338</v>
      </c>
      <c r="E179" s="32" t="s">
        <v>339</v>
      </c>
      <c r="F179" s="11"/>
      <c r="G179" s="11"/>
      <c r="H179" s="11"/>
      <c r="I179" s="11"/>
      <c r="J179" s="13"/>
      <c r="K179" s="13"/>
      <c r="L179" s="13"/>
      <c r="M179" s="13"/>
      <c r="N179" s="13"/>
      <c r="O179" s="13"/>
      <c r="P179" s="13"/>
      <c r="Q179" s="13"/>
      <c r="R179" s="13"/>
      <c r="S179" s="13"/>
      <c r="T179" s="13">
        <v>0</v>
      </c>
      <c r="U179" s="13">
        <v>-2420</v>
      </c>
      <c r="V179" s="13" t="s">
        <v>319</v>
      </c>
    </row>
    <row r="180" spans="1:22" s="3" customFormat="1" ht="17.25" customHeight="1" x14ac:dyDescent="0.25">
      <c r="A180" s="4"/>
      <c r="B180" s="24"/>
      <c r="C180" s="11" t="s">
        <v>76</v>
      </c>
      <c r="D180" s="11" t="s">
        <v>338</v>
      </c>
      <c r="E180" s="32" t="s">
        <v>339</v>
      </c>
      <c r="F180" s="11"/>
      <c r="G180" s="11"/>
      <c r="H180" s="11"/>
      <c r="I180" s="11"/>
      <c r="J180" s="13"/>
      <c r="K180" s="13"/>
      <c r="L180" s="13"/>
      <c r="M180" s="13"/>
      <c r="N180" s="13"/>
      <c r="O180" s="13"/>
      <c r="P180" s="13"/>
      <c r="Q180" s="13"/>
      <c r="R180" s="13"/>
      <c r="S180" s="13"/>
      <c r="T180" s="13">
        <v>0</v>
      </c>
      <c r="U180" s="13">
        <v>-2444.04</v>
      </c>
      <c r="V180" s="13" t="s">
        <v>319</v>
      </c>
    </row>
    <row r="181" spans="1:22" s="3" customFormat="1" ht="18" customHeight="1" x14ac:dyDescent="0.25">
      <c r="A181" s="2"/>
      <c r="B181" s="5"/>
      <c r="C181" s="8" t="s">
        <v>213</v>
      </c>
      <c r="D181" s="8" t="s">
        <v>218</v>
      </c>
      <c r="E181" s="9" t="s">
        <v>219</v>
      </c>
      <c r="F181" s="8"/>
      <c r="G181" s="8"/>
      <c r="H181" s="8"/>
      <c r="I181" s="8"/>
      <c r="J181" s="10"/>
      <c r="K181" s="10"/>
      <c r="L181" s="10"/>
      <c r="M181" s="10"/>
      <c r="N181" s="10"/>
      <c r="O181" s="10"/>
      <c r="P181" s="10"/>
      <c r="Q181" s="10"/>
      <c r="R181" s="10"/>
      <c r="S181" s="10"/>
      <c r="T181" s="10">
        <f>SUM(T183+T193+T238+T268+T271+T279+T266)</f>
        <v>2028988013.1900001</v>
      </c>
      <c r="U181" s="10">
        <f>SUM(U183+U193+U238+U268+U271+U279+U266)</f>
        <v>2025038855.5599999</v>
      </c>
      <c r="V181" s="10">
        <f t="shared" ref="V181:V283" si="6">ROUND(U181/T181*100,2)</f>
        <v>99.81</v>
      </c>
    </row>
    <row r="182" spans="1:22" s="3" customFormat="1" ht="33" customHeight="1" x14ac:dyDescent="0.25">
      <c r="A182" s="2"/>
      <c r="B182" s="5"/>
      <c r="C182" s="8" t="s">
        <v>213</v>
      </c>
      <c r="D182" s="8" t="s">
        <v>220</v>
      </c>
      <c r="E182" s="9" t="s">
        <v>221</v>
      </c>
      <c r="F182" s="8"/>
      <c r="G182" s="8"/>
      <c r="H182" s="8"/>
      <c r="I182" s="8"/>
      <c r="J182" s="10"/>
      <c r="K182" s="10"/>
      <c r="L182" s="10"/>
      <c r="M182" s="10"/>
      <c r="N182" s="10"/>
      <c r="O182" s="10"/>
      <c r="P182" s="10"/>
      <c r="Q182" s="10"/>
      <c r="R182" s="10"/>
      <c r="S182" s="10"/>
      <c r="T182" s="10">
        <f>SUM(T183+T193+T238+T266)</f>
        <v>2039982383.74</v>
      </c>
      <c r="U182" s="10">
        <f>SUM(U183+U193+U238+U266)</f>
        <v>2036069995.71</v>
      </c>
      <c r="V182" s="10">
        <f t="shared" si="6"/>
        <v>99.81</v>
      </c>
    </row>
    <row r="183" spans="1:22" s="3" customFormat="1" ht="16.5" customHeight="1" x14ac:dyDescent="0.25">
      <c r="A183" s="2"/>
      <c r="B183" s="5"/>
      <c r="C183" s="8" t="s">
        <v>213</v>
      </c>
      <c r="D183" s="8" t="s">
        <v>263</v>
      </c>
      <c r="E183" s="9" t="s">
        <v>222</v>
      </c>
      <c r="F183" s="8"/>
      <c r="G183" s="8"/>
      <c r="H183" s="8"/>
      <c r="I183" s="8"/>
      <c r="J183" s="10"/>
      <c r="K183" s="10"/>
      <c r="L183" s="10"/>
      <c r="M183" s="10"/>
      <c r="N183" s="10"/>
      <c r="O183" s="10"/>
      <c r="P183" s="10"/>
      <c r="Q183" s="10"/>
      <c r="R183" s="10"/>
      <c r="S183" s="10"/>
      <c r="T183" s="10">
        <f>SUM(T185+T187+T189)</f>
        <v>658165300</v>
      </c>
      <c r="U183" s="10">
        <f>SUM(U185+U187+U189)</f>
        <v>658165300</v>
      </c>
      <c r="V183" s="10">
        <f t="shared" si="6"/>
        <v>100</v>
      </c>
    </row>
    <row r="184" spans="1:22" s="3" customFormat="1" ht="18" customHeight="1" x14ac:dyDescent="0.25">
      <c r="A184" s="2"/>
      <c r="B184" s="5"/>
      <c r="C184" s="8" t="s">
        <v>213</v>
      </c>
      <c r="D184" s="8" t="s">
        <v>264</v>
      </c>
      <c r="E184" s="9" t="s">
        <v>223</v>
      </c>
      <c r="F184" s="8"/>
      <c r="G184" s="8"/>
      <c r="H184" s="8"/>
      <c r="I184" s="8"/>
      <c r="J184" s="10"/>
      <c r="K184" s="10"/>
      <c r="L184" s="10"/>
      <c r="M184" s="10"/>
      <c r="N184" s="10"/>
      <c r="O184" s="10"/>
      <c r="P184" s="10"/>
      <c r="Q184" s="10"/>
      <c r="R184" s="10"/>
      <c r="S184" s="10"/>
      <c r="T184" s="10">
        <f>SUM(T185)</f>
        <v>5682200</v>
      </c>
      <c r="U184" s="10">
        <f>SUM(U185)</f>
        <v>5682200</v>
      </c>
      <c r="V184" s="10">
        <f t="shared" si="6"/>
        <v>100</v>
      </c>
    </row>
    <row r="185" spans="1:22" s="3" customFormat="1" ht="26.4" x14ac:dyDescent="0.25">
      <c r="A185" s="2"/>
      <c r="B185" s="5"/>
      <c r="C185" s="8" t="s">
        <v>213</v>
      </c>
      <c r="D185" s="8" t="s">
        <v>265</v>
      </c>
      <c r="E185" s="9" t="s">
        <v>224</v>
      </c>
      <c r="F185" s="8"/>
      <c r="G185" s="8"/>
      <c r="H185" s="8"/>
      <c r="I185" s="8"/>
      <c r="J185" s="10"/>
      <c r="K185" s="10"/>
      <c r="L185" s="10"/>
      <c r="M185" s="10"/>
      <c r="N185" s="10"/>
      <c r="O185" s="10"/>
      <c r="P185" s="10"/>
      <c r="Q185" s="10"/>
      <c r="R185" s="10"/>
      <c r="S185" s="10"/>
      <c r="T185" s="10">
        <f>SUM(T186)</f>
        <v>5682200</v>
      </c>
      <c r="U185" s="10">
        <f>SUM(U186)</f>
        <v>5682200</v>
      </c>
      <c r="V185" s="10">
        <f t="shared" si="6"/>
        <v>100</v>
      </c>
    </row>
    <row r="186" spans="1:22" s="3" customFormat="1" ht="66" x14ac:dyDescent="0.25">
      <c r="A186" s="4"/>
      <c r="B186" s="6"/>
      <c r="C186" s="11" t="s">
        <v>213</v>
      </c>
      <c r="D186" s="11" t="s">
        <v>266</v>
      </c>
      <c r="E186" s="35" t="s">
        <v>225</v>
      </c>
      <c r="F186" s="11"/>
      <c r="G186" s="11"/>
      <c r="H186" s="11"/>
      <c r="I186" s="11"/>
      <c r="J186" s="13"/>
      <c r="K186" s="13"/>
      <c r="L186" s="13"/>
      <c r="M186" s="13"/>
      <c r="N186" s="13"/>
      <c r="O186" s="13"/>
      <c r="P186" s="13"/>
      <c r="Q186" s="13"/>
      <c r="R186" s="13"/>
      <c r="S186" s="13"/>
      <c r="T186" s="13">
        <v>5682200</v>
      </c>
      <c r="U186" s="13">
        <v>5682200</v>
      </c>
      <c r="V186" s="13">
        <f t="shared" si="6"/>
        <v>100</v>
      </c>
    </row>
    <row r="187" spans="1:22" s="3" customFormat="1" ht="26.4" x14ac:dyDescent="0.25">
      <c r="A187" s="2"/>
      <c r="B187" s="5"/>
      <c r="C187" s="8" t="s">
        <v>213</v>
      </c>
      <c r="D187" s="8" t="s">
        <v>267</v>
      </c>
      <c r="E187" s="9" t="s">
        <v>226</v>
      </c>
      <c r="F187" s="8"/>
      <c r="G187" s="8"/>
      <c r="H187" s="8"/>
      <c r="I187" s="8"/>
      <c r="J187" s="10"/>
      <c r="K187" s="10"/>
      <c r="L187" s="10"/>
      <c r="M187" s="10"/>
      <c r="N187" s="10"/>
      <c r="O187" s="10"/>
      <c r="P187" s="10"/>
      <c r="Q187" s="10"/>
      <c r="R187" s="10"/>
      <c r="S187" s="10"/>
      <c r="T187" s="10">
        <f>SUM(T188)</f>
        <v>127319100</v>
      </c>
      <c r="U187" s="10">
        <f>SUM(U188)</f>
        <v>127319100</v>
      </c>
      <c r="V187" s="10">
        <f t="shared" si="6"/>
        <v>100</v>
      </c>
    </row>
    <row r="188" spans="1:22" s="3" customFormat="1" ht="26.4" x14ac:dyDescent="0.25">
      <c r="A188" s="4"/>
      <c r="B188" s="6"/>
      <c r="C188" s="11" t="s">
        <v>213</v>
      </c>
      <c r="D188" s="11" t="s">
        <v>268</v>
      </c>
      <c r="E188" s="12" t="s">
        <v>227</v>
      </c>
      <c r="F188" s="11"/>
      <c r="G188" s="11"/>
      <c r="H188" s="11"/>
      <c r="I188" s="11"/>
      <c r="J188" s="13"/>
      <c r="K188" s="13"/>
      <c r="L188" s="13"/>
      <c r="M188" s="13"/>
      <c r="N188" s="13"/>
      <c r="O188" s="13"/>
      <c r="P188" s="13"/>
      <c r="Q188" s="13"/>
      <c r="R188" s="13"/>
      <c r="S188" s="13"/>
      <c r="T188" s="13">
        <v>127319100</v>
      </c>
      <c r="U188" s="13">
        <v>127319100</v>
      </c>
      <c r="V188" s="13">
        <f t="shared" si="6"/>
        <v>100</v>
      </c>
    </row>
    <row r="189" spans="1:22" s="3" customFormat="1" ht="39.6" x14ac:dyDescent="0.25">
      <c r="A189" s="2"/>
      <c r="B189" s="5"/>
      <c r="C189" s="8" t="s">
        <v>213</v>
      </c>
      <c r="D189" s="8" t="s">
        <v>269</v>
      </c>
      <c r="E189" s="9" t="s">
        <v>228</v>
      </c>
      <c r="F189" s="8"/>
      <c r="G189" s="8"/>
      <c r="H189" s="8"/>
      <c r="I189" s="8"/>
      <c r="J189" s="10"/>
      <c r="K189" s="10"/>
      <c r="L189" s="10"/>
      <c r="M189" s="10"/>
      <c r="N189" s="10"/>
      <c r="O189" s="10"/>
      <c r="P189" s="10"/>
      <c r="Q189" s="10"/>
      <c r="R189" s="10"/>
      <c r="S189" s="10"/>
      <c r="T189" s="10">
        <f>SUM(T190)</f>
        <v>525164000</v>
      </c>
      <c r="U189" s="10">
        <f>SUM(U190)</f>
        <v>525164000</v>
      </c>
      <c r="V189" s="10">
        <f t="shared" si="6"/>
        <v>100</v>
      </c>
    </row>
    <row r="190" spans="1:22" s="3" customFormat="1" ht="39.6" x14ac:dyDescent="0.25">
      <c r="A190" s="4"/>
      <c r="B190" s="6"/>
      <c r="C190" s="11" t="s">
        <v>213</v>
      </c>
      <c r="D190" s="11" t="s">
        <v>270</v>
      </c>
      <c r="E190" s="12" t="s">
        <v>229</v>
      </c>
      <c r="F190" s="11"/>
      <c r="G190" s="11"/>
      <c r="H190" s="11"/>
      <c r="I190" s="11"/>
      <c r="J190" s="13"/>
      <c r="K190" s="13"/>
      <c r="L190" s="13"/>
      <c r="M190" s="13"/>
      <c r="N190" s="13"/>
      <c r="O190" s="13"/>
      <c r="P190" s="13"/>
      <c r="Q190" s="13"/>
      <c r="R190" s="13"/>
      <c r="S190" s="13"/>
      <c r="T190" s="13">
        <v>525164000</v>
      </c>
      <c r="U190" s="13">
        <v>525164000</v>
      </c>
      <c r="V190" s="13">
        <f t="shared" si="6"/>
        <v>100</v>
      </c>
    </row>
    <row r="191" spans="1:22" s="3" customFormat="1" ht="18" customHeight="1" x14ac:dyDescent="0.25">
      <c r="A191" s="2"/>
      <c r="B191" s="5"/>
      <c r="C191" s="8" t="s">
        <v>213</v>
      </c>
      <c r="D191" s="8" t="s">
        <v>271</v>
      </c>
      <c r="E191" s="9" t="s">
        <v>230</v>
      </c>
      <c r="F191" s="8"/>
      <c r="G191" s="8"/>
      <c r="H191" s="8"/>
      <c r="I191" s="8"/>
      <c r="J191" s="10"/>
      <c r="K191" s="10"/>
      <c r="L191" s="10"/>
      <c r="M191" s="10"/>
      <c r="N191" s="10"/>
      <c r="O191" s="10"/>
      <c r="P191" s="10"/>
      <c r="Q191" s="10"/>
      <c r="R191" s="10"/>
      <c r="S191" s="10"/>
      <c r="T191" s="10"/>
      <c r="U191" s="10"/>
      <c r="V191" s="10"/>
    </row>
    <row r="192" spans="1:22" s="3" customFormat="1" ht="18" customHeight="1" x14ac:dyDescent="0.25">
      <c r="A192" s="4"/>
      <c r="B192" s="6"/>
      <c r="C192" s="11" t="s">
        <v>213</v>
      </c>
      <c r="D192" s="11" t="s">
        <v>272</v>
      </c>
      <c r="E192" s="12" t="s">
        <v>231</v>
      </c>
      <c r="F192" s="11"/>
      <c r="G192" s="11"/>
      <c r="H192" s="11"/>
      <c r="I192" s="11"/>
      <c r="J192" s="13"/>
      <c r="K192" s="13"/>
      <c r="L192" s="13"/>
      <c r="M192" s="13"/>
      <c r="N192" s="13"/>
      <c r="O192" s="13"/>
      <c r="P192" s="13"/>
      <c r="Q192" s="13"/>
      <c r="R192" s="13"/>
      <c r="S192" s="13"/>
      <c r="T192" s="13"/>
      <c r="U192" s="13"/>
      <c r="V192" s="10"/>
    </row>
    <row r="193" spans="1:22" s="3" customFormat="1" ht="26.4" x14ac:dyDescent="0.25">
      <c r="A193" s="2"/>
      <c r="B193" s="5"/>
      <c r="C193" s="8" t="s">
        <v>213</v>
      </c>
      <c r="D193" s="8" t="s">
        <v>273</v>
      </c>
      <c r="E193" s="9" t="s">
        <v>232</v>
      </c>
      <c r="F193" s="8"/>
      <c r="G193" s="8"/>
      <c r="H193" s="8"/>
      <c r="I193" s="8"/>
      <c r="J193" s="10"/>
      <c r="K193" s="10"/>
      <c r="L193" s="10"/>
      <c r="M193" s="10"/>
      <c r="N193" s="10"/>
      <c r="O193" s="10"/>
      <c r="P193" s="10"/>
      <c r="Q193" s="10"/>
      <c r="R193" s="10"/>
      <c r="S193" s="10"/>
      <c r="T193" s="10">
        <f>SUM(T194+T198+T200+T202+T204+T196)</f>
        <v>448089289.27999997</v>
      </c>
      <c r="U193" s="10">
        <f>SUM(U194+U198+U200+U202+U204+U196)</f>
        <v>445381316.64999998</v>
      </c>
      <c r="V193" s="10">
        <f t="shared" si="6"/>
        <v>99.4</v>
      </c>
    </row>
    <row r="194" spans="1:22" s="3" customFormat="1" ht="26.4" x14ac:dyDescent="0.25">
      <c r="A194" s="2"/>
      <c r="B194" s="5"/>
      <c r="C194" s="8" t="s">
        <v>213</v>
      </c>
      <c r="D194" s="8" t="s">
        <v>384</v>
      </c>
      <c r="E194" s="31" t="s">
        <v>385</v>
      </c>
      <c r="F194" s="8"/>
      <c r="G194" s="8"/>
      <c r="H194" s="8"/>
      <c r="I194" s="8"/>
      <c r="J194" s="10"/>
      <c r="K194" s="10"/>
      <c r="L194" s="10"/>
      <c r="M194" s="10"/>
      <c r="N194" s="10"/>
      <c r="O194" s="10"/>
      <c r="P194" s="10"/>
      <c r="Q194" s="10"/>
      <c r="R194" s="10"/>
      <c r="S194" s="10"/>
      <c r="T194" s="10">
        <f>SUM(T195)</f>
        <v>1000000</v>
      </c>
      <c r="U194" s="10">
        <f>SUM(U195)</f>
        <v>1000000</v>
      </c>
      <c r="V194" s="10">
        <f t="shared" si="6"/>
        <v>100</v>
      </c>
    </row>
    <row r="195" spans="1:22" s="3" customFormat="1" ht="26.4" x14ac:dyDescent="0.25">
      <c r="A195" s="2"/>
      <c r="B195" s="5"/>
      <c r="C195" s="11" t="s">
        <v>213</v>
      </c>
      <c r="D195" s="11" t="s">
        <v>386</v>
      </c>
      <c r="E195" s="12" t="s">
        <v>385</v>
      </c>
      <c r="F195" s="8"/>
      <c r="G195" s="8"/>
      <c r="H195" s="8"/>
      <c r="I195" s="8"/>
      <c r="J195" s="10"/>
      <c r="K195" s="10"/>
      <c r="L195" s="10"/>
      <c r="M195" s="10"/>
      <c r="N195" s="10"/>
      <c r="O195" s="10"/>
      <c r="P195" s="10"/>
      <c r="Q195" s="10"/>
      <c r="R195" s="10"/>
      <c r="S195" s="10"/>
      <c r="T195" s="13">
        <v>1000000</v>
      </c>
      <c r="U195" s="13">
        <v>1000000</v>
      </c>
      <c r="V195" s="13">
        <f t="shared" si="6"/>
        <v>100</v>
      </c>
    </row>
    <row r="196" spans="1:22" s="3" customFormat="1" ht="52.8" x14ac:dyDescent="0.25">
      <c r="A196" s="2"/>
      <c r="B196" s="5"/>
      <c r="C196" s="8" t="s">
        <v>213</v>
      </c>
      <c r="D196" s="8" t="s">
        <v>470</v>
      </c>
      <c r="E196" s="9" t="s">
        <v>472</v>
      </c>
      <c r="F196" s="8"/>
      <c r="G196" s="8"/>
      <c r="H196" s="8"/>
      <c r="I196" s="8"/>
      <c r="J196" s="10"/>
      <c r="K196" s="10"/>
      <c r="L196" s="10"/>
      <c r="M196" s="10"/>
      <c r="N196" s="10"/>
      <c r="O196" s="10"/>
      <c r="P196" s="10"/>
      <c r="Q196" s="10"/>
      <c r="R196" s="10"/>
      <c r="S196" s="10"/>
      <c r="T196" s="10">
        <f>T197</f>
        <v>215000</v>
      </c>
      <c r="U196" s="10">
        <f>U197</f>
        <v>215000</v>
      </c>
      <c r="V196" s="10">
        <f t="shared" si="6"/>
        <v>100</v>
      </c>
    </row>
    <row r="197" spans="1:22" s="3" customFormat="1" ht="52.8" x14ac:dyDescent="0.25">
      <c r="A197" s="2"/>
      <c r="B197" s="5"/>
      <c r="C197" s="11" t="s">
        <v>213</v>
      </c>
      <c r="D197" s="11" t="s">
        <v>471</v>
      </c>
      <c r="E197" s="12" t="s">
        <v>472</v>
      </c>
      <c r="F197" s="8"/>
      <c r="G197" s="8"/>
      <c r="H197" s="8"/>
      <c r="I197" s="8"/>
      <c r="J197" s="10"/>
      <c r="K197" s="10"/>
      <c r="L197" s="10"/>
      <c r="M197" s="10"/>
      <c r="N197" s="10"/>
      <c r="O197" s="10"/>
      <c r="P197" s="10"/>
      <c r="Q197" s="10"/>
      <c r="R197" s="10"/>
      <c r="S197" s="10"/>
      <c r="T197" s="13">
        <v>215000</v>
      </c>
      <c r="U197" s="13">
        <v>215000</v>
      </c>
      <c r="V197" s="13">
        <f t="shared" si="6"/>
        <v>100</v>
      </c>
    </row>
    <row r="198" spans="1:22" s="3" customFormat="1" ht="26.4" x14ac:dyDescent="0.25">
      <c r="A198" s="2"/>
      <c r="B198" s="5"/>
      <c r="C198" s="8" t="s">
        <v>213</v>
      </c>
      <c r="D198" s="8" t="s">
        <v>355</v>
      </c>
      <c r="E198" s="9" t="s">
        <v>356</v>
      </c>
      <c r="F198" s="8"/>
      <c r="G198" s="8"/>
      <c r="H198" s="8"/>
      <c r="I198" s="8"/>
      <c r="J198" s="10"/>
      <c r="K198" s="10"/>
      <c r="L198" s="10"/>
      <c r="M198" s="10"/>
      <c r="N198" s="10"/>
      <c r="O198" s="10"/>
      <c r="P198" s="10"/>
      <c r="Q198" s="10"/>
      <c r="R198" s="10"/>
      <c r="S198" s="10"/>
      <c r="T198" s="10">
        <f>SUM(T199)</f>
        <v>1535840</v>
      </c>
      <c r="U198" s="10">
        <f>SUM(U199)</f>
        <v>1535840</v>
      </c>
      <c r="V198" s="10">
        <f t="shared" si="6"/>
        <v>100</v>
      </c>
    </row>
    <row r="199" spans="1:22" s="3" customFormat="1" ht="26.4" x14ac:dyDescent="0.25">
      <c r="A199" s="2"/>
      <c r="B199" s="5"/>
      <c r="C199" s="11" t="s">
        <v>213</v>
      </c>
      <c r="D199" s="11" t="s">
        <v>357</v>
      </c>
      <c r="E199" s="12" t="s">
        <v>420</v>
      </c>
      <c r="F199" s="11"/>
      <c r="G199" s="11"/>
      <c r="H199" s="11"/>
      <c r="I199" s="11"/>
      <c r="J199" s="13"/>
      <c r="K199" s="13"/>
      <c r="L199" s="13"/>
      <c r="M199" s="13"/>
      <c r="N199" s="13"/>
      <c r="O199" s="13"/>
      <c r="P199" s="13"/>
      <c r="Q199" s="13"/>
      <c r="R199" s="13"/>
      <c r="S199" s="13"/>
      <c r="T199" s="13">
        <v>1535840</v>
      </c>
      <c r="U199" s="13">
        <v>1535840</v>
      </c>
      <c r="V199" s="13">
        <f t="shared" si="6"/>
        <v>100</v>
      </c>
    </row>
    <row r="200" spans="1:22" s="3" customFormat="1" ht="20.25" customHeight="1" x14ac:dyDescent="0.25">
      <c r="A200" s="2"/>
      <c r="B200" s="5"/>
      <c r="C200" s="8" t="s">
        <v>213</v>
      </c>
      <c r="D200" s="8" t="s">
        <v>358</v>
      </c>
      <c r="E200" s="9" t="s">
        <v>359</v>
      </c>
      <c r="F200" s="8"/>
      <c r="G200" s="8"/>
      <c r="H200" s="8"/>
      <c r="I200" s="8"/>
      <c r="J200" s="10"/>
      <c r="K200" s="10"/>
      <c r="L200" s="10"/>
      <c r="M200" s="10"/>
      <c r="N200" s="10"/>
      <c r="O200" s="10"/>
      <c r="P200" s="10"/>
      <c r="Q200" s="10"/>
      <c r="R200" s="10"/>
      <c r="S200" s="10"/>
      <c r="T200" s="10">
        <f>SUM(T201)</f>
        <v>13478.7</v>
      </c>
      <c r="U200" s="10">
        <f>SUM(U201)</f>
        <v>13478.7</v>
      </c>
      <c r="V200" s="10">
        <f t="shared" si="6"/>
        <v>100</v>
      </c>
    </row>
    <row r="201" spans="1:22" s="3" customFormat="1" ht="18" customHeight="1" x14ac:dyDescent="0.25">
      <c r="A201" s="2"/>
      <c r="B201" s="5"/>
      <c r="C201" s="11" t="s">
        <v>213</v>
      </c>
      <c r="D201" s="11" t="s">
        <v>360</v>
      </c>
      <c r="E201" s="12" t="s">
        <v>421</v>
      </c>
      <c r="F201" s="11"/>
      <c r="G201" s="11"/>
      <c r="H201" s="11"/>
      <c r="I201" s="11"/>
      <c r="J201" s="13"/>
      <c r="K201" s="13"/>
      <c r="L201" s="13"/>
      <c r="M201" s="13"/>
      <c r="N201" s="13"/>
      <c r="O201" s="13"/>
      <c r="P201" s="13"/>
      <c r="Q201" s="13"/>
      <c r="R201" s="13"/>
      <c r="S201" s="13"/>
      <c r="T201" s="13">
        <v>13478.7</v>
      </c>
      <c r="U201" s="13">
        <v>13478.7</v>
      </c>
      <c r="V201" s="13">
        <f t="shared" si="6"/>
        <v>100</v>
      </c>
    </row>
    <row r="202" spans="1:22" s="3" customFormat="1" ht="26.4" x14ac:dyDescent="0.25">
      <c r="A202" s="2"/>
      <c r="B202" s="5"/>
      <c r="C202" s="8" t="s">
        <v>213</v>
      </c>
      <c r="D202" s="8" t="s">
        <v>361</v>
      </c>
      <c r="E202" s="9" t="s">
        <v>362</v>
      </c>
      <c r="F202" s="8"/>
      <c r="G202" s="8"/>
      <c r="H202" s="8"/>
      <c r="I202" s="8"/>
      <c r="J202" s="10"/>
      <c r="K202" s="10"/>
      <c r="L202" s="10"/>
      <c r="M202" s="10"/>
      <c r="N202" s="10"/>
      <c r="O202" s="10"/>
      <c r="P202" s="10"/>
      <c r="Q202" s="10"/>
      <c r="R202" s="10"/>
      <c r="S202" s="10"/>
      <c r="T202" s="10">
        <f>SUM(T203)</f>
        <v>32559700</v>
      </c>
      <c r="U202" s="10">
        <f>SUM(U203)</f>
        <v>32559700</v>
      </c>
      <c r="V202" s="10">
        <f t="shared" si="6"/>
        <v>100</v>
      </c>
    </row>
    <row r="203" spans="1:22" s="3" customFormat="1" ht="26.4" x14ac:dyDescent="0.25">
      <c r="A203" s="2"/>
      <c r="B203" s="5"/>
      <c r="C203" s="11" t="s">
        <v>213</v>
      </c>
      <c r="D203" s="11" t="s">
        <v>459</v>
      </c>
      <c r="E203" s="32" t="s">
        <v>422</v>
      </c>
      <c r="F203" s="11"/>
      <c r="G203" s="11"/>
      <c r="H203" s="11"/>
      <c r="I203" s="11"/>
      <c r="J203" s="13"/>
      <c r="K203" s="13"/>
      <c r="L203" s="13"/>
      <c r="M203" s="13"/>
      <c r="N203" s="13"/>
      <c r="O203" s="13"/>
      <c r="P203" s="13"/>
      <c r="Q203" s="13"/>
      <c r="R203" s="13"/>
      <c r="S203" s="13"/>
      <c r="T203" s="13">
        <v>32559700</v>
      </c>
      <c r="U203" s="13">
        <v>32559700</v>
      </c>
      <c r="V203" s="13">
        <f t="shared" si="6"/>
        <v>100</v>
      </c>
    </row>
    <row r="204" spans="1:22" s="3" customFormat="1" ht="15" customHeight="1" x14ac:dyDescent="0.25">
      <c r="A204" s="2"/>
      <c r="B204" s="5"/>
      <c r="C204" s="8" t="s">
        <v>213</v>
      </c>
      <c r="D204" s="8" t="s">
        <v>274</v>
      </c>
      <c r="E204" s="9" t="s">
        <v>233</v>
      </c>
      <c r="F204" s="8"/>
      <c r="G204" s="8"/>
      <c r="H204" s="8"/>
      <c r="I204" s="8"/>
      <c r="J204" s="10"/>
      <c r="K204" s="10"/>
      <c r="L204" s="10"/>
      <c r="M204" s="10"/>
      <c r="N204" s="10"/>
      <c r="O204" s="10"/>
      <c r="P204" s="10"/>
      <c r="Q204" s="10"/>
      <c r="R204" s="10"/>
      <c r="S204" s="10"/>
      <c r="T204" s="10">
        <f>SUM(T205)</f>
        <v>412765270.57999998</v>
      </c>
      <c r="U204" s="10">
        <f>SUM(U205)</f>
        <v>410057297.94999999</v>
      </c>
      <c r="V204" s="10">
        <f t="shared" si="6"/>
        <v>99.34</v>
      </c>
    </row>
    <row r="205" spans="1:22" s="3" customFormat="1" ht="15" customHeight="1" x14ac:dyDescent="0.25">
      <c r="A205" s="2"/>
      <c r="B205" s="5"/>
      <c r="C205" s="8" t="s">
        <v>213</v>
      </c>
      <c r="D205" s="8" t="s">
        <v>275</v>
      </c>
      <c r="E205" s="9" t="s">
        <v>234</v>
      </c>
      <c r="F205" s="8"/>
      <c r="G205" s="8"/>
      <c r="H205" s="8"/>
      <c r="I205" s="8"/>
      <c r="J205" s="10"/>
      <c r="K205" s="10"/>
      <c r="L205" s="10"/>
      <c r="M205" s="10"/>
      <c r="N205" s="10"/>
      <c r="O205" s="10"/>
      <c r="P205" s="10"/>
      <c r="Q205" s="10"/>
      <c r="R205" s="10"/>
      <c r="S205" s="10"/>
      <c r="T205" s="10">
        <f>SUM(T206:T237)</f>
        <v>412765270.57999998</v>
      </c>
      <c r="U205" s="10">
        <f>SUM(U206:U237)</f>
        <v>410057297.94999999</v>
      </c>
      <c r="V205" s="10">
        <f t="shared" si="6"/>
        <v>99.34</v>
      </c>
    </row>
    <row r="206" spans="1:22" s="3" customFormat="1" ht="66" x14ac:dyDescent="0.25">
      <c r="A206" s="2"/>
      <c r="B206" s="25"/>
      <c r="C206" s="11" t="s">
        <v>213</v>
      </c>
      <c r="D206" s="11" t="s">
        <v>342</v>
      </c>
      <c r="E206" s="32" t="s">
        <v>343</v>
      </c>
      <c r="F206" s="11"/>
      <c r="G206" s="11"/>
      <c r="H206" s="11"/>
      <c r="I206" s="11"/>
      <c r="J206" s="13"/>
      <c r="K206" s="13"/>
      <c r="L206" s="13"/>
      <c r="M206" s="13"/>
      <c r="N206" s="13"/>
      <c r="O206" s="13"/>
      <c r="P206" s="13"/>
      <c r="Q206" s="13"/>
      <c r="R206" s="13"/>
      <c r="S206" s="13"/>
      <c r="T206" s="13">
        <v>68642600</v>
      </c>
      <c r="U206" s="13">
        <v>68642600</v>
      </c>
      <c r="V206" s="13">
        <f t="shared" si="6"/>
        <v>100</v>
      </c>
    </row>
    <row r="207" spans="1:22" s="3" customFormat="1" ht="103.5" customHeight="1" x14ac:dyDescent="0.25">
      <c r="A207" s="2"/>
      <c r="B207" s="25"/>
      <c r="C207" s="11" t="s">
        <v>213</v>
      </c>
      <c r="D207" s="11" t="s">
        <v>473</v>
      </c>
      <c r="E207" s="32" t="s">
        <v>484</v>
      </c>
      <c r="F207" s="11"/>
      <c r="G207" s="11"/>
      <c r="H207" s="11"/>
      <c r="I207" s="11"/>
      <c r="J207" s="13"/>
      <c r="K207" s="13"/>
      <c r="L207" s="13"/>
      <c r="M207" s="13"/>
      <c r="N207" s="13"/>
      <c r="O207" s="13"/>
      <c r="P207" s="13"/>
      <c r="Q207" s="13"/>
      <c r="R207" s="13"/>
      <c r="S207" s="13"/>
      <c r="T207" s="13">
        <v>2185700</v>
      </c>
      <c r="U207" s="13">
        <v>2185700</v>
      </c>
      <c r="V207" s="13">
        <f t="shared" si="6"/>
        <v>100</v>
      </c>
    </row>
    <row r="208" spans="1:22" s="3" customFormat="1" ht="66" x14ac:dyDescent="0.25">
      <c r="A208" s="2"/>
      <c r="B208" s="25"/>
      <c r="C208" s="11" t="s">
        <v>213</v>
      </c>
      <c r="D208" s="11" t="s">
        <v>387</v>
      </c>
      <c r="E208" s="27" t="s">
        <v>388</v>
      </c>
      <c r="F208" s="11"/>
      <c r="G208" s="11"/>
      <c r="H208" s="11"/>
      <c r="I208" s="11"/>
      <c r="J208" s="13"/>
      <c r="K208" s="13"/>
      <c r="L208" s="13"/>
      <c r="M208" s="13"/>
      <c r="N208" s="13"/>
      <c r="O208" s="13"/>
      <c r="P208" s="13"/>
      <c r="Q208" s="13"/>
      <c r="R208" s="13"/>
      <c r="S208" s="13"/>
      <c r="T208" s="13">
        <v>2040900</v>
      </c>
      <c r="U208" s="13">
        <v>2040900</v>
      </c>
      <c r="V208" s="13">
        <f t="shared" si="6"/>
        <v>100</v>
      </c>
    </row>
    <row r="209" spans="1:22" s="3" customFormat="1" ht="52.8" x14ac:dyDescent="0.25">
      <c r="A209" s="2"/>
      <c r="B209" s="25"/>
      <c r="C209" s="11" t="s">
        <v>213</v>
      </c>
      <c r="D209" s="11" t="s">
        <v>344</v>
      </c>
      <c r="E209" s="30" t="s">
        <v>345</v>
      </c>
      <c r="F209" s="11"/>
      <c r="G209" s="11"/>
      <c r="H209" s="11"/>
      <c r="I209" s="11"/>
      <c r="J209" s="13"/>
      <c r="K209" s="13"/>
      <c r="L209" s="13"/>
      <c r="M209" s="13"/>
      <c r="N209" s="13"/>
      <c r="O209" s="13"/>
      <c r="P209" s="13"/>
      <c r="Q209" s="13"/>
      <c r="R209" s="13"/>
      <c r="S209" s="13"/>
      <c r="T209" s="13">
        <v>1511200</v>
      </c>
      <c r="U209" s="13">
        <v>1511200</v>
      </c>
      <c r="V209" s="13">
        <f t="shared" si="6"/>
        <v>100</v>
      </c>
    </row>
    <row r="210" spans="1:22" s="3" customFormat="1" ht="105.6" x14ac:dyDescent="0.25">
      <c r="A210" s="2"/>
      <c r="B210" s="25"/>
      <c r="C210" s="11" t="s">
        <v>213</v>
      </c>
      <c r="D210" s="11" t="s">
        <v>346</v>
      </c>
      <c r="E210" s="12" t="s">
        <v>347</v>
      </c>
      <c r="F210" s="11"/>
      <c r="G210" s="11"/>
      <c r="H210" s="11"/>
      <c r="I210" s="11"/>
      <c r="J210" s="13"/>
      <c r="K210" s="13"/>
      <c r="L210" s="13"/>
      <c r="M210" s="13"/>
      <c r="N210" s="13"/>
      <c r="O210" s="13"/>
      <c r="P210" s="13"/>
      <c r="Q210" s="13"/>
      <c r="R210" s="13"/>
      <c r="S210" s="13"/>
      <c r="T210" s="13">
        <v>17106200</v>
      </c>
      <c r="U210" s="13">
        <v>17106200</v>
      </c>
      <c r="V210" s="13">
        <f t="shared" si="6"/>
        <v>100</v>
      </c>
    </row>
    <row r="211" spans="1:22" s="3" customFormat="1" ht="52.8" x14ac:dyDescent="0.25">
      <c r="A211" s="2"/>
      <c r="B211" s="25"/>
      <c r="C211" s="11" t="s">
        <v>213</v>
      </c>
      <c r="D211" s="11" t="s">
        <v>348</v>
      </c>
      <c r="E211" s="12" t="s">
        <v>349</v>
      </c>
      <c r="F211" s="11"/>
      <c r="G211" s="11"/>
      <c r="H211" s="11"/>
      <c r="I211" s="11"/>
      <c r="J211" s="13"/>
      <c r="K211" s="13"/>
      <c r="L211" s="13"/>
      <c r="M211" s="13"/>
      <c r="N211" s="13"/>
      <c r="O211" s="13"/>
      <c r="P211" s="13"/>
      <c r="Q211" s="13"/>
      <c r="R211" s="13"/>
      <c r="S211" s="13"/>
      <c r="T211" s="13">
        <v>29714100</v>
      </c>
      <c r="U211" s="13">
        <v>29714100</v>
      </c>
      <c r="V211" s="13">
        <f t="shared" si="6"/>
        <v>100</v>
      </c>
    </row>
    <row r="212" spans="1:22" s="3" customFormat="1" ht="66" x14ac:dyDescent="0.25">
      <c r="A212" s="2"/>
      <c r="B212" s="25"/>
      <c r="C212" s="11" t="s">
        <v>213</v>
      </c>
      <c r="D212" s="11" t="s">
        <v>389</v>
      </c>
      <c r="E212" s="12" t="s">
        <v>423</v>
      </c>
      <c r="F212" s="11"/>
      <c r="G212" s="11"/>
      <c r="H212" s="11"/>
      <c r="I212" s="11"/>
      <c r="J212" s="13"/>
      <c r="K212" s="13"/>
      <c r="L212" s="13"/>
      <c r="M212" s="13"/>
      <c r="N212" s="13"/>
      <c r="O212" s="13"/>
      <c r="P212" s="13"/>
      <c r="Q212" s="13"/>
      <c r="R212" s="13"/>
      <c r="S212" s="13"/>
      <c r="T212" s="13">
        <v>250000</v>
      </c>
      <c r="U212" s="13">
        <v>250000</v>
      </c>
      <c r="V212" s="13">
        <f>ROUND(U212/T212*100,2)</f>
        <v>100</v>
      </c>
    </row>
    <row r="213" spans="1:22" s="3" customFormat="1" ht="52.8" x14ac:dyDescent="0.25">
      <c r="A213" s="2"/>
      <c r="B213" s="25"/>
      <c r="C213" s="11" t="s">
        <v>213</v>
      </c>
      <c r="D213" s="11" t="s">
        <v>424</v>
      </c>
      <c r="E213" s="32" t="s">
        <v>460</v>
      </c>
      <c r="F213" s="11"/>
      <c r="G213" s="11"/>
      <c r="H213" s="11"/>
      <c r="I213" s="11"/>
      <c r="J213" s="13"/>
      <c r="K213" s="13"/>
      <c r="L213" s="13"/>
      <c r="M213" s="13"/>
      <c r="N213" s="13"/>
      <c r="O213" s="13"/>
      <c r="P213" s="13"/>
      <c r="Q213" s="13"/>
      <c r="R213" s="13"/>
      <c r="S213" s="13"/>
      <c r="T213" s="13">
        <v>3497900</v>
      </c>
      <c r="U213" s="13">
        <v>3497900</v>
      </c>
      <c r="V213" s="13">
        <f>ROUND(U213/T213*100,2)</f>
        <v>100</v>
      </c>
    </row>
    <row r="214" spans="1:22" s="3" customFormat="1" ht="52.8" x14ac:dyDescent="0.25">
      <c r="A214" s="2"/>
      <c r="B214" s="25"/>
      <c r="C214" s="11" t="s">
        <v>213</v>
      </c>
      <c r="D214" s="11" t="s">
        <v>390</v>
      </c>
      <c r="E214" s="12" t="s">
        <v>425</v>
      </c>
      <c r="F214" s="11"/>
      <c r="G214" s="11"/>
      <c r="H214" s="11"/>
      <c r="I214" s="11"/>
      <c r="J214" s="13"/>
      <c r="K214" s="13"/>
      <c r="L214" s="13"/>
      <c r="M214" s="13"/>
      <c r="N214" s="13"/>
      <c r="O214" s="13"/>
      <c r="P214" s="13"/>
      <c r="Q214" s="13"/>
      <c r="R214" s="13"/>
      <c r="S214" s="13"/>
      <c r="T214" s="13">
        <v>1212000</v>
      </c>
      <c r="U214" s="13">
        <v>1212000</v>
      </c>
      <c r="V214" s="13">
        <f t="shared" si="6"/>
        <v>100</v>
      </c>
    </row>
    <row r="215" spans="1:22" s="3" customFormat="1" ht="145.19999999999999" x14ac:dyDescent="0.25">
      <c r="A215" s="4"/>
      <c r="B215" s="6"/>
      <c r="C215" s="11" t="s">
        <v>213</v>
      </c>
      <c r="D215" s="11" t="s">
        <v>276</v>
      </c>
      <c r="E215" s="12" t="s">
        <v>235</v>
      </c>
      <c r="F215" s="11"/>
      <c r="G215" s="11"/>
      <c r="H215" s="11"/>
      <c r="I215" s="11"/>
      <c r="J215" s="13"/>
      <c r="K215" s="13"/>
      <c r="L215" s="13"/>
      <c r="M215" s="13"/>
      <c r="N215" s="13"/>
      <c r="O215" s="13"/>
      <c r="P215" s="13"/>
      <c r="Q215" s="13"/>
      <c r="R215" s="13"/>
      <c r="S215" s="13"/>
      <c r="T215" s="13">
        <v>93000</v>
      </c>
      <c r="U215" s="13">
        <v>46273.03</v>
      </c>
      <c r="V215" s="13">
        <f t="shared" si="6"/>
        <v>49.76</v>
      </c>
    </row>
    <row r="216" spans="1:22" s="3" customFormat="1" ht="66" x14ac:dyDescent="0.25">
      <c r="A216" s="4"/>
      <c r="B216" s="6"/>
      <c r="C216" s="11" t="s">
        <v>213</v>
      </c>
      <c r="D216" s="11" t="s">
        <v>391</v>
      </c>
      <c r="E216" s="12" t="s">
        <v>392</v>
      </c>
      <c r="F216" s="11"/>
      <c r="G216" s="11"/>
      <c r="H216" s="11"/>
      <c r="I216" s="11"/>
      <c r="J216" s="13"/>
      <c r="K216" s="13"/>
      <c r="L216" s="13"/>
      <c r="M216" s="13"/>
      <c r="N216" s="13"/>
      <c r="O216" s="13"/>
      <c r="P216" s="13"/>
      <c r="Q216" s="13"/>
      <c r="R216" s="13"/>
      <c r="S216" s="13"/>
      <c r="T216" s="13">
        <v>197000</v>
      </c>
      <c r="U216" s="13">
        <v>193796</v>
      </c>
      <c r="V216" s="13">
        <f t="shared" si="6"/>
        <v>98.37</v>
      </c>
    </row>
    <row r="217" spans="1:22" s="3" customFormat="1" ht="66" x14ac:dyDescent="0.25">
      <c r="A217" s="4"/>
      <c r="B217" s="6"/>
      <c r="C217" s="11" t="s">
        <v>213</v>
      </c>
      <c r="D217" s="11" t="s">
        <v>393</v>
      </c>
      <c r="E217" s="36" t="s">
        <v>426</v>
      </c>
      <c r="F217" s="11"/>
      <c r="G217" s="11"/>
      <c r="H217" s="11"/>
      <c r="I217" s="11"/>
      <c r="J217" s="13"/>
      <c r="K217" s="13"/>
      <c r="L217" s="13"/>
      <c r="M217" s="13"/>
      <c r="N217" s="13"/>
      <c r="O217" s="13"/>
      <c r="P217" s="13"/>
      <c r="Q217" s="13"/>
      <c r="R217" s="13"/>
      <c r="S217" s="13"/>
      <c r="T217" s="13">
        <v>500000</v>
      </c>
      <c r="U217" s="13">
        <v>499881.47</v>
      </c>
      <c r="V217" s="13">
        <f t="shared" si="6"/>
        <v>99.98</v>
      </c>
    </row>
    <row r="218" spans="1:22" s="3" customFormat="1" ht="105.6" x14ac:dyDescent="0.25">
      <c r="A218" s="4"/>
      <c r="B218" s="6"/>
      <c r="C218" s="11" t="s">
        <v>213</v>
      </c>
      <c r="D218" s="11" t="s">
        <v>394</v>
      </c>
      <c r="E218" s="27" t="s">
        <v>427</v>
      </c>
      <c r="F218" s="11"/>
      <c r="G218" s="11"/>
      <c r="H218" s="11"/>
      <c r="I218" s="11"/>
      <c r="J218" s="13"/>
      <c r="K218" s="13"/>
      <c r="L218" s="13"/>
      <c r="M218" s="13"/>
      <c r="N218" s="13"/>
      <c r="O218" s="13"/>
      <c r="P218" s="13"/>
      <c r="Q218" s="13"/>
      <c r="R218" s="13"/>
      <c r="S218" s="13"/>
      <c r="T218" s="13">
        <v>1183500</v>
      </c>
      <c r="U218" s="13">
        <v>1183500</v>
      </c>
      <c r="V218" s="13">
        <f t="shared" si="6"/>
        <v>100</v>
      </c>
    </row>
    <row r="219" spans="1:22" s="3" customFormat="1" ht="92.4" x14ac:dyDescent="0.25">
      <c r="A219" s="4"/>
      <c r="B219" s="6"/>
      <c r="C219" s="11" t="s">
        <v>213</v>
      </c>
      <c r="D219" s="11" t="s">
        <v>395</v>
      </c>
      <c r="E219" s="27" t="s">
        <v>428</v>
      </c>
      <c r="F219" s="11"/>
      <c r="G219" s="11"/>
      <c r="H219" s="11"/>
      <c r="I219" s="11"/>
      <c r="J219" s="13"/>
      <c r="K219" s="13"/>
      <c r="L219" s="13"/>
      <c r="M219" s="13"/>
      <c r="N219" s="13"/>
      <c r="O219" s="13"/>
      <c r="P219" s="13"/>
      <c r="Q219" s="13"/>
      <c r="R219" s="13"/>
      <c r="S219" s="13"/>
      <c r="T219" s="13">
        <v>3000000</v>
      </c>
      <c r="U219" s="13">
        <v>3000000</v>
      </c>
      <c r="V219" s="13">
        <f t="shared" si="6"/>
        <v>100</v>
      </c>
    </row>
    <row r="220" spans="1:22" s="3" customFormat="1" ht="52.8" x14ac:dyDescent="0.25">
      <c r="A220" s="4"/>
      <c r="B220" s="6"/>
      <c r="C220" s="11" t="s">
        <v>213</v>
      </c>
      <c r="D220" s="11" t="s">
        <v>429</v>
      </c>
      <c r="E220" s="27" t="s">
        <v>430</v>
      </c>
      <c r="F220" s="11"/>
      <c r="G220" s="11"/>
      <c r="H220" s="11"/>
      <c r="I220" s="11"/>
      <c r="J220" s="13"/>
      <c r="K220" s="13"/>
      <c r="L220" s="13"/>
      <c r="M220" s="13"/>
      <c r="N220" s="13"/>
      <c r="O220" s="13"/>
      <c r="P220" s="13"/>
      <c r="Q220" s="13"/>
      <c r="R220" s="13"/>
      <c r="S220" s="13"/>
      <c r="T220" s="13">
        <v>64864.86</v>
      </c>
      <c r="U220" s="13">
        <v>64864.86</v>
      </c>
      <c r="V220" s="13">
        <f t="shared" si="6"/>
        <v>100</v>
      </c>
    </row>
    <row r="221" spans="1:22" s="3" customFormat="1" ht="52.8" x14ac:dyDescent="0.25">
      <c r="A221" s="4"/>
      <c r="B221" s="6"/>
      <c r="C221" s="11" t="s">
        <v>213</v>
      </c>
      <c r="D221" s="11" t="s">
        <v>277</v>
      </c>
      <c r="E221" s="12" t="s">
        <v>431</v>
      </c>
      <c r="F221" s="11"/>
      <c r="G221" s="11"/>
      <c r="H221" s="11"/>
      <c r="I221" s="11"/>
      <c r="J221" s="13"/>
      <c r="K221" s="13"/>
      <c r="L221" s="13"/>
      <c r="M221" s="13"/>
      <c r="N221" s="13"/>
      <c r="O221" s="13"/>
      <c r="P221" s="13"/>
      <c r="Q221" s="13"/>
      <c r="R221" s="13"/>
      <c r="S221" s="13"/>
      <c r="T221" s="13">
        <v>1020800</v>
      </c>
      <c r="U221" s="13">
        <v>1020800</v>
      </c>
      <c r="V221" s="13">
        <f t="shared" si="6"/>
        <v>100</v>
      </c>
    </row>
    <row r="222" spans="1:22" s="3" customFormat="1" ht="66" x14ac:dyDescent="0.25">
      <c r="A222" s="4"/>
      <c r="B222" s="6"/>
      <c r="C222" s="11" t="s">
        <v>213</v>
      </c>
      <c r="D222" s="11" t="s">
        <v>396</v>
      </c>
      <c r="E222" s="32" t="s">
        <v>397</v>
      </c>
      <c r="F222" s="11"/>
      <c r="G222" s="11"/>
      <c r="H222" s="11"/>
      <c r="I222" s="11"/>
      <c r="J222" s="13"/>
      <c r="K222" s="13"/>
      <c r="L222" s="13"/>
      <c r="M222" s="13"/>
      <c r="N222" s="13"/>
      <c r="O222" s="13"/>
      <c r="P222" s="13"/>
      <c r="Q222" s="13"/>
      <c r="R222" s="13"/>
      <c r="S222" s="13"/>
      <c r="T222" s="13">
        <v>192000</v>
      </c>
      <c r="U222" s="13">
        <v>192000</v>
      </c>
      <c r="V222" s="13">
        <f t="shared" si="6"/>
        <v>100</v>
      </c>
    </row>
    <row r="223" spans="1:22" s="3" customFormat="1" ht="66" x14ac:dyDescent="0.25">
      <c r="A223" s="4"/>
      <c r="B223" s="6"/>
      <c r="C223" s="11" t="s">
        <v>213</v>
      </c>
      <c r="D223" s="11" t="s">
        <v>350</v>
      </c>
      <c r="E223" s="32" t="s">
        <v>432</v>
      </c>
      <c r="F223" s="11"/>
      <c r="G223" s="11"/>
      <c r="H223" s="11"/>
      <c r="I223" s="11"/>
      <c r="J223" s="13"/>
      <c r="K223" s="13"/>
      <c r="L223" s="13"/>
      <c r="M223" s="13"/>
      <c r="N223" s="13"/>
      <c r="O223" s="13"/>
      <c r="P223" s="13"/>
      <c r="Q223" s="13"/>
      <c r="R223" s="13"/>
      <c r="S223" s="13"/>
      <c r="T223" s="13">
        <v>59321.3</v>
      </c>
      <c r="U223" s="13">
        <v>59321.3</v>
      </c>
      <c r="V223" s="13">
        <f t="shared" si="6"/>
        <v>100</v>
      </c>
    </row>
    <row r="224" spans="1:22" s="3" customFormat="1" ht="66" x14ac:dyDescent="0.25">
      <c r="A224" s="4"/>
      <c r="B224" s="6"/>
      <c r="C224" s="11" t="s">
        <v>213</v>
      </c>
      <c r="D224" s="11" t="s">
        <v>351</v>
      </c>
      <c r="E224" s="32" t="s">
        <v>433</v>
      </c>
      <c r="F224" s="11"/>
      <c r="G224" s="11"/>
      <c r="H224" s="11"/>
      <c r="I224" s="11"/>
      <c r="J224" s="13"/>
      <c r="K224" s="13"/>
      <c r="L224" s="13"/>
      <c r="M224" s="13"/>
      <c r="N224" s="13"/>
      <c r="O224" s="13"/>
      <c r="P224" s="13"/>
      <c r="Q224" s="13"/>
      <c r="R224" s="13"/>
      <c r="S224" s="13"/>
      <c r="T224" s="13">
        <v>2761800</v>
      </c>
      <c r="U224" s="13">
        <v>1415169.53</v>
      </c>
      <c r="V224" s="13">
        <f t="shared" si="6"/>
        <v>51.24</v>
      </c>
    </row>
    <row r="225" spans="1:22" s="3" customFormat="1" ht="66" x14ac:dyDescent="0.25">
      <c r="A225" s="4"/>
      <c r="B225" s="6"/>
      <c r="C225" s="11" t="s">
        <v>213</v>
      </c>
      <c r="D225" s="11" t="s">
        <v>306</v>
      </c>
      <c r="E225" s="35" t="s">
        <v>434</v>
      </c>
      <c r="F225" s="11"/>
      <c r="G225" s="11"/>
      <c r="H225" s="11"/>
      <c r="I225" s="11"/>
      <c r="J225" s="13"/>
      <c r="K225" s="13"/>
      <c r="L225" s="13"/>
      <c r="M225" s="13"/>
      <c r="N225" s="13"/>
      <c r="O225" s="13"/>
      <c r="P225" s="13"/>
      <c r="Q225" s="13"/>
      <c r="R225" s="13"/>
      <c r="S225" s="13"/>
      <c r="T225" s="13">
        <v>97174100</v>
      </c>
      <c r="U225" s="13">
        <v>97174100</v>
      </c>
      <c r="V225" s="13">
        <f t="shared" si="6"/>
        <v>100</v>
      </c>
    </row>
    <row r="226" spans="1:22" s="3" customFormat="1" ht="66" x14ac:dyDescent="0.25">
      <c r="A226" s="4"/>
      <c r="B226" s="6"/>
      <c r="C226" s="11" t="s">
        <v>213</v>
      </c>
      <c r="D226" s="11" t="s">
        <v>352</v>
      </c>
      <c r="E226" s="35" t="s">
        <v>435</v>
      </c>
      <c r="F226" s="11"/>
      <c r="G226" s="11"/>
      <c r="H226" s="11"/>
      <c r="I226" s="11"/>
      <c r="J226" s="13"/>
      <c r="K226" s="13"/>
      <c r="L226" s="13"/>
      <c r="M226" s="13"/>
      <c r="N226" s="13"/>
      <c r="O226" s="13"/>
      <c r="P226" s="13"/>
      <c r="Q226" s="13"/>
      <c r="R226" s="13"/>
      <c r="S226" s="13"/>
      <c r="T226" s="13">
        <v>20342600</v>
      </c>
      <c r="U226" s="13">
        <v>20342600</v>
      </c>
      <c r="V226" s="13">
        <f t="shared" si="6"/>
        <v>100</v>
      </c>
    </row>
    <row r="227" spans="1:22" s="3" customFormat="1" ht="92.4" x14ac:dyDescent="0.25">
      <c r="A227" s="4"/>
      <c r="B227" s="6"/>
      <c r="C227" s="11" t="s">
        <v>213</v>
      </c>
      <c r="D227" s="11" t="s">
        <v>278</v>
      </c>
      <c r="E227" s="35" t="s">
        <v>236</v>
      </c>
      <c r="F227" s="11"/>
      <c r="G227" s="11"/>
      <c r="H227" s="11"/>
      <c r="I227" s="11"/>
      <c r="J227" s="13"/>
      <c r="K227" s="13"/>
      <c r="L227" s="13"/>
      <c r="M227" s="13"/>
      <c r="N227" s="13"/>
      <c r="O227" s="13"/>
      <c r="P227" s="13"/>
      <c r="Q227" s="13"/>
      <c r="R227" s="13"/>
      <c r="S227" s="13"/>
      <c r="T227" s="13">
        <v>127319000</v>
      </c>
      <c r="U227" s="13">
        <v>127319000</v>
      </c>
      <c r="V227" s="13">
        <f t="shared" si="6"/>
        <v>100</v>
      </c>
    </row>
    <row r="228" spans="1:22" s="3" customFormat="1" ht="79.2" x14ac:dyDescent="0.25">
      <c r="A228" s="4"/>
      <c r="B228" s="6"/>
      <c r="C228" s="11" t="s">
        <v>213</v>
      </c>
      <c r="D228" s="11" t="s">
        <v>353</v>
      </c>
      <c r="E228" s="35" t="s">
        <v>436</v>
      </c>
      <c r="F228" s="11"/>
      <c r="G228" s="11"/>
      <c r="H228" s="11"/>
      <c r="I228" s="11"/>
      <c r="J228" s="13"/>
      <c r="K228" s="13"/>
      <c r="L228" s="13"/>
      <c r="M228" s="13"/>
      <c r="N228" s="13"/>
      <c r="O228" s="13"/>
      <c r="P228" s="13"/>
      <c r="Q228" s="13"/>
      <c r="R228" s="13"/>
      <c r="S228" s="13"/>
      <c r="T228" s="13">
        <v>1624400</v>
      </c>
      <c r="U228" s="13">
        <v>1624400</v>
      </c>
      <c r="V228" s="13">
        <f t="shared" si="6"/>
        <v>100</v>
      </c>
    </row>
    <row r="229" spans="1:22" s="3" customFormat="1" ht="79.2" x14ac:dyDescent="0.25">
      <c r="A229" s="4"/>
      <c r="B229" s="6"/>
      <c r="C229" s="11" t="s">
        <v>213</v>
      </c>
      <c r="D229" s="11" t="s">
        <v>279</v>
      </c>
      <c r="E229" s="35" t="s">
        <v>237</v>
      </c>
      <c r="F229" s="11"/>
      <c r="G229" s="11"/>
      <c r="H229" s="11"/>
      <c r="I229" s="11"/>
      <c r="J229" s="13"/>
      <c r="K229" s="13"/>
      <c r="L229" s="13"/>
      <c r="M229" s="13"/>
      <c r="N229" s="13"/>
      <c r="O229" s="13"/>
      <c r="P229" s="13"/>
      <c r="Q229" s="13"/>
      <c r="R229" s="13"/>
      <c r="S229" s="13"/>
      <c r="T229" s="13">
        <v>46980.98</v>
      </c>
      <c r="U229" s="13">
        <v>46980.98</v>
      </c>
      <c r="V229" s="13">
        <f t="shared" si="6"/>
        <v>100</v>
      </c>
    </row>
    <row r="230" spans="1:22" s="3" customFormat="1" ht="52.8" x14ac:dyDescent="0.25">
      <c r="A230" s="4"/>
      <c r="B230" s="24"/>
      <c r="C230" s="11" t="s">
        <v>213</v>
      </c>
      <c r="D230" s="11" t="s">
        <v>398</v>
      </c>
      <c r="E230" s="35" t="s">
        <v>437</v>
      </c>
      <c r="F230" s="11"/>
      <c r="G230" s="11"/>
      <c r="H230" s="11"/>
      <c r="I230" s="11"/>
      <c r="J230" s="13"/>
      <c r="K230" s="13"/>
      <c r="L230" s="13"/>
      <c r="M230" s="13"/>
      <c r="N230" s="13"/>
      <c r="O230" s="13"/>
      <c r="P230" s="13"/>
      <c r="Q230" s="13"/>
      <c r="R230" s="13"/>
      <c r="S230" s="13"/>
      <c r="T230" s="13">
        <v>1878400</v>
      </c>
      <c r="U230" s="13">
        <v>1878374.02</v>
      </c>
      <c r="V230" s="13">
        <f t="shared" si="6"/>
        <v>100</v>
      </c>
    </row>
    <row r="231" spans="1:22" s="3" customFormat="1" ht="168" customHeight="1" x14ac:dyDescent="0.25">
      <c r="A231" s="4"/>
      <c r="B231" s="24"/>
      <c r="C231" s="11" t="s">
        <v>213</v>
      </c>
      <c r="D231" s="11" t="s">
        <v>399</v>
      </c>
      <c r="E231" s="35" t="s">
        <v>438</v>
      </c>
      <c r="F231" s="11"/>
      <c r="G231" s="11"/>
      <c r="H231" s="11"/>
      <c r="I231" s="11"/>
      <c r="J231" s="13"/>
      <c r="K231" s="13"/>
      <c r="L231" s="13"/>
      <c r="M231" s="13"/>
      <c r="N231" s="13"/>
      <c r="O231" s="13"/>
      <c r="P231" s="13"/>
      <c r="Q231" s="13"/>
      <c r="R231" s="13"/>
      <c r="S231" s="13"/>
      <c r="T231" s="13">
        <v>6000000</v>
      </c>
      <c r="U231" s="13">
        <v>5970000</v>
      </c>
      <c r="V231" s="13">
        <f t="shared" si="6"/>
        <v>99.5</v>
      </c>
    </row>
    <row r="232" spans="1:22" s="3" customFormat="1" ht="105.75" customHeight="1" x14ac:dyDescent="0.25">
      <c r="A232" s="4"/>
      <c r="B232" s="24"/>
      <c r="C232" s="11" t="s">
        <v>213</v>
      </c>
      <c r="D232" s="11" t="s">
        <v>354</v>
      </c>
      <c r="E232" s="35" t="s">
        <v>439</v>
      </c>
      <c r="F232" s="11"/>
      <c r="G232" s="11"/>
      <c r="H232" s="11"/>
      <c r="I232" s="11"/>
      <c r="J232" s="13"/>
      <c r="K232" s="13"/>
      <c r="L232" s="13"/>
      <c r="M232" s="13"/>
      <c r="N232" s="13"/>
      <c r="O232" s="13"/>
      <c r="P232" s="13"/>
      <c r="Q232" s="13"/>
      <c r="R232" s="13"/>
      <c r="S232" s="13"/>
      <c r="T232" s="13">
        <v>1865308.13</v>
      </c>
      <c r="U232" s="13">
        <v>1865308.13</v>
      </c>
      <c r="V232" s="13">
        <f t="shared" si="6"/>
        <v>100</v>
      </c>
    </row>
    <row r="233" spans="1:22" s="3" customFormat="1" ht="92.4" x14ac:dyDescent="0.25">
      <c r="A233" s="4"/>
      <c r="B233" s="24"/>
      <c r="C233" s="11" t="s">
        <v>213</v>
      </c>
      <c r="D233" s="11" t="s">
        <v>401</v>
      </c>
      <c r="E233" s="35" t="s">
        <v>402</v>
      </c>
      <c r="F233" s="11"/>
      <c r="G233" s="11"/>
      <c r="H233" s="11"/>
      <c r="I233" s="11"/>
      <c r="J233" s="13"/>
      <c r="K233" s="13"/>
      <c r="L233" s="13"/>
      <c r="M233" s="13"/>
      <c r="N233" s="13"/>
      <c r="O233" s="13"/>
      <c r="P233" s="13"/>
      <c r="Q233" s="13"/>
      <c r="R233" s="13"/>
      <c r="S233" s="13"/>
      <c r="T233" s="13">
        <v>294808.74</v>
      </c>
      <c r="U233" s="13">
        <v>294808.74</v>
      </c>
      <c r="V233" s="13">
        <f t="shared" si="6"/>
        <v>100</v>
      </c>
    </row>
    <row r="234" spans="1:22" s="3" customFormat="1" ht="79.2" x14ac:dyDescent="0.25">
      <c r="A234" s="4"/>
      <c r="B234" s="24"/>
      <c r="C234" s="11" t="s">
        <v>213</v>
      </c>
      <c r="D234" s="11" t="s">
        <v>403</v>
      </c>
      <c r="E234" s="12" t="s">
        <v>404</v>
      </c>
      <c r="F234" s="11"/>
      <c r="G234" s="11"/>
      <c r="H234" s="11"/>
      <c r="I234" s="11"/>
      <c r="J234" s="13"/>
      <c r="K234" s="13"/>
      <c r="L234" s="13"/>
      <c r="M234" s="13"/>
      <c r="N234" s="13"/>
      <c r="O234" s="13"/>
      <c r="P234" s="13"/>
      <c r="Q234" s="13"/>
      <c r="R234" s="13"/>
      <c r="S234" s="13"/>
      <c r="T234" s="13">
        <v>11288886.57</v>
      </c>
      <c r="U234" s="13">
        <v>11288886.57</v>
      </c>
      <c r="V234" s="13">
        <f t="shared" si="6"/>
        <v>100</v>
      </c>
    </row>
    <row r="235" spans="1:22" s="3" customFormat="1" ht="92.4" x14ac:dyDescent="0.25">
      <c r="A235" s="4"/>
      <c r="B235" s="24"/>
      <c r="C235" s="11" t="s">
        <v>213</v>
      </c>
      <c r="D235" s="11" t="s">
        <v>400</v>
      </c>
      <c r="E235" s="32" t="s">
        <v>440</v>
      </c>
      <c r="F235" s="11"/>
      <c r="G235" s="11"/>
      <c r="H235" s="11"/>
      <c r="I235" s="11"/>
      <c r="J235" s="13"/>
      <c r="K235" s="13"/>
      <c r="L235" s="13"/>
      <c r="M235" s="13"/>
      <c r="N235" s="13"/>
      <c r="O235" s="13"/>
      <c r="P235" s="13"/>
      <c r="Q235" s="13"/>
      <c r="R235" s="13"/>
      <c r="S235" s="13"/>
      <c r="T235" s="13">
        <v>6905200</v>
      </c>
      <c r="U235" s="13">
        <v>5623933.3200000003</v>
      </c>
      <c r="V235" s="13">
        <f t="shared" si="6"/>
        <v>81.44</v>
      </c>
    </row>
    <row r="236" spans="1:22" s="3" customFormat="1" ht="92.4" x14ac:dyDescent="0.25">
      <c r="A236" s="4"/>
      <c r="B236" s="24"/>
      <c r="C236" s="11" t="s">
        <v>213</v>
      </c>
      <c r="D236" s="11" t="s">
        <v>441</v>
      </c>
      <c r="E236" s="32" t="s">
        <v>443</v>
      </c>
      <c r="F236" s="11"/>
      <c r="G236" s="11"/>
      <c r="H236" s="11"/>
      <c r="I236" s="11"/>
      <c r="J236" s="13"/>
      <c r="K236" s="13"/>
      <c r="L236" s="13"/>
      <c r="M236" s="13"/>
      <c r="N236" s="13"/>
      <c r="O236" s="13"/>
      <c r="P236" s="13"/>
      <c r="Q236" s="13"/>
      <c r="R236" s="13"/>
      <c r="S236" s="13"/>
      <c r="T236" s="13">
        <v>312800</v>
      </c>
      <c r="U236" s="13">
        <v>312800</v>
      </c>
      <c r="V236" s="13">
        <f t="shared" si="6"/>
        <v>100</v>
      </c>
    </row>
    <row r="237" spans="1:22" s="3" customFormat="1" ht="132" x14ac:dyDescent="0.25">
      <c r="A237" s="4"/>
      <c r="B237" s="24"/>
      <c r="C237" s="11" t="s">
        <v>213</v>
      </c>
      <c r="D237" s="11" t="s">
        <v>442</v>
      </c>
      <c r="E237" s="32" t="s">
        <v>444</v>
      </c>
      <c r="F237" s="11"/>
      <c r="G237" s="11"/>
      <c r="H237" s="11"/>
      <c r="I237" s="11"/>
      <c r="J237" s="13"/>
      <c r="K237" s="13"/>
      <c r="L237" s="13"/>
      <c r="M237" s="13"/>
      <c r="N237" s="13"/>
      <c r="O237" s="13"/>
      <c r="P237" s="13"/>
      <c r="Q237" s="13"/>
      <c r="R237" s="13"/>
      <c r="S237" s="13"/>
      <c r="T237" s="13">
        <v>2479900</v>
      </c>
      <c r="U237" s="13">
        <v>2479900</v>
      </c>
      <c r="V237" s="13">
        <f t="shared" si="6"/>
        <v>100</v>
      </c>
    </row>
    <row r="238" spans="1:22" s="3" customFormat="1" ht="18" customHeight="1" x14ac:dyDescent="0.25">
      <c r="A238" s="2"/>
      <c r="B238" s="5"/>
      <c r="C238" s="8" t="s">
        <v>213</v>
      </c>
      <c r="D238" s="8" t="s">
        <v>280</v>
      </c>
      <c r="E238" s="9" t="s">
        <v>238</v>
      </c>
      <c r="F238" s="8"/>
      <c r="G238" s="8"/>
      <c r="H238" s="8"/>
      <c r="I238" s="8"/>
      <c r="J238" s="10"/>
      <c r="K238" s="10"/>
      <c r="L238" s="10"/>
      <c r="M238" s="10"/>
      <c r="N238" s="10"/>
      <c r="O238" s="10"/>
      <c r="P238" s="10"/>
      <c r="Q238" s="10"/>
      <c r="R238" s="10"/>
      <c r="S238" s="10"/>
      <c r="T238" s="10">
        <f>SUM(T239+T260+T262+T264)</f>
        <v>931774873.46000004</v>
      </c>
      <c r="U238" s="10">
        <f>SUM(U239+U260+U262+U264)</f>
        <v>930570458.06000006</v>
      </c>
      <c r="V238" s="10">
        <f t="shared" si="6"/>
        <v>99.87</v>
      </c>
    </row>
    <row r="239" spans="1:22" s="3" customFormat="1" ht="26.4" x14ac:dyDescent="0.25">
      <c r="A239" s="2"/>
      <c r="B239" s="5"/>
      <c r="C239" s="8" t="s">
        <v>213</v>
      </c>
      <c r="D239" s="8" t="s">
        <v>281</v>
      </c>
      <c r="E239" s="9" t="s">
        <v>239</v>
      </c>
      <c r="F239" s="8"/>
      <c r="G239" s="8"/>
      <c r="H239" s="8"/>
      <c r="I239" s="8"/>
      <c r="J239" s="10"/>
      <c r="K239" s="10"/>
      <c r="L239" s="10"/>
      <c r="M239" s="10"/>
      <c r="N239" s="10"/>
      <c r="O239" s="10"/>
      <c r="P239" s="10"/>
      <c r="Q239" s="10"/>
      <c r="R239" s="10"/>
      <c r="S239" s="10"/>
      <c r="T239" s="10">
        <f>SUM(T240)</f>
        <v>923131173.46000004</v>
      </c>
      <c r="U239" s="10">
        <f>SUM(U240)</f>
        <v>921926758.06000006</v>
      </c>
      <c r="V239" s="10">
        <f t="shared" si="6"/>
        <v>99.87</v>
      </c>
    </row>
    <row r="240" spans="1:22" s="3" customFormat="1" ht="26.4" x14ac:dyDescent="0.25">
      <c r="A240" s="2"/>
      <c r="B240" s="5"/>
      <c r="C240" s="8" t="s">
        <v>213</v>
      </c>
      <c r="D240" s="8" t="s">
        <v>282</v>
      </c>
      <c r="E240" s="9" t="s">
        <v>240</v>
      </c>
      <c r="F240" s="8"/>
      <c r="G240" s="8"/>
      <c r="H240" s="8"/>
      <c r="I240" s="8"/>
      <c r="J240" s="10"/>
      <c r="K240" s="10"/>
      <c r="L240" s="10"/>
      <c r="M240" s="10"/>
      <c r="N240" s="10"/>
      <c r="O240" s="10"/>
      <c r="P240" s="10"/>
      <c r="Q240" s="10"/>
      <c r="R240" s="10"/>
      <c r="S240" s="10"/>
      <c r="T240" s="10">
        <f>SUM(T241:T259)</f>
        <v>923131173.46000004</v>
      </c>
      <c r="U240" s="10">
        <f>SUM(U241:U259)</f>
        <v>921926758.06000006</v>
      </c>
      <c r="V240" s="10">
        <f t="shared" si="6"/>
        <v>99.87</v>
      </c>
    </row>
    <row r="241" spans="1:22" s="3" customFormat="1" ht="92.4" x14ac:dyDescent="0.25">
      <c r="A241" s="4"/>
      <c r="B241" s="6"/>
      <c r="C241" s="11" t="s">
        <v>213</v>
      </c>
      <c r="D241" s="11" t="s">
        <v>283</v>
      </c>
      <c r="E241" s="14" t="s">
        <v>241</v>
      </c>
      <c r="F241" s="11"/>
      <c r="G241" s="11"/>
      <c r="H241" s="11"/>
      <c r="I241" s="11"/>
      <c r="J241" s="13"/>
      <c r="K241" s="13"/>
      <c r="L241" s="13"/>
      <c r="M241" s="13"/>
      <c r="N241" s="13"/>
      <c r="O241" s="13"/>
      <c r="P241" s="13"/>
      <c r="Q241" s="13"/>
      <c r="R241" s="13"/>
      <c r="S241" s="13"/>
      <c r="T241" s="13">
        <v>56150250</v>
      </c>
      <c r="U241" s="13">
        <v>56150250</v>
      </c>
      <c r="V241" s="13">
        <f t="shared" si="6"/>
        <v>100</v>
      </c>
    </row>
    <row r="242" spans="1:22" s="3" customFormat="1" ht="92.4" x14ac:dyDescent="0.25">
      <c r="A242" s="4"/>
      <c r="B242" s="6"/>
      <c r="C242" s="11" t="s">
        <v>213</v>
      </c>
      <c r="D242" s="11" t="s">
        <v>284</v>
      </c>
      <c r="E242" s="14" t="s">
        <v>242</v>
      </c>
      <c r="F242" s="11"/>
      <c r="G242" s="11"/>
      <c r="H242" s="11"/>
      <c r="I242" s="11"/>
      <c r="J242" s="13"/>
      <c r="K242" s="13"/>
      <c r="L242" s="13"/>
      <c r="M242" s="13"/>
      <c r="N242" s="13"/>
      <c r="O242" s="13"/>
      <c r="P242" s="13"/>
      <c r="Q242" s="13"/>
      <c r="R242" s="13"/>
      <c r="S242" s="13"/>
      <c r="T242" s="13">
        <v>35443.46</v>
      </c>
      <c r="U242" s="13">
        <v>35443.46</v>
      </c>
      <c r="V242" s="13">
        <f t="shared" si="6"/>
        <v>100</v>
      </c>
    </row>
    <row r="243" spans="1:22" s="3" customFormat="1" ht="92.4" x14ac:dyDescent="0.25">
      <c r="A243" s="4"/>
      <c r="B243" s="6"/>
      <c r="C243" s="11" t="s">
        <v>213</v>
      </c>
      <c r="D243" s="11" t="s">
        <v>478</v>
      </c>
      <c r="E243" s="14" t="s">
        <v>479</v>
      </c>
      <c r="F243" s="11"/>
      <c r="G243" s="11"/>
      <c r="H243" s="11"/>
      <c r="I243" s="11"/>
      <c r="J243" s="13"/>
      <c r="K243" s="13"/>
      <c r="L243" s="13"/>
      <c r="M243" s="13"/>
      <c r="N243" s="13"/>
      <c r="O243" s="13"/>
      <c r="P243" s="13"/>
      <c r="Q243" s="13"/>
      <c r="R243" s="13"/>
      <c r="S243" s="13"/>
      <c r="T243" s="13">
        <v>198300</v>
      </c>
      <c r="U243" s="13">
        <v>142400</v>
      </c>
      <c r="V243" s="13">
        <f t="shared" si="6"/>
        <v>71.81</v>
      </c>
    </row>
    <row r="244" spans="1:22" s="3" customFormat="1" ht="171" customHeight="1" x14ac:dyDescent="0.25">
      <c r="A244" s="4"/>
      <c r="B244" s="6"/>
      <c r="C244" s="11" t="s">
        <v>213</v>
      </c>
      <c r="D244" s="11" t="s">
        <v>285</v>
      </c>
      <c r="E244" s="14" t="s">
        <v>243</v>
      </c>
      <c r="F244" s="11"/>
      <c r="G244" s="11"/>
      <c r="H244" s="11"/>
      <c r="I244" s="11"/>
      <c r="J244" s="13"/>
      <c r="K244" s="13"/>
      <c r="L244" s="13"/>
      <c r="M244" s="13"/>
      <c r="N244" s="13"/>
      <c r="O244" s="13"/>
      <c r="P244" s="13"/>
      <c r="Q244" s="13"/>
      <c r="R244" s="13"/>
      <c r="S244" s="13"/>
      <c r="T244" s="13">
        <v>130554430</v>
      </c>
      <c r="U244" s="13">
        <v>130554351</v>
      </c>
      <c r="V244" s="13">
        <f t="shared" si="6"/>
        <v>100</v>
      </c>
    </row>
    <row r="245" spans="1:22" s="3" customFormat="1" ht="168" customHeight="1" x14ac:dyDescent="0.25">
      <c r="A245" s="4"/>
      <c r="B245" s="6"/>
      <c r="C245" s="11" t="s">
        <v>213</v>
      </c>
      <c r="D245" s="11" t="s">
        <v>286</v>
      </c>
      <c r="E245" s="14" t="s">
        <v>244</v>
      </c>
      <c r="F245" s="11"/>
      <c r="G245" s="11"/>
      <c r="H245" s="11"/>
      <c r="I245" s="11"/>
      <c r="J245" s="13"/>
      <c r="K245" s="13"/>
      <c r="L245" s="13"/>
      <c r="M245" s="13"/>
      <c r="N245" s="13"/>
      <c r="O245" s="13"/>
      <c r="P245" s="13"/>
      <c r="Q245" s="13"/>
      <c r="R245" s="13"/>
      <c r="S245" s="13"/>
      <c r="T245" s="13">
        <v>65453220</v>
      </c>
      <c r="U245" s="13">
        <v>64857520</v>
      </c>
      <c r="V245" s="13">
        <f t="shared" si="6"/>
        <v>99.09</v>
      </c>
    </row>
    <row r="246" spans="1:22" s="3" customFormat="1" ht="92.4" x14ac:dyDescent="0.25">
      <c r="A246" s="4"/>
      <c r="B246" s="6"/>
      <c r="C246" s="11" t="s">
        <v>213</v>
      </c>
      <c r="D246" s="11" t="s">
        <v>287</v>
      </c>
      <c r="E246" s="14" t="s">
        <v>245</v>
      </c>
      <c r="F246" s="11"/>
      <c r="G246" s="11"/>
      <c r="H246" s="11"/>
      <c r="I246" s="11"/>
      <c r="J246" s="13"/>
      <c r="K246" s="13"/>
      <c r="L246" s="13"/>
      <c r="M246" s="13"/>
      <c r="N246" s="13"/>
      <c r="O246" s="13"/>
      <c r="P246" s="13"/>
      <c r="Q246" s="13"/>
      <c r="R246" s="13"/>
      <c r="S246" s="13"/>
      <c r="T246" s="13">
        <v>138800</v>
      </c>
      <c r="U246" s="13">
        <v>138800</v>
      </c>
      <c r="V246" s="13">
        <f t="shared" si="6"/>
        <v>100</v>
      </c>
    </row>
    <row r="247" spans="1:22" s="3" customFormat="1" ht="92.4" x14ac:dyDescent="0.25">
      <c r="A247" s="4"/>
      <c r="B247" s="6"/>
      <c r="C247" s="11" t="s">
        <v>213</v>
      </c>
      <c r="D247" s="11" t="s">
        <v>288</v>
      </c>
      <c r="E247" s="14" t="s">
        <v>246</v>
      </c>
      <c r="F247" s="11"/>
      <c r="G247" s="11"/>
      <c r="H247" s="11"/>
      <c r="I247" s="11"/>
      <c r="J247" s="13"/>
      <c r="K247" s="13"/>
      <c r="L247" s="13"/>
      <c r="M247" s="13"/>
      <c r="N247" s="13"/>
      <c r="O247" s="13"/>
      <c r="P247" s="13"/>
      <c r="Q247" s="13"/>
      <c r="R247" s="13"/>
      <c r="S247" s="13"/>
      <c r="T247" s="13">
        <v>36808400</v>
      </c>
      <c r="U247" s="13">
        <v>36808400</v>
      </c>
      <c r="V247" s="13">
        <f t="shared" si="6"/>
        <v>100</v>
      </c>
    </row>
    <row r="248" spans="1:22" s="3" customFormat="1" ht="66" x14ac:dyDescent="0.25">
      <c r="A248" s="4"/>
      <c r="B248" s="6"/>
      <c r="C248" s="11" t="s">
        <v>213</v>
      </c>
      <c r="D248" s="11" t="s">
        <v>289</v>
      </c>
      <c r="E248" s="14" t="s">
        <v>247</v>
      </c>
      <c r="F248" s="11"/>
      <c r="G248" s="11"/>
      <c r="H248" s="11"/>
      <c r="I248" s="11"/>
      <c r="J248" s="13"/>
      <c r="K248" s="13"/>
      <c r="L248" s="13"/>
      <c r="M248" s="13"/>
      <c r="N248" s="13"/>
      <c r="O248" s="13"/>
      <c r="P248" s="13"/>
      <c r="Q248" s="13"/>
      <c r="R248" s="13"/>
      <c r="S248" s="13"/>
      <c r="T248" s="13">
        <v>772700</v>
      </c>
      <c r="U248" s="13">
        <v>772700</v>
      </c>
      <c r="V248" s="13">
        <f t="shared" si="6"/>
        <v>100</v>
      </c>
    </row>
    <row r="249" spans="1:22" s="3" customFormat="1" ht="105.6" x14ac:dyDescent="0.25">
      <c r="A249" s="4"/>
      <c r="B249" s="6"/>
      <c r="C249" s="11" t="s">
        <v>213</v>
      </c>
      <c r="D249" s="11" t="s">
        <v>290</v>
      </c>
      <c r="E249" s="14" t="s">
        <v>248</v>
      </c>
      <c r="F249" s="11"/>
      <c r="G249" s="11"/>
      <c r="H249" s="11"/>
      <c r="I249" s="11"/>
      <c r="J249" s="13"/>
      <c r="K249" s="13"/>
      <c r="L249" s="13"/>
      <c r="M249" s="13"/>
      <c r="N249" s="13"/>
      <c r="O249" s="13"/>
      <c r="P249" s="13"/>
      <c r="Q249" s="13"/>
      <c r="R249" s="13"/>
      <c r="S249" s="13"/>
      <c r="T249" s="13">
        <v>1088765</v>
      </c>
      <c r="U249" s="13">
        <v>1088765</v>
      </c>
      <c r="V249" s="13">
        <f t="shared" si="6"/>
        <v>100</v>
      </c>
    </row>
    <row r="250" spans="1:22" s="3" customFormat="1" ht="79.2" x14ac:dyDescent="0.25">
      <c r="A250" s="4"/>
      <c r="B250" s="6"/>
      <c r="C250" s="11" t="s">
        <v>213</v>
      </c>
      <c r="D250" s="11" t="s">
        <v>291</v>
      </c>
      <c r="E250" s="14" t="s">
        <v>249</v>
      </c>
      <c r="F250" s="11"/>
      <c r="G250" s="11"/>
      <c r="H250" s="11"/>
      <c r="I250" s="11"/>
      <c r="J250" s="13"/>
      <c r="K250" s="13"/>
      <c r="L250" s="13"/>
      <c r="M250" s="13"/>
      <c r="N250" s="13"/>
      <c r="O250" s="13"/>
      <c r="P250" s="13"/>
      <c r="Q250" s="13"/>
      <c r="R250" s="13"/>
      <c r="S250" s="13"/>
      <c r="T250" s="13">
        <v>8775</v>
      </c>
      <c r="U250" s="13">
        <v>8775</v>
      </c>
      <c r="V250" s="13">
        <f t="shared" si="6"/>
        <v>100</v>
      </c>
    </row>
    <row r="251" spans="1:22" s="3" customFormat="1" ht="92.4" x14ac:dyDescent="0.25">
      <c r="A251" s="4"/>
      <c r="B251" s="6"/>
      <c r="C251" s="11" t="s">
        <v>213</v>
      </c>
      <c r="D251" s="11" t="s">
        <v>292</v>
      </c>
      <c r="E251" s="14" t="s">
        <v>250</v>
      </c>
      <c r="F251" s="11"/>
      <c r="G251" s="11"/>
      <c r="H251" s="11"/>
      <c r="I251" s="11"/>
      <c r="J251" s="13"/>
      <c r="K251" s="13"/>
      <c r="L251" s="13"/>
      <c r="M251" s="13"/>
      <c r="N251" s="13"/>
      <c r="O251" s="13"/>
      <c r="P251" s="13"/>
      <c r="Q251" s="13"/>
      <c r="R251" s="13"/>
      <c r="S251" s="13"/>
      <c r="T251" s="13">
        <v>5093240</v>
      </c>
      <c r="U251" s="13">
        <v>5093240</v>
      </c>
      <c r="V251" s="13">
        <f t="shared" si="6"/>
        <v>100</v>
      </c>
    </row>
    <row r="252" spans="1:22" s="3" customFormat="1" ht="132" x14ac:dyDescent="0.25">
      <c r="A252" s="4"/>
      <c r="B252" s="6"/>
      <c r="C252" s="11" t="s">
        <v>213</v>
      </c>
      <c r="D252" s="11" t="s">
        <v>293</v>
      </c>
      <c r="E252" s="14" t="s">
        <v>251</v>
      </c>
      <c r="F252" s="11"/>
      <c r="G252" s="11"/>
      <c r="H252" s="11"/>
      <c r="I252" s="11"/>
      <c r="J252" s="13"/>
      <c r="K252" s="13"/>
      <c r="L252" s="13"/>
      <c r="M252" s="13"/>
      <c r="N252" s="13"/>
      <c r="O252" s="13"/>
      <c r="P252" s="13"/>
      <c r="Q252" s="13"/>
      <c r="R252" s="13"/>
      <c r="S252" s="13"/>
      <c r="T252" s="13">
        <v>1610500</v>
      </c>
      <c r="U252" s="13">
        <v>1610500</v>
      </c>
      <c r="V252" s="13">
        <f t="shared" si="6"/>
        <v>100</v>
      </c>
    </row>
    <row r="253" spans="1:22" s="3" customFormat="1" ht="169.5" customHeight="1" x14ac:dyDescent="0.25">
      <c r="A253" s="4"/>
      <c r="B253" s="6"/>
      <c r="C253" s="11" t="s">
        <v>213</v>
      </c>
      <c r="D253" s="11" t="s">
        <v>294</v>
      </c>
      <c r="E253" s="14" t="s">
        <v>252</v>
      </c>
      <c r="F253" s="11"/>
      <c r="G253" s="11"/>
      <c r="H253" s="11"/>
      <c r="I253" s="11"/>
      <c r="J253" s="13"/>
      <c r="K253" s="13"/>
      <c r="L253" s="13"/>
      <c r="M253" s="13"/>
      <c r="N253" s="13"/>
      <c r="O253" s="13"/>
      <c r="P253" s="13"/>
      <c r="Q253" s="13"/>
      <c r="R253" s="13"/>
      <c r="S253" s="13"/>
      <c r="T253" s="13">
        <v>285515000</v>
      </c>
      <c r="U253" s="13">
        <v>285515000</v>
      </c>
      <c r="V253" s="13">
        <f t="shared" si="6"/>
        <v>100</v>
      </c>
    </row>
    <row r="254" spans="1:22" s="3" customFormat="1" ht="92.4" x14ac:dyDescent="0.25">
      <c r="A254" s="4"/>
      <c r="B254" s="6"/>
      <c r="C254" s="11" t="s">
        <v>213</v>
      </c>
      <c r="D254" s="11" t="s">
        <v>295</v>
      </c>
      <c r="E254" s="14" t="s">
        <v>253</v>
      </c>
      <c r="F254" s="11"/>
      <c r="G254" s="11"/>
      <c r="H254" s="11"/>
      <c r="I254" s="11"/>
      <c r="J254" s="13"/>
      <c r="K254" s="13"/>
      <c r="L254" s="13"/>
      <c r="M254" s="13"/>
      <c r="N254" s="13"/>
      <c r="O254" s="13"/>
      <c r="P254" s="13"/>
      <c r="Q254" s="13"/>
      <c r="R254" s="13"/>
      <c r="S254" s="13"/>
      <c r="T254" s="13">
        <v>12721600</v>
      </c>
      <c r="U254" s="13">
        <v>12721600</v>
      </c>
      <c r="V254" s="13">
        <f t="shared" si="6"/>
        <v>100</v>
      </c>
    </row>
    <row r="255" spans="1:22" s="3" customFormat="1" ht="92.4" x14ac:dyDescent="0.25">
      <c r="A255" s="4"/>
      <c r="B255" s="6"/>
      <c r="C255" s="11" t="s">
        <v>213</v>
      </c>
      <c r="D255" s="11" t="s">
        <v>296</v>
      </c>
      <c r="E255" s="14" t="s">
        <v>254</v>
      </c>
      <c r="F255" s="11"/>
      <c r="G255" s="11"/>
      <c r="H255" s="11"/>
      <c r="I255" s="11"/>
      <c r="J255" s="13"/>
      <c r="K255" s="13"/>
      <c r="L255" s="13"/>
      <c r="M255" s="13"/>
      <c r="N255" s="13"/>
      <c r="O255" s="13"/>
      <c r="P255" s="13"/>
      <c r="Q255" s="13"/>
      <c r="R255" s="13"/>
      <c r="S255" s="13"/>
      <c r="T255" s="13">
        <v>5711800</v>
      </c>
      <c r="U255" s="13">
        <v>5159423.5999999996</v>
      </c>
      <c r="V255" s="13">
        <f t="shared" si="6"/>
        <v>90.33</v>
      </c>
    </row>
    <row r="256" spans="1:22" s="3" customFormat="1" ht="105.6" x14ac:dyDescent="0.25">
      <c r="A256" s="4"/>
      <c r="B256" s="6"/>
      <c r="C256" s="11" t="s">
        <v>213</v>
      </c>
      <c r="D256" s="11" t="s">
        <v>405</v>
      </c>
      <c r="E256" s="14" t="s">
        <v>406</v>
      </c>
      <c r="F256" s="11"/>
      <c r="G256" s="11"/>
      <c r="H256" s="11"/>
      <c r="I256" s="11"/>
      <c r="J256" s="13"/>
      <c r="K256" s="13"/>
      <c r="L256" s="13"/>
      <c r="M256" s="13"/>
      <c r="N256" s="13"/>
      <c r="O256" s="13"/>
      <c r="P256" s="13"/>
      <c r="Q256" s="13"/>
      <c r="R256" s="13"/>
      <c r="S256" s="13"/>
      <c r="T256" s="13">
        <v>21920950</v>
      </c>
      <c r="U256" s="13">
        <v>21920650</v>
      </c>
      <c r="V256" s="13">
        <f t="shared" si="6"/>
        <v>100</v>
      </c>
    </row>
    <row r="257" spans="1:22" s="3" customFormat="1" ht="170.25" customHeight="1" x14ac:dyDescent="0.25">
      <c r="A257" s="4"/>
      <c r="B257" s="6"/>
      <c r="C257" s="11" t="s">
        <v>213</v>
      </c>
      <c r="D257" s="11" t="s">
        <v>297</v>
      </c>
      <c r="E257" s="14" t="s">
        <v>255</v>
      </c>
      <c r="F257" s="11"/>
      <c r="G257" s="11"/>
      <c r="H257" s="11"/>
      <c r="I257" s="11"/>
      <c r="J257" s="13"/>
      <c r="K257" s="13"/>
      <c r="L257" s="13"/>
      <c r="M257" s="13"/>
      <c r="N257" s="13"/>
      <c r="O257" s="13"/>
      <c r="P257" s="13"/>
      <c r="Q257" s="13"/>
      <c r="R257" s="13"/>
      <c r="S257" s="13"/>
      <c r="T257" s="13">
        <v>288655000</v>
      </c>
      <c r="U257" s="13">
        <v>288654940</v>
      </c>
      <c r="V257" s="13">
        <f t="shared" si="6"/>
        <v>100</v>
      </c>
    </row>
    <row r="258" spans="1:22" s="3" customFormat="1" ht="79.2" x14ac:dyDescent="0.25">
      <c r="A258" s="4"/>
      <c r="B258" s="6"/>
      <c r="C258" s="11" t="s">
        <v>213</v>
      </c>
      <c r="D258" s="11" t="s">
        <v>298</v>
      </c>
      <c r="E258" s="14" t="s">
        <v>256</v>
      </c>
      <c r="F258" s="11"/>
      <c r="G258" s="11"/>
      <c r="H258" s="11"/>
      <c r="I258" s="11"/>
      <c r="J258" s="13"/>
      <c r="K258" s="13"/>
      <c r="L258" s="13"/>
      <c r="M258" s="13"/>
      <c r="N258" s="13"/>
      <c r="O258" s="13"/>
      <c r="P258" s="13"/>
      <c r="Q258" s="13"/>
      <c r="R258" s="13"/>
      <c r="S258" s="13"/>
      <c r="T258" s="13">
        <v>1544900</v>
      </c>
      <c r="U258" s="13">
        <v>1544900</v>
      </c>
      <c r="V258" s="13">
        <f t="shared" si="6"/>
        <v>100</v>
      </c>
    </row>
    <row r="259" spans="1:22" s="3" customFormat="1" ht="66" x14ac:dyDescent="0.25">
      <c r="A259" s="4"/>
      <c r="B259" s="6"/>
      <c r="C259" s="11" t="s">
        <v>213</v>
      </c>
      <c r="D259" s="11" t="s">
        <v>299</v>
      </c>
      <c r="E259" s="14" t="s">
        <v>257</v>
      </c>
      <c r="F259" s="11"/>
      <c r="G259" s="11"/>
      <c r="H259" s="11"/>
      <c r="I259" s="11"/>
      <c r="J259" s="13"/>
      <c r="K259" s="13"/>
      <c r="L259" s="13"/>
      <c r="M259" s="13"/>
      <c r="N259" s="13"/>
      <c r="O259" s="13"/>
      <c r="P259" s="13"/>
      <c r="Q259" s="13"/>
      <c r="R259" s="13"/>
      <c r="S259" s="13"/>
      <c r="T259" s="13">
        <v>9149100</v>
      </c>
      <c r="U259" s="13">
        <v>9149100</v>
      </c>
      <c r="V259" s="13">
        <f t="shared" si="6"/>
        <v>100</v>
      </c>
    </row>
    <row r="260" spans="1:22" s="3" customFormat="1" ht="52.8" x14ac:dyDescent="0.25">
      <c r="A260" s="2"/>
      <c r="B260" s="5"/>
      <c r="C260" s="8" t="s">
        <v>213</v>
      </c>
      <c r="D260" s="8" t="s">
        <v>300</v>
      </c>
      <c r="E260" s="9" t="s">
        <v>258</v>
      </c>
      <c r="F260" s="8"/>
      <c r="G260" s="8"/>
      <c r="H260" s="8"/>
      <c r="I260" s="8"/>
      <c r="J260" s="10"/>
      <c r="K260" s="10"/>
      <c r="L260" s="10"/>
      <c r="M260" s="10"/>
      <c r="N260" s="10"/>
      <c r="O260" s="10"/>
      <c r="P260" s="10"/>
      <c r="Q260" s="10"/>
      <c r="R260" s="10"/>
      <c r="S260" s="10"/>
      <c r="T260" s="10">
        <f>SUM(T261)</f>
        <v>8634200</v>
      </c>
      <c r="U260" s="10">
        <f>SUM(U261)</f>
        <v>8634200</v>
      </c>
      <c r="V260" s="10">
        <f t="shared" si="6"/>
        <v>100</v>
      </c>
    </row>
    <row r="261" spans="1:22" s="3" customFormat="1" ht="52.8" x14ac:dyDescent="0.25">
      <c r="A261" s="4"/>
      <c r="B261" s="6"/>
      <c r="C261" s="11" t="s">
        <v>213</v>
      </c>
      <c r="D261" s="11" t="s">
        <v>301</v>
      </c>
      <c r="E261" s="14" t="s">
        <v>310</v>
      </c>
      <c r="F261" s="11"/>
      <c r="G261" s="11"/>
      <c r="H261" s="11"/>
      <c r="I261" s="11"/>
      <c r="J261" s="13"/>
      <c r="K261" s="13"/>
      <c r="L261" s="13"/>
      <c r="M261" s="13"/>
      <c r="N261" s="13"/>
      <c r="O261" s="13"/>
      <c r="P261" s="13"/>
      <c r="Q261" s="13"/>
      <c r="R261" s="13"/>
      <c r="S261" s="13"/>
      <c r="T261" s="13">
        <v>8634200</v>
      </c>
      <c r="U261" s="13">
        <v>8634200</v>
      </c>
      <c r="V261" s="13">
        <f t="shared" si="6"/>
        <v>100</v>
      </c>
    </row>
    <row r="262" spans="1:22" s="3" customFormat="1" ht="52.8" x14ac:dyDescent="0.25">
      <c r="A262" s="2"/>
      <c r="B262" s="5"/>
      <c r="C262" s="8" t="s">
        <v>213</v>
      </c>
      <c r="D262" s="8" t="s">
        <v>302</v>
      </c>
      <c r="E262" s="9" t="s">
        <v>259</v>
      </c>
      <c r="F262" s="8"/>
      <c r="G262" s="8"/>
      <c r="H262" s="8"/>
      <c r="I262" s="8"/>
      <c r="J262" s="10"/>
      <c r="K262" s="10"/>
      <c r="L262" s="10"/>
      <c r="M262" s="10"/>
      <c r="N262" s="10"/>
      <c r="O262" s="10"/>
      <c r="P262" s="10"/>
      <c r="Q262" s="10"/>
      <c r="R262" s="10"/>
      <c r="S262" s="10"/>
      <c r="T262" s="10">
        <f>SUM(T263)</f>
        <v>0</v>
      </c>
      <c r="U262" s="10">
        <f>SUM(U263)</f>
        <v>0</v>
      </c>
      <c r="V262" s="10" t="e">
        <f t="shared" si="6"/>
        <v>#DIV/0!</v>
      </c>
    </row>
    <row r="263" spans="1:22" s="3" customFormat="1" ht="39.6" x14ac:dyDescent="0.25">
      <c r="A263" s="4"/>
      <c r="B263" s="6"/>
      <c r="C263" s="11" t="s">
        <v>213</v>
      </c>
      <c r="D263" s="11" t="s">
        <v>303</v>
      </c>
      <c r="E263" s="14" t="s">
        <v>311</v>
      </c>
      <c r="F263" s="11"/>
      <c r="G263" s="11"/>
      <c r="H263" s="11"/>
      <c r="I263" s="11"/>
      <c r="J263" s="13"/>
      <c r="K263" s="13"/>
      <c r="L263" s="13"/>
      <c r="M263" s="13"/>
      <c r="N263" s="13"/>
      <c r="O263" s="13"/>
      <c r="P263" s="13"/>
      <c r="Q263" s="13"/>
      <c r="R263" s="13"/>
      <c r="S263" s="13"/>
      <c r="T263" s="13">
        <v>0</v>
      </c>
      <c r="U263" s="13">
        <v>0</v>
      </c>
      <c r="V263" s="13" t="e">
        <f t="shared" si="6"/>
        <v>#DIV/0!</v>
      </c>
    </row>
    <row r="264" spans="1:22" s="3" customFormat="1" ht="39.6" x14ac:dyDescent="0.25">
      <c r="A264" s="2"/>
      <c r="B264" s="5"/>
      <c r="C264" s="8" t="s">
        <v>213</v>
      </c>
      <c r="D264" s="8" t="s">
        <v>304</v>
      </c>
      <c r="E264" s="9" t="s">
        <v>260</v>
      </c>
      <c r="F264" s="8"/>
      <c r="G264" s="8"/>
      <c r="H264" s="8"/>
      <c r="I264" s="8"/>
      <c r="J264" s="10"/>
      <c r="K264" s="10"/>
      <c r="L264" s="10"/>
      <c r="M264" s="10"/>
      <c r="N264" s="10"/>
      <c r="O264" s="10"/>
      <c r="P264" s="10"/>
      <c r="Q264" s="10"/>
      <c r="R264" s="10"/>
      <c r="S264" s="10"/>
      <c r="T264" s="10">
        <f>SUM(T265)</f>
        <v>9500</v>
      </c>
      <c r="U264" s="10">
        <v>9500</v>
      </c>
      <c r="V264" s="10">
        <f t="shared" si="6"/>
        <v>100</v>
      </c>
    </row>
    <row r="265" spans="1:22" s="3" customFormat="1" ht="39.6" x14ac:dyDescent="0.25">
      <c r="A265" s="4"/>
      <c r="B265" s="6"/>
      <c r="C265" s="11" t="s">
        <v>213</v>
      </c>
      <c r="D265" s="11" t="s">
        <v>305</v>
      </c>
      <c r="E265" s="12" t="s">
        <v>261</v>
      </c>
      <c r="F265" s="11"/>
      <c r="G265" s="11"/>
      <c r="H265" s="11"/>
      <c r="I265" s="11"/>
      <c r="J265" s="13"/>
      <c r="K265" s="13"/>
      <c r="L265" s="13"/>
      <c r="M265" s="13"/>
      <c r="N265" s="13"/>
      <c r="O265" s="13"/>
      <c r="P265" s="13"/>
      <c r="Q265" s="13"/>
      <c r="R265" s="13"/>
      <c r="S265" s="13"/>
      <c r="T265" s="13">
        <v>9500</v>
      </c>
      <c r="U265" s="13">
        <v>0</v>
      </c>
      <c r="V265" s="13">
        <f t="shared" si="6"/>
        <v>0</v>
      </c>
    </row>
    <row r="266" spans="1:22" s="3" customFormat="1" ht="20.25" customHeight="1" x14ac:dyDescent="0.25">
      <c r="A266" s="4"/>
      <c r="B266" s="26"/>
      <c r="C266" s="8" t="s">
        <v>213</v>
      </c>
      <c r="D266" s="8" t="s">
        <v>474</v>
      </c>
      <c r="E266" s="9" t="s">
        <v>477</v>
      </c>
      <c r="F266" s="8"/>
      <c r="G266" s="8"/>
      <c r="H266" s="8"/>
      <c r="I266" s="8"/>
      <c r="J266" s="10"/>
      <c r="K266" s="10"/>
      <c r="L266" s="10"/>
      <c r="M266" s="10"/>
      <c r="N266" s="10"/>
      <c r="O266" s="10"/>
      <c r="P266" s="10"/>
      <c r="Q266" s="10"/>
      <c r="R266" s="10"/>
      <c r="S266" s="10"/>
      <c r="T266" s="10">
        <f>T267</f>
        <v>1952921</v>
      </c>
      <c r="U266" s="10">
        <f>U267</f>
        <v>1952921</v>
      </c>
      <c r="V266" s="10">
        <f t="shared" si="6"/>
        <v>100</v>
      </c>
    </row>
    <row r="267" spans="1:22" s="3" customFormat="1" ht="92.4" x14ac:dyDescent="0.25">
      <c r="A267" s="4"/>
      <c r="B267" s="26"/>
      <c r="C267" s="11" t="s">
        <v>213</v>
      </c>
      <c r="D267" s="11" t="s">
        <v>475</v>
      </c>
      <c r="E267" s="32" t="s">
        <v>476</v>
      </c>
      <c r="F267" s="11"/>
      <c r="G267" s="11"/>
      <c r="H267" s="11"/>
      <c r="I267" s="11"/>
      <c r="J267" s="13"/>
      <c r="K267" s="13"/>
      <c r="L267" s="13"/>
      <c r="M267" s="13"/>
      <c r="N267" s="13"/>
      <c r="O267" s="13"/>
      <c r="P267" s="13"/>
      <c r="Q267" s="13"/>
      <c r="R267" s="13"/>
      <c r="S267" s="13"/>
      <c r="T267" s="13">
        <v>1952921</v>
      </c>
      <c r="U267" s="13">
        <v>1952921</v>
      </c>
      <c r="V267" s="13">
        <f t="shared" si="6"/>
        <v>100</v>
      </c>
    </row>
    <row r="268" spans="1:22" s="3" customFormat="1" ht="17.25" customHeight="1" x14ac:dyDescent="0.25">
      <c r="A268" s="4"/>
      <c r="B268" s="26"/>
      <c r="C268" s="8" t="s">
        <v>67</v>
      </c>
      <c r="D268" s="8" t="s">
        <v>363</v>
      </c>
      <c r="E268" s="9" t="s">
        <v>364</v>
      </c>
      <c r="F268" s="8"/>
      <c r="G268" s="8"/>
      <c r="H268" s="8"/>
      <c r="I268" s="8"/>
      <c r="J268" s="10"/>
      <c r="K268" s="10"/>
      <c r="L268" s="10"/>
      <c r="M268" s="10"/>
      <c r="N268" s="10"/>
      <c r="O268" s="10"/>
      <c r="P268" s="10"/>
      <c r="Q268" s="10"/>
      <c r="R268" s="10"/>
      <c r="S268" s="10"/>
      <c r="T268" s="10">
        <f>SUM(T269)</f>
        <v>657660.34</v>
      </c>
      <c r="U268" s="10">
        <f>SUM(U269)</f>
        <v>657660.34</v>
      </c>
      <c r="V268" s="10">
        <f t="shared" si="6"/>
        <v>100</v>
      </c>
    </row>
    <row r="269" spans="1:22" s="3" customFormat="1" ht="18.75" customHeight="1" x14ac:dyDescent="0.25">
      <c r="A269" s="4"/>
      <c r="B269" s="26"/>
      <c r="C269" s="8" t="s">
        <v>67</v>
      </c>
      <c r="D269" s="8" t="s">
        <v>365</v>
      </c>
      <c r="E269" s="9" t="s">
        <v>366</v>
      </c>
      <c r="F269" s="8"/>
      <c r="G269" s="8"/>
      <c r="H269" s="8"/>
      <c r="I269" s="8"/>
      <c r="J269" s="10"/>
      <c r="K269" s="10"/>
      <c r="L269" s="10"/>
      <c r="M269" s="10"/>
      <c r="N269" s="10"/>
      <c r="O269" s="10"/>
      <c r="P269" s="10"/>
      <c r="Q269" s="10"/>
      <c r="R269" s="10"/>
      <c r="S269" s="10"/>
      <c r="T269" s="10">
        <f>SUM(T270)</f>
        <v>657660.34</v>
      </c>
      <c r="U269" s="10">
        <f>SUM(U270)</f>
        <v>657660.34</v>
      </c>
      <c r="V269" s="10">
        <f t="shared" si="6"/>
        <v>100</v>
      </c>
    </row>
    <row r="270" spans="1:22" s="3" customFormat="1" ht="19.5" customHeight="1" x14ac:dyDescent="0.25">
      <c r="A270" s="4"/>
      <c r="B270" s="26"/>
      <c r="C270" s="11" t="s">
        <v>67</v>
      </c>
      <c r="D270" s="11" t="s">
        <v>367</v>
      </c>
      <c r="E270" s="12" t="s">
        <v>366</v>
      </c>
      <c r="F270" s="8"/>
      <c r="G270" s="8"/>
      <c r="H270" s="8"/>
      <c r="I270" s="8"/>
      <c r="J270" s="10"/>
      <c r="K270" s="10"/>
      <c r="L270" s="10"/>
      <c r="M270" s="10"/>
      <c r="N270" s="10"/>
      <c r="O270" s="10"/>
      <c r="P270" s="10"/>
      <c r="Q270" s="10"/>
      <c r="R270" s="10"/>
      <c r="S270" s="10"/>
      <c r="T270" s="13">
        <v>657660.34</v>
      </c>
      <c r="U270" s="13">
        <v>657660.34</v>
      </c>
      <c r="V270" s="13">
        <f t="shared" si="6"/>
        <v>100</v>
      </c>
    </row>
    <row r="271" spans="1:22" s="3" customFormat="1" ht="52.5" customHeight="1" x14ac:dyDescent="0.25">
      <c r="A271" s="4"/>
      <c r="B271" s="26"/>
      <c r="C271" s="8" t="s">
        <v>2</v>
      </c>
      <c r="D271" s="8" t="s">
        <v>368</v>
      </c>
      <c r="E271" s="28" t="s">
        <v>369</v>
      </c>
      <c r="F271" s="8"/>
      <c r="G271" s="8"/>
      <c r="H271" s="8"/>
      <c r="I271" s="8"/>
      <c r="J271" s="10"/>
      <c r="K271" s="10"/>
      <c r="L271" s="10"/>
      <c r="M271" s="10"/>
      <c r="N271" s="10"/>
      <c r="O271" s="10"/>
      <c r="P271" s="10"/>
      <c r="Q271" s="10"/>
      <c r="R271" s="10"/>
      <c r="S271" s="10"/>
      <c r="T271" s="10">
        <f>SUM(T272)</f>
        <v>901692.14</v>
      </c>
      <c r="U271" s="10">
        <f>SUM(U272)</f>
        <v>867341.37</v>
      </c>
      <c r="V271" s="10">
        <f t="shared" si="6"/>
        <v>96.19</v>
      </c>
    </row>
    <row r="272" spans="1:22" s="3" customFormat="1" ht="66" x14ac:dyDescent="0.25">
      <c r="A272" s="4"/>
      <c r="B272" s="26"/>
      <c r="C272" s="8" t="s">
        <v>2</v>
      </c>
      <c r="D272" s="8" t="s">
        <v>370</v>
      </c>
      <c r="E272" s="28" t="s">
        <v>371</v>
      </c>
      <c r="F272" s="8"/>
      <c r="G272" s="8"/>
      <c r="H272" s="8"/>
      <c r="I272" s="8"/>
      <c r="J272" s="10"/>
      <c r="K272" s="10"/>
      <c r="L272" s="10"/>
      <c r="M272" s="10"/>
      <c r="N272" s="10"/>
      <c r="O272" s="10"/>
      <c r="P272" s="10"/>
      <c r="Q272" s="10"/>
      <c r="R272" s="10"/>
      <c r="S272" s="10"/>
      <c r="T272" s="10">
        <f>T273+T277</f>
        <v>901692.14</v>
      </c>
      <c r="U272" s="10">
        <f>U273+U277</f>
        <v>867341.37</v>
      </c>
      <c r="V272" s="10">
        <f t="shared" si="6"/>
        <v>96.19</v>
      </c>
    </row>
    <row r="273" spans="1:22" s="3" customFormat="1" ht="26.4" x14ac:dyDescent="0.25">
      <c r="A273" s="4"/>
      <c r="B273" s="26"/>
      <c r="C273" s="8" t="s">
        <v>2</v>
      </c>
      <c r="D273" s="8" t="s">
        <v>372</v>
      </c>
      <c r="E273" s="28" t="s">
        <v>373</v>
      </c>
      <c r="F273" s="8"/>
      <c r="G273" s="8"/>
      <c r="H273" s="8"/>
      <c r="I273" s="8"/>
      <c r="J273" s="10"/>
      <c r="K273" s="10"/>
      <c r="L273" s="10"/>
      <c r="M273" s="10"/>
      <c r="N273" s="10"/>
      <c r="O273" s="10"/>
      <c r="P273" s="10"/>
      <c r="Q273" s="10"/>
      <c r="R273" s="10"/>
      <c r="S273" s="10"/>
      <c r="T273" s="10">
        <f>T274</f>
        <v>867341.37</v>
      </c>
      <c r="U273" s="10">
        <f>U274</f>
        <v>867341.37</v>
      </c>
      <c r="V273" s="10">
        <f t="shared" si="6"/>
        <v>100</v>
      </c>
    </row>
    <row r="274" spans="1:22" s="3" customFormat="1" ht="26.4" x14ac:dyDescent="0.25">
      <c r="A274" s="4"/>
      <c r="B274" s="26"/>
      <c r="C274" s="8" t="s">
        <v>2</v>
      </c>
      <c r="D274" s="8" t="s">
        <v>374</v>
      </c>
      <c r="E274" s="28" t="s">
        <v>375</v>
      </c>
      <c r="F274" s="8"/>
      <c r="G274" s="8"/>
      <c r="H274" s="8"/>
      <c r="I274" s="8"/>
      <c r="J274" s="10"/>
      <c r="K274" s="10"/>
      <c r="L274" s="10"/>
      <c r="M274" s="10"/>
      <c r="N274" s="10"/>
      <c r="O274" s="10"/>
      <c r="P274" s="10"/>
      <c r="Q274" s="10"/>
      <c r="R274" s="10"/>
      <c r="S274" s="10"/>
      <c r="T274" s="10">
        <f>SUM(T275:T276)</f>
        <v>867341.37</v>
      </c>
      <c r="U274" s="10">
        <f>SUM(U275:U276)</f>
        <v>867341.37</v>
      </c>
      <c r="V274" s="10">
        <f t="shared" si="6"/>
        <v>100</v>
      </c>
    </row>
    <row r="275" spans="1:22" s="3" customFormat="1" ht="26.4" x14ac:dyDescent="0.25">
      <c r="A275" s="4"/>
      <c r="B275" s="26"/>
      <c r="C275" s="11" t="s">
        <v>340</v>
      </c>
      <c r="D275" s="11" t="s">
        <v>374</v>
      </c>
      <c r="E275" s="27" t="s">
        <v>375</v>
      </c>
      <c r="F275" s="11"/>
      <c r="G275" s="11"/>
      <c r="H275" s="11"/>
      <c r="I275" s="11"/>
      <c r="J275" s="13"/>
      <c r="K275" s="13"/>
      <c r="L275" s="13"/>
      <c r="M275" s="13"/>
      <c r="N275" s="13"/>
      <c r="O275" s="13"/>
      <c r="P275" s="13"/>
      <c r="Q275" s="13"/>
      <c r="R275" s="13"/>
      <c r="S275" s="13"/>
      <c r="T275" s="13">
        <v>864306.37</v>
      </c>
      <c r="U275" s="13">
        <v>864306.37</v>
      </c>
      <c r="V275" s="13">
        <f t="shared" si="6"/>
        <v>100</v>
      </c>
    </row>
    <row r="276" spans="1:22" s="3" customFormat="1" ht="26.4" x14ac:dyDescent="0.25">
      <c r="A276" s="4"/>
      <c r="B276" s="26"/>
      <c r="C276" s="11" t="s">
        <v>341</v>
      </c>
      <c r="D276" s="11" t="s">
        <v>374</v>
      </c>
      <c r="E276" s="27" t="s">
        <v>375</v>
      </c>
      <c r="F276" s="11"/>
      <c r="G276" s="11"/>
      <c r="H276" s="11"/>
      <c r="I276" s="11"/>
      <c r="J276" s="13"/>
      <c r="K276" s="13"/>
      <c r="L276" s="13"/>
      <c r="M276" s="13"/>
      <c r="N276" s="13"/>
      <c r="O276" s="13"/>
      <c r="P276" s="13"/>
      <c r="Q276" s="13"/>
      <c r="R276" s="13"/>
      <c r="S276" s="13"/>
      <c r="T276" s="13">
        <v>3035</v>
      </c>
      <c r="U276" s="13">
        <v>3035</v>
      </c>
      <c r="V276" s="13">
        <f t="shared" si="6"/>
        <v>100</v>
      </c>
    </row>
    <row r="277" spans="1:22" s="3" customFormat="1" ht="26.4" x14ac:dyDescent="0.25">
      <c r="A277" s="4"/>
      <c r="B277" s="26"/>
      <c r="C277" s="8" t="s">
        <v>2</v>
      </c>
      <c r="D277" s="8" t="s">
        <v>482</v>
      </c>
      <c r="E277" s="28" t="s">
        <v>481</v>
      </c>
      <c r="F277" s="8"/>
      <c r="G277" s="8"/>
      <c r="H277" s="8"/>
      <c r="I277" s="8"/>
      <c r="J277" s="10"/>
      <c r="K277" s="10"/>
      <c r="L277" s="10"/>
      <c r="M277" s="10"/>
      <c r="N277" s="10"/>
      <c r="O277" s="10"/>
      <c r="P277" s="10"/>
      <c r="Q277" s="10"/>
      <c r="R277" s="10"/>
      <c r="S277" s="10"/>
      <c r="T277" s="10">
        <f>T278</f>
        <v>34350.769999999997</v>
      </c>
      <c r="U277" s="10">
        <f>U278</f>
        <v>0</v>
      </c>
      <c r="V277" s="10">
        <f t="shared" si="6"/>
        <v>0</v>
      </c>
    </row>
    <row r="278" spans="1:22" s="3" customFormat="1" ht="26.4" x14ac:dyDescent="0.25">
      <c r="A278" s="4"/>
      <c r="B278" s="26"/>
      <c r="C278" s="11" t="s">
        <v>341</v>
      </c>
      <c r="D278" s="11" t="s">
        <v>480</v>
      </c>
      <c r="E278" s="27" t="s">
        <v>481</v>
      </c>
      <c r="F278" s="11"/>
      <c r="G278" s="11"/>
      <c r="H278" s="11"/>
      <c r="I278" s="11"/>
      <c r="J278" s="13"/>
      <c r="K278" s="13"/>
      <c r="L278" s="13"/>
      <c r="M278" s="13"/>
      <c r="N278" s="13"/>
      <c r="O278" s="13"/>
      <c r="P278" s="13"/>
      <c r="Q278" s="13"/>
      <c r="R278" s="13"/>
      <c r="S278" s="13"/>
      <c r="T278" s="13">
        <v>34350.769999999997</v>
      </c>
      <c r="U278" s="13">
        <v>0</v>
      </c>
      <c r="V278" s="13">
        <v>0</v>
      </c>
    </row>
    <row r="279" spans="1:22" s="3" customFormat="1" ht="39.6" x14ac:dyDescent="0.25">
      <c r="A279" s="4"/>
      <c r="B279" s="26"/>
      <c r="C279" s="8" t="s">
        <v>2</v>
      </c>
      <c r="D279" s="8" t="s">
        <v>376</v>
      </c>
      <c r="E279" s="28" t="s">
        <v>377</v>
      </c>
      <c r="F279" s="8"/>
      <c r="G279" s="8"/>
      <c r="H279" s="8"/>
      <c r="I279" s="8"/>
      <c r="J279" s="10"/>
      <c r="K279" s="10"/>
      <c r="L279" s="10"/>
      <c r="M279" s="10"/>
      <c r="N279" s="10"/>
      <c r="O279" s="10"/>
      <c r="P279" s="10"/>
      <c r="Q279" s="10"/>
      <c r="R279" s="10"/>
      <c r="S279" s="10"/>
      <c r="T279" s="10">
        <f>SUM(T280)</f>
        <v>-12553723.029999999</v>
      </c>
      <c r="U279" s="10">
        <f>SUM(U280)</f>
        <v>-12556141.859999999</v>
      </c>
      <c r="V279" s="10">
        <f t="shared" si="6"/>
        <v>100.02</v>
      </c>
    </row>
    <row r="280" spans="1:22" s="3" customFormat="1" ht="42" customHeight="1" x14ac:dyDescent="0.25">
      <c r="A280" s="4"/>
      <c r="B280" s="26"/>
      <c r="C280" s="8" t="s">
        <v>213</v>
      </c>
      <c r="D280" s="8" t="s">
        <v>378</v>
      </c>
      <c r="E280" s="28" t="s">
        <v>379</v>
      </c>
      <c r="F280" s="8"/>
      <c r="G280" s="8"/>
      <c r="H280" s="8"/>
      <c r="I280" s="8"/>
      <c r="J280" s="10"/>
      <c r="K280" s="10"/>
      <c r="L280" s="10"/>
      <c r="M280" s="10"/>
      <c r="N280" s="10"/>
      <c r="O280" s="10"/>
      <c r="P280" s="10"/>
      <c r="Q280" s="10"/>
      <c r="R280" s="10"/>
      <c r="S280" s="10"/>
      <c r="T280" s="10">
        <f>SUM(T281:T282)</f>
        <v>-12553723.029999999</v>
      </c>
      <c r="U280" s="10">
        <f>SUM(U281:U282)</f>
        <v>-12556141.859999999</v>
      </c>
      <c r="V280" s="10">
        <f t="shared" si="6"/>
        <v>100.02</v>
      </c>
    </row>
    <row r="281" spans="1:22" s="3" customFormat="1" ht="39.6" x14ac:dyDescent="0.25">
      <c r="A281" s="4"/>
      <c r="B281" s="26"/>
      <c r="C281" s="11" t="s">
        <v>213</v>
      </c>
      <c r="D281" s="11" t="s">
        <v>380</v>
      </c>
      <c r="E281" s="27" t="s">
        <v>381</v>
      </c>
      <c r="F281" s="11"/>
      <c r="G281" s="11"/>
      <c r="H281" s="11"/>
      <c r="I281" s="11"/>
      <c r="J281" s="13"/>
      <c r="K281" s="13"/>
      <c r="L281" s="13"/>
      <c r="M281" s="13"/>
      <c r="N281" s="13"/>
      <c r="O281" s="13"/>
      <c r="P281" s="13"/>
      <c r="Q281" s="13"/>
      <c r="R281" s="13"/>
      <c r="S281" s="13"/>
      <c r="T281" s="13">
        <v>-36110</v>
      </c>
      <c r="U281" s="13">
        <v>-35610</v>
      </c>
      <c r="V281" s="13">
        <f t="shared" si="6"/>
        <v>98.62</v>
      </c>
    </row>
    <row r="282" spans="1:22" s="3" customFormat="1" ht="39.6" x14ac:dyDescent="0.25">
      <c r="A282" s="4"/>
      <c r="B282" s="26"/>
      <c r="C282" s="11" t="s">
        <v>213</v>
      </c>
      <c r="D282" s="11" t="s">
        <v>382</v>
      </c>
      <c r="E282" s="27" t="s">
        <v>383</v>
      </c>
      <c r="F282" s="11"/>
      <c r="G282" s="11"/>
      <c r="H282" s="11"/>
      <c r="I282" s="11"/>
      <c r="J282" s="13"/>
      <c r="K282" s="13"/>
      <c r="L282" s="13"/>
      <c r="M282" s="13"/>
      <c r="N282" s="13"/>
      <c r="O282" s="13"/>
      <c r="P282" s="13"/>
      <c r="Q282" s="13"/>
      <c r="R282" s="13"/>
      <c r="S282" s="13"/>
      <c r="T282" s="13">
        <v>-12517613.029999999</v>
      </c>
      <c r="U282" s="13">
        <v>-12520531.859999999</v>
      </c>
      <c r="V282" s="13">
        <f t="shared" si="6"/>
        <v>100.02</v>
      </c>
    </row>
    <row r="283" spans="1:22" s="3" customFormat="1" ht="23.25" customHeight="1" x14ac:dyDescent="0.25">
      <c r="A283" s="4"/>
      <c r="B283" s="7"/>
      <c r="C283" s="40" t="s">
        <v>262</v>
      </c>
      <c r="D283" s="38"/>
      <c r="E283" s="39"/>
      <c r="F283" s="8"/>
      <c r="G283" s="8"/>
      <c r="H283" s="8"/>
      <c r="I283" s="8"/>
      <c r="J283" s="15"/>
      <c r="K283" s="15"/>
      <c r="L283" s="15"/>
      <c r="M283" s="15"/>
      <c r="N283" s="15"/>
      <c r="O283" s="15"/>
      <c r="P283" s="15"/>
      <c r="Q283" s="15"/>
      <c r="R283" s="15"/>
      <c r="S283" s="15"/>
      <c r="T283" s="10">
        <f>SUM(T13+T181)</f>
        <v>2582347144.48</v>
      </c>
      <c r="U283" s="10">
        <f>SUM(U13+U181)</f>
        <v>2583632256.0100002</v>
      </c>
      <c r="V283" s="10">
        <f t="shared" si="6"/>
        <v>100.05</v>
      </c>
    </row>
    <row r="284" spans="1:22" ht="12.75" customHeight="1" x14ac:dyDescent="0.25">
      <c r="E284" s="9"/>
    </row>
  </sheetData>
  <mergeCells count="23">
    <mergeCell ref="G11:G12"/>
    <mergeCell ref="V11:V12"/>
    <mergeCell ref="C11:C12"/>
    <mergeCell ref="T11:T12"/>
    <mergeCell ref="D11:D12"/>
    <mergeCell ref="U11:U12"/>
    <mergeCell ref="E11:E12"/>
    <mergeCell ref="U3:V3"/>
    <mergeCell ref="U2:V2"/>
    <mergeCell ref="A10:V10"/>
    <mergeCell ref="M11:M12"/>
    <mergeCell ref="N11:N12"/>
    <mergeCell ref="F11:F12"/>
    <mergeCell ref="I11:I12"/>
    <mergeCell ref="J11:J12"/>
    <mergeCell ref="O11:O12"/>
    <mergeCell ref="H11:H12"/>
    <mergeCell ref="B11:B12"/>
    <mergeCell ref="C8:V8"/>
    <mergeCell ref="U4:V4"/>
    <mergeCell ref="U5:V5"/>
    <mergeCell ref="K11:K12"/>
    <mergeCell ref="L11:L12"/>
  </mergeCells>
  <pageMargins left="0.59055118110236227" right="0.19685039370078741" top="0.59055118110236227" bottom="0.59055118110236227" header="0.51181102362204722" footer="0.51181102362204722"/>
  <pageSetup paperSize="9" scale="62" firstPageNumber="24" fitToHeight="0" orientation="portrait" r:id="rId1"/>
  <headerFooter differentFirst="1"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3</vt:i4>
      </vt:variant>
    </vt:vector>
  </HeadingPairs>
  <TitlesOfParts>
    <vt:vector size="4" baseType="lpstr">
      <vt:lpstr>Доходы</vt:lpstr>
      <vt:lpstr>Доходы!LAST_CELL</vt:lpstr>
      <vt:lpstr>Доходы!Заголовки_для_печати</vt:lpstr>
      <vt:lpstr>Доходы!Область_печати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93ampie</dc:creator>
  <dc:description>POI HSSF rep:2.46.0.82</dc:description>
  <cp:lastModifiedBy>Оружило Наталья Валерьевна</cp:lastModifiedBy>
  <cp:lastPrinted>2020-03-19T04:23:59Z</cp:lastPrinted>
  <dcterms:created xsi:type="dcterms:W3CDTF">2018-11-13T11:28:59Z</dcterms:created>
  <dcterms:modified xsi:type="dcterms:W3CDTF">2020-10-29T07:05:57Z</dcterms:modified>
</cp:coreProperties>
</file>