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10.2020" sheetId="1" r:id="rId1"/>
  </sheets>
  <definedNames>
    <definedName name="_xlnm.Print_Titles" localSheetId="0">'исполнение на 01.10.2020'!$6:$7</definedName>
  </definedNames>
  <calcPr fullCalcOnLoad="1"/>
</workbook>
</file>

<file path=xl/sharedStrings.xml><?xml version="1.0" encoding="utf-8"?>
<sst xmlns="http://schemas.openxmlformats.org/spreadsheetml/2006/main" count="136" uniqueCount="95">
  <si>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</si>
  <si>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</si>
  <si>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</si>
  <si>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</si>
  <si>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</si>
  <si>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</si>
  <si>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</si>
  <si>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</si>
  <si>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</si>
  <si>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</si>
  <si>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</si>
  <si>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</si>
  <si>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</si>
  <si>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</si>
  <si>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</si>
  <si>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</si>
  <si>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</si>
  <si>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</si>
  <si>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</si>
  <si>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</si>
  <si>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</si>
  <si>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</si>
  <si>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</si>
  <si>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</si>
  <si>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</si>
  <si>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</si>
  <si>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</si>
  <si>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</si>
  <si>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</si>
  <si>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</si>
  <si>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</si>
  <si>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</si>
  <si>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</si>
  <si>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</si>
  <si>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</si>
  <si>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</si>
  <si>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</si>
  <si>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</si>
  <si>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</si>
  <si>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</si>
  <si>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</si>
  <si>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</si>
  <si>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</si>
  <si>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</si>
  <si>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</si>
  <si>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</si>
  <si>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</si>
  <si>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</si>
  <si>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</si>
  <si>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</si>
  <si>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</si>
  <si>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</si>
  <si>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</si>
  <si>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</si>
  <si>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</si>
  <si>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</si>
  <si>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</si>
  <si>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</si>
  <si>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</si>
  <si>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</si>
  <si>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</si>
  <si>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</si>
  <si>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</si>
  <si>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</si>
  <si>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</si>
  <si>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</si>
  <si>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</si>
  <si>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</si>
  <si>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</si>
  <si>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</si>
  <si>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</si>
  <si>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</si>
  <si>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</si>
  <si>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</si>
  <si>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</si>
  <si>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</si>
  <si>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</si>
  <si>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</si>
  <si>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</si>
  <si>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</si>
  <si>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</si>
  <si>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</si>
  <si>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</si>
  <si>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</si>
  <si>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</si>
  <si>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</si>
  <si>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</si>
  <si>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</si>
  <si>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</si>
  <si>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</si>
  <si>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</si>
  <si>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</si>
  <si>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по состоянию на 01 октября 2020 года</t>
  </si>
  <si>
    <t>План с учетом изменений на 01.10.2020 года</t>
  </si>
  <si>
    <t>Исполнено на 01.10.2020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</si>
</sst>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5"/>
  <sheetViews>
    <sheetView showGridLines="0" tabSelected="1" zoomScalePageLayoutView="0" workbookViewId="0" topLeftCell="A1">
      <selection activeCell="T8" sqref="T8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2"/>
      <c r="B1" s="52"/>
      <c r="C1" s="52"/>
      <c r="D1" s="52"/>
      <c r="E1" s="52"/>
      <c r="F1" s="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0"/>
      <c r="W2" s="1"/>
      <c r="X2" s="1"/>
    </row>
    <row r="3" spans="1:24" ht="18" customHeight="1">
      <c r="A3" s="51" t="s">
        <v>92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2"/>
      <c r="X3" s="3"/>
    </row>
    <row r="4" spans="1:24" ht="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3"/>
    </row>
    <row r="5" spans="1:24" ht="14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ht="14.25" customHeight="1">
      <c r="A6" s="48" t="s">
        <v>1</v>
      </c>
      <c r="B6" s="48" t="s">
        <v>2</v>
      </c>
      <c r="C6" s="48" t="s">
        <v>2</v>
      </c>
      <c r="D6" s="48" t="s">
        <v>2</v>
      </c>
      <c r="E6" s="48" t="s">
        <v>2</v>
      </c>
      <c r="F6" s="48" t="s">
        <v>93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94</v>
      </c>
      <c r="U6" s="48" t="s">
        <v>11</v>
      </c>
      <c r="V6" s="48" t="s">
        <v>2</v>
      </c>
      <c r="W6" s="48" t="s">
        <v>2</v>
      </c>
      <c r="X6" s="48" t="s">
        <v>2</v>
      </c>
    </row>
    <row r="7" spans="1:24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">
      <c r="A8" s="18" t="s">
        <v>29</v>
      </c>
      <c r="B8" s="9"/>
      <c r="C8" s="9"/>
      <c r="D8" s="9"/>
      <c r="E8" s="9"/>
      <c r="F8" s="42">
        <f>F9+F26</f>
        <v>2611607191.3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1821602895.29</v>
      </c>
      <c r="U8" s="45">
        <f>ROUND(T8/F8*100,2)</f>
        <v>69.75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2">
        <f>SUM(F10+F13+F14+F15+F18+F20+F21+F22+F23+F24+F25+F19)</f>
        <v>608345688.62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493594434.6800001</v>
      </c>
      <c r="U9" s="45">
        <f>ROUND(T9/F9*100,2)</f>
        <v>81.14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3">
        <f>F11+F12</f>
        <v>453847100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371016010.24</v>
      </c>
      <c r="U10" s="41">
        <f>ROUND(T10/F10*100,2)</f>
        <v>81.75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3">
        <v>103947500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110240830.91</v>
      </c>
      <c r="U11" s="41">
        <f aca="true" t="shared" si="2" ref="U11:U29">ROUND(T11/F11*100,2)</f>
        <v>106.05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3">
        <v>349899600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260775179.33</v>
      </c>
      <c r="U12" s="41">
        <f t="shared" si="2"/>
        <v>74.53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3">
        <v>22331000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14734750.79</v>
      </c>
      <c r="U13" s="41">
        <f t="shared" si="2"/>
        <v>65.98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3">
        <v>20326000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14979501.11</v>
      </c>
      <c r="U14" s="41">
        <f t="shared" si="2"/>
        <v>73.7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3">
        <f>F16+F17</f>
        <v>38790600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25627473.709999997</v>
      </c>
      <c r="U15" s="41">
        <f t="shared" si="2"/>
        <v>66.07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3">
        <v>11881100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3767270.65</v>
      </c>
      <c r="U16" s="41">
        <f t="shared" si="2"/>
        <v>31.71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3">
        <v>26909500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21860203.06</v>
      </c>
      <c r="U17" s="41">
        <f t="shared" si="2"/>
        <v>81.24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7640800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6484681.16</v>
      </c>
      <c r="U18" s="41">
        <f t="shared" si="2"/>
        <v>84.87</v>
      </c>
      <c r="V18" s="9"/>
      <c r="W18" s="9"/>
      <c r="X18" s="9"/>
    </row>
    <row r="19" spans="1:24" ht="0" customHeight="1" hidden="1">
      <c r="A19" s="15" t="s">
        <v>75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s">
        <v>87</v>
      </c>
      <c r="V19" s="37"/>
      <c r="W19" s="37"/>
      <c r="X19" s="37"/>
    </row>
    <row r="20" spans="1:24" ht="39">
      <c r="A20" s="15" t="s">
        <v>20</v>
      </c>
      <c r="B20" s="9"/>
      <c r="C20" s="9"/>
      <c r="D20" s="9"/>
      <c r="E20" s="9"/>
      <c r="F20" s="43">
        <v>38179800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33574112.66</v>
      </c>
      <c r="U20" s="41">
        <f t="shared" si="2"/>
        <v>87.94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3">
        <v>5384300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8620541.92</v>
      </c>
      <c r="U21" s="41">
        <f t="shared" si="2"/>
        <v>160.11</v>
      </c>
      <c r="V21" s="9"/>
      <c r="W21" s="9"/>
      <c r="X21" s="9"/>
    </row>
    <row r="22" spans="1:24" ht="26.25">
      <c r="A22" s="15" t="s">
        <v>76</v>
      </c>
      <c r="B22" s="9"/>
      <c r="C22" s="9"/>
      <c r="D22" s="9"/>
      <c r="E22" s="9"/>
      <c r="F22" s="43">
        <v>1729188.62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2346657.08</v>
      </c>
      <c r="U22" s="41">
        <f t="shared" si="2"/>
        <v>135.71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3">
        <v>18117900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12607133.73</v>
      </c>
      <c r="U23" s="41">
        <f t="shared" si="2"/>
        <v>69.58</v>
      </c>
      <c r="V23" s="9"/>
      <c r="W23" s="9"/>
      <c r="X23" s="9"/>
    </row>
    <row r="24" spans="1:24" ht="14.25">
      <c r="A24" s="15" t="s">
        <v>23</v>
      </c>
      <c r="B24" s="9"/>
      <c r="C24" s="9"/>
      <c r="D24" s="9"/>
      <c r="E24" s="9"/>
      <c r="F24" s="43">
        <v>1999000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3768074.23</v>
      </c>
      <c r="U24" s="41">
        <f t="shared" si="2"/>
        <v>188.5</v>
      </c>
      <c r="V24" s="9"/>
      <c r="W24" s="9"/>
      <c r="X24" s="9"/>
    </row>
    <row r="25" spans="1:24" ht="14.25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-164501.95</v>
      </c>
      <c r="U25" s="41" t="s">
        <v>87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2">
        <f>SUM(F27:F31)</f>
        <v>2003261502.68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1328008460.61</v>
      </c>
      <c r="U26" s="45">
        <f t="shared" si="2"/>
        <v>66.29</v>
      </c>
      <c r="V26" s="9"/>
      <c r="W26" s="9"/>
      <c r="X26" s="9"/>
    </row>
    <row r="27" spans="1:24" ht="39">
      <c r="A27" s="15" t="s">
        <v>26</v>
      </c>
      <c r="B27" s="9"/>
      <c r="C27" s="9"/>
      <c r="D27" s="9"/>
      <c r="E27" s="9"/>
      <c r="F27" s="43">
        <v>2014157771.46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1339250139.03</v>
      </c>
      <c r="U27" s="41">
        <f t="shared" si="2"/>
        <v>66.49</v>
      </c>
      <c r="V27" s="9"/>
      <c r="W27" s="9"/>
      <c r="X27" s="9"/>
    </row>
    <row r="28" spans="1:24" ht="14.25" customHeight="1">
      <c r="A28" s="15" t="s">
        <v>27</v>
      </c>
      <c r="B28" s="9"/>
      <c r="C28" s="9"/>
      <c r="D28" s="9"/>
      <c r="E28" s="9"/>
      <c r="F28" s="43">
        <v>605470.58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605470.58</v>
      </c>
      <c r="U28" s="41">
        <f t="shared" si="2"/>
        <v>100</v>
      </c>
      <c r="V28" s="9"/>
      <c r="W28" s="9"/>
      <c r="X28" s="9"/>
    </row>
    <row r="29" spans="1:24" ht="92.25" hidden="1">
      <c r="A29" s="15" t="s">
        <v>84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66">
      <c r="A30" s="15" t="s">
        <v>90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0</v>
      </c>
      <c r="U30" s="41" t="s">
        <v>87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-11501739.36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-11847149</v>
      </c>
      <c r="U31" s="41" t="s">
        <v>87</v>
      </c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SUM(F35,F45,F48,F53,F58,F60,F66,F69,F75,F79)</f>
        <v>2708128705.54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SUM(T35,T45,T48,T53,T58,T60,T66,T69,T75,T79)</f>
        <v>1768282662.31</v>
      </c>
      <c r="U34" s="47">
        <f aca="true" t="shared" si="5" ref="U34:U43">ROUND(T34/F34*100,2)</f>
        <v>65.3</v>
      </c>
      <c r="V34" s="9"/>
      <c r="W34" s="9"/>
      <c r="X34" s="9"/>
    </row>
    <row r="35" spans="1:24" ht="24" customHeight="1">
      <c r="A35" s="29" t="s">
        <v>74</v>
      </c>
      <c r="B35" s="5"/>
      <c r="C35" s="5"/>
      <c r="D35" s="5"/>
      <c r="E35" s="5"/>
      <c r="F35" s="32">
        <f aca="true" t="shared" si="6" ref="F35:T35">SUM(F36:F44)</f>
        <v>164872491.26999998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108896758.62</v>
      </c>
      <c r="U35" s="47">
        <f t="shared" si="5"/>
        <v>66.05</v>
      </c>
      <c r="V35" s="6">
        <v>0</v>
      </c>
      <c r="W35" s="7">
        <v>0</v>
      </c>
      <c r="X35" s="6">
        <v>0</v>
      </c>
    </row>
    <row r="36" spans="1:24" ht="39" outlineLevel="1">
      <c r="A36" s="11" t="s">
        <v>42</v>
      </c>
      <c r="B36" s="5"/>
      <c r="C36" s="5"/>
      <c r="D36" s="5"/>
      <c r="E36" s="5"/>
      <c r="F36" s="31">
        <v>2676100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1765212.11</v>
      </c>
      <c r="U36" s="30">
        <f t="shared" si="5"/>
        <v>65.96</v>
      </c>
      <c r="V36" s="6">
        <v>0</v>
      </c>
      <c r="W36" s="7">
        <v>0</v>
      </c>
      <c r="X36" s="6">
        <v>0</v>
      </c>
    </row>
    <row r="37" spans="1:24" ht="66" outlineLevel="1">
      <c r="A37" s="11" t="s">
        <v>43</v>
      </c>
      <c r="B37" s="5"/>
      <c r="C37" s="5"/>
      <c r="D37" s="5"/>
      <c r="E37" s="5"/>
      <c r="F37" s="31">
        <v>3538100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2099323.76</v>
      </c>
      <c r="U37" s="30">
        <f t="shared" si="5"/>
        <v>59.33</v>
      </c>
      <c r="V37" s="6">
        <v>0</v>
      </c>
      <c r="W37" s="7">
        <v>0</v>
      </c>
      <c r="X37" s="6">
        <v>0</v>
      </c>
    </row>
    <row r="38" spans="1:24" ht="68.25" customHeight="1" outlineLevel="1">
      <c r="A38" s="11" t="s">
        <v>44</v>
      </c>
      <c r="B38" s="5"/>
      <c r="C38" s="5"/>
      <c r="D38" s="5"/>
      <c r="E38" s="5"/>
      <c r="F38" s="31">
        <v>70514400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45679827.75</v>
      </c>
      <c r="U38" s="30">
        <f t="shared" si="5"/>
        <v>64.78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81</v>
      </c>
      <c r="B39" s="5"/>
      <c r="C39" s="5"/>
      <c r="D39" s="5"/>
      <c r="E39" s="5"/>
      <c r="F39" s="31">
        <v>9800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5"/>
        <v>0</v>
      </c>
      <c r="V39" s="6"/>
      <c r="W39" s="7"/>
      <c r="X39" s="6"/>
    </row>
    <row r="40" spans="1:24" ht="52.5" outlineLevel="1">
      <c r="A40" s="11" t="s">
        <v>45</v>
      </c>
      <c r="B40" s="5"/>
      <c r="C40" s="5"/>
      <c r="D40" s="5"/>
      <c r="E40" s="5"/>
      <c r="F40" s="31">
        <v>18215300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11679580.24</v>
      </c>
      <c r="U40" s="30">
        <f t="shared" si="5"/>
        <v>64.12</v>
      </c>
      <c r="V40" s="6">
        <v>0</v>
      </c>
      <c r="W40" s="7">
        <v>0</v>
      </c>
      <c r="X40" s="6">
        <v>0</v>
      </c>
    </row>
    <row r="41" spans="1:24" ht="3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30" customHeight="1" outlineLevel="1">
      <c r="A42" s="11" t="s">
        <v>91</v>
      </c>
      <c r="B42" s="5"/>
      <c r="C42" s="5"/>
      <c r="D42" s="5"/>
      <c r="E42" s="5"/>
      <c r="F42" s="31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 t="s">
        <v>87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68968791.27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47672814.76</v>
      </c>
      <c r="U44" s="30">
        <f aca="true" t="shared" si="7" ref="U44:U78">ROUND(T44/F44*100,2)</f>
        <v>69.12</v>
      </c>
      <c r="V44" s="6">
        <v>0</v>
      </c>
      <c r="W44" s="7">
        <v>0</v>
      </c>
      <c r="X44" s="6">
        <v>0</v>
      </c>
    </row>
    <row r="45" spans="1:24" ht="39">
      <c r="A45" s="29" t="s">
        <v>3</v>
      </c>
      <c r="B45" s="5"/>
      <c r="C45" s="5"/>
      <c r="D45" s="5"/>
      <c r="E45" s="5"/>
      <c r="F45" s="32">
        <f>F46+F47</f>
        <v>21657402.36</v>
      </c>
      <c r="G45" s="32">
        <f aca="true" t="shared" si="8" ref="G45:T45">G46+G47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13412842.07</v>
      </c>
      <c r="U45" s="47">
        <f t="shared" si="7"/>
        <v>61.93</v>
      </c>
      <c r="V45" s="6">
        <v>0</v>
      </c>
      <c r="W45" s="7">
        <v>0</v>
      </c>
      <c r="X45" s="6">
        <v>0</v>
      </c>
    </row>
    <row r="46" spans="1:24" ht="52.5" outlineLevel="1">
      <c r="A46" s="11" t="s">
        <v>49</v>
      </c>
      <c r="B46" s="5"/>
      <c r="C46" s="5"/>
      <c r="D46" s="5"/>
      <c r="E46" s="5"/>
      <c r="F46" s="31">
        <v>21458102.36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13301777.24</v>
      </c>
      <c r="U46" s="30">
        <f t="shared" si="7"/>
        <v>61.99</v>
      </c>
      <c r="V46" s="6">
        <v>0</v>
      </c>
      <c r="W46" s="7">
        <v>0</v>
      </c>
      <c r="X46" s="6">
        <v>0</v>
      </c>
    </row>
    <row r="47" spans="1:24" ht="39" outlineLevel="1">
      <c r="A47" s="11" t="s">
        <v>88</v>
      </c>
      <c r="B47" s="5"/>
      <c r="C47" s="5"/>
      <c r="D47" s="5"/>
      <c r="E47" s="5"/>
      <c r="F47" s="31">
        <v>199300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111064.83</v>
      </c>
      <c r="U47" s="30">
        <f t="shared" si="7"/>
        <v>55.73</v>
      </c>
      <c r="V47" s="6"/>
      <c r="W47" s="7"/>
      <c r="X47" s="6"/>
    </row>
    <row r="48" spans="1:24" ht="14.25">
      <c r="A48" s="13" t="s">
        <v>4</v>
      </c>
      <c r="B48" s="5"/>
      <c r="C48" s="5"/>
      <c r="D48" s="5"/>
      <c r="E48" s="5"/>
      <c r="F48" s="32">
        <f>SUM(F49:F52)</f>
        <v>289867088.76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f>SUM(T49:T52)</f>
        <v>203047047.29000002</v>
      </c>
      <c r="U48" s="47">
        <f t="shared" si="7"/>
        <v>70.05</v>
      </c>
      <c r="V48" s="6">
        <v>0</v>
      </c>
      <c r="W48" s="7">
        <v>0</v>
      </c>
      <c r="X48" s="6">
        <v>0</v>
      </c>
    </row>
    <row r="49" spans="1:24" ht="14.25" outlineLevel="1">
      <c r="A49" s="14" t="s">
        <v>50</v>
      </c>
      <c r="B49" s="5"/>
      <c r="C49" s="5"/>
      <c r="D49" s="5"/>
      <c r="E49" s="5"/>
      <c r="F49" s="31">
        <v>9329300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6346777.48</v>
      </c>
      <c r="U49" s="30">
        <f t="shared" si="7"/>
        <v>68.03</v>
      </c>
      <c r="V49" s="6">
        <v>0</v>
      </c>
      <c r="W49" s="7">
        <v>0</v>
      </c>
      <c r="X49" s="6">
        <v>0</v>
      </c>
    </row>
    <row r="50" spans="1:24" ht="14.25" outlineLevel="1">
      <c r="A50" s="14" t="s">
        <v>51</v>
      </c>
      <c r="B50" s="5"/>
      <c r="C50" s="5"/>
      <c r="D50" s="5"/>
      <c r="E50" s="5"/>
      <c r="F50" s="31">
        <v>78000000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55976206.82</v>
      </c>
      <c r="U50" s="30">
        <f t="shared" si="7"/>
        <v>71.76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52</v>
      </c>
      <c r="B51" s="5"/>
      <c r="C51" s="5"/>
      <c r="D51" s="5"/>
      <c r="E51" s="5"/>
      <c r="F51" s="31">
        <v>183370021.37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133849472.19</v>
      </c>
      <c r="U51" s="30">
        <f t="shared" si="7"/>
        <v>72.99</v>
      </c>
      <c r="V51" s="6">
        <v>0</v>
      </c>
      <c r="W51" s="7">
        <v>0</v>
      </c>
      <c r="X51" s="6">
        <v>0</v>
      </c>
    </row>
    <row r="52" spans="1:24" ht="26.25" outlineLevel="1">
      <c r="A52" s="14" t="s">
        <v>53</v>
      </c>
      <c r="B52" s="5"/>
      <c r="C52" s="5"/>
      <c r="D52" s="5"/>
      <c r="E52" s="5"/>
      <c r="F52" s="31">
        <v>19167767.39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6874590.8</v>
      </c>
      <c r="U52" s="30">
        <f t="shared" si="7"/>
        <v>35.87</v>
      </c>
      <c r="V52" s="6">
        <v>0</v>
      </c>
      <c r="W52" s="7">
        <v>0</v>
      </c>
      <c r="X52" s="6">
        <v>0</v>
      </c>
    </row>
    <row r="53" spans="1:24" ht="26.25">
      <c r="A53" s="29" t="s">
        <v>73</v>
      </c>
      <c r="B53" s="5"/>
      <c r="C53" s="5"/>
      <c r="D53" s="5"/>
      <c r="E53" s="5"/>
      <c r="F53" s="32">
        <f>SUM(F54:F57)</f>
        <v>222404770.43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f>SUM(T54:T57)</f>
        <v>103433054.63</v>
      </c>
      <c r="U53" s="47">
        <f t="shared" si="7"/>
        <v>46.51</v>
      </c>
      <c r="V53" s="6">
        <v>0</v>
      </c>
      <c r="W53" s="7">
        <v>0</v>
      </c>
      <c r="X53" s="6">
        <v>0</v>
      </c>
    </row>
    <row r="54" spans="1:24" ht="14.25" outlineLevel="1">
      <c r="A54" s="11" t="s">
        <v>54</v>
      </c>
      <c r="B54" s="5"/>
      <c r="C54" s="5"/>
      <c r="D54" s="5"/>
      <c r="E54" s="5"/>
      <c r="F54" s="31">
        <v>20602587.88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4474867.55</v>
      </c>
      <c r="U54" s="30">
        <f t="shared" si="7"/>
        <v>21.72</v>
      </c>
      <c r="V54" s="6">
        <v>0</v>
      </c>
      <c r="W54" s="7">
        <v>0</v>
      </c>
      <c r="X54" s="6">
        <v>0</v>
      </c>
    </row>
    <row r="55" spans="1:24" ht="14.25" outlineLevel="1">
      <c r="A55" s="11" t="s">
        <v>55</v>
      </c>
      <c r="B55" s="5"/>
      <c r="C55" s="5"/>
      <c r="D55" s="5"/>
      <c r="E55" s="5"/>
      <c r="F55" s="31">
        <v>30160263.23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6333444.39</v>
      </c>
      <c r="U55" s="30">
        <f t="shared" si="7"/>
        <v>21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56</v>
      </c>
      <c r="B56" s="5"/>
      <c r="C56" s="5"/>
      <c r="D56" s="5"/>
      <c r="E56" s="5"/>
      <c r="F56" s="31">
        <v>122635193.32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57953727.83</v>
      </c>
      <c r="U56" s="30">
        <f t="shared" si="7"/>
        <v>47.26</v>
      </c>
      <c r="V56" s="6">
        <v>0</v>
      </c>
      <c r="W56" s="7">
        <v>0</v>
      </c>
      <c r="X56" s="6">
        <v>0</v>
      </c>
    </row>
    <row r="57" spans="1:24" ht="26.25" outlineLevel="1">
      <c r="A57" s="11" t="s">
        <v>57</v>
      </c>
      <c r="B57" s="5"/>
      <c r="C57" s="5"/>
      <c r="D57" s="5"/>
      <c r="E57" s="5"/>
      <c r="F57" s="31">
        <v>49006726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34671014.86</v>
      </c>
      <c r="U57" s="30">
        <f t="shared" si="7"/>
        <v>70.75</v>
      </c>
      <c r="V57" s="6">
        <v>0</v>
      </c>
      <c r="W57" s="7">
        <v>0</v>
      </c>
      <c r="X57" s="6">
        <v>0</v>
      </c>
    </row>
    <row r="58" spans="1:24" ht="14.25">
      <c r="A58" s="4" t="s">
        <v>5</v>
      </c>
      <c r="B58" s="5"/>
      <c r="C58" s="5"/>
      <c r="D58" s="5"/>
      <c r="E58" s="5"/>
      <c r="F58" s="32">
        <f>F59</f>
        <v>7444575.02</v>
      </c>
      <c r="G58" s="32">
        <f aca="true" t="shared" si="9" ref="G58:T58">G59</f>
        <v>0</v>
      </c>
      <c r="H58" s="32">
        <f t="shared" si="9"/>
        <v>0</v>
      </c>
      <c r="I58" s="32">
        <f t="shared" si="9"/>
        <v>0</v>
      </c>
      <c r="J58" s="32">
        <f t="shared" si="9"/>
        <v>0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 t="shared" si="9"/>
        <v>0</v>
      </c>
      <c r="O58" s="32">
        <f t="shared" si="9"/>
        <v>0</v>
      </c>
      <c r="P58" s="32">
        <f t="shared" si="9"/>
        <v>0</v>
      </c>
      <c r="Q58" s="32">
        <f t="shared" si="9"/>
        <v>0</v>
      </c>
      <c r="R58" s="32">
        <f t="shared" si="9"/>
        <v>0</v>
      </c>
      <c r="S58" s="32">
        <f t="shared" si="9"/>
        <v>0</v>
      </c>
      <c r="T58" s="32">
        <f t="shared" si="9"/>
        <v>4869974.6</v>
      </c>
      <c r="U58" s="47">
        <f t="shared" si="7"/>
        <v>65.42</v>
      </c>
      <c r="V58" s="6">
        <v>0</v>
      </c>
      <c r="W58" s="7">
        <v>0</v>
      </c>
      <c r="X58" s="6">
        <v>0</v>
      </c>
    </row>
    <row r="59" spans="1:24" ht="26.25" outlineLevel="1">
      <c r="A59" s="11" t="s">
        <v>58</v>
      </c>
      <c r="B59" s="5"/>
      <c r="C59" s="5"/>
      <c r="D59" s="5"/>
      <c r="E59" s="5"/>
      <c r="F59" s="31">
        <v>7444575.02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4869974.6</v>
      </c>
      <c r="U59" s="30">
        <f t="shared" si="7"/>
        <v>65.42</v>
      </c>
      <c r="V59" s="6">
        <v>0</v>
      </c>
      <c r="W59" s="7">
        <v>0</v>
      </c>
      <c r="X59" s="6">
        <v>0</v>
      </c>
    </row>
    <row r="60" spans="1:24" ht="14.25">
      <c r="A60" s="4" t="s">
        <v>6</v>
      </c>
      <c r="B60" s="5"/>
      <c r="C60" s="5"/>
      <c r="D60" s="5"/>
      <c r="E60" s="5"/>
      <c r="F60" s="32">
        <f>SUM(F61:F65)</f>
        <v>1448522904.46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f>SUM(T61:T65)</f>
        <v>1009563079.0200001</v>
      </c>
      <c r="U60" s="47">
        <f t="shared" si="7"/>
        <v>69.7</v>
      </c>
      <c r="V60" s="6">
        <v>0</v>
      </c>
      <c r="W60" s="7">
        <v>0</v>
      </c>
      <c r="X60" s="6">
        <v>0</v>
      </c>
    </row>
    <row r="61" spans="1:24" ht="14.25" outlineLevel="1">
      <c r="A61" s="11" t="s">
        <v>59</v>
      </c>
      <c r="B61" s="5"/>
      <c r="C61" s="5"/>
      <c r="D61" s="5"/>
      <c r="E61" s="5"/>
      <c r="F61" s="31">
        <v>674413887.36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467777413.35</v>
      </c>
      <c r="U61" s="30">
        <f t="shared" si="7"/>
        <v>69.36</v>
      </c>
      <c r="V61" s="6">
        <v>0</v>
      </c>
      <c r="W61" s="7">
        <v>0</v>
      </c>
      <c r="X61" s="6">
        <v>0</v>
      </c>
    </row>
    <row r="62" spans="1:24" ht="14.25" outlineLevel="1">
      <c r="A62" s="11" t="s">
        <v>60</v>
      </c>
      <c r="B62" s="5"/>
      <c r="C62" s="5"/>
      <c r="D62" s="5"/>
      <c r="E62" s="5"/>
      <c r="F62" s="31">
        <v>510108904.64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370064043.61</v>
      </c>
      <c r="U62" s="30">
        <f t="shared" si="7"/>
        <v>72.55</v>
      </c>
      <c r="V62" s="6">
        <v>0</v>
      </c>
      <c r="W62" s="7">
        <v>0</v>
      </c>
      <c r="X62" s="6">
        <v>0</v>
      </c>
    </row>
    <row r="63" spans="1:24" ht="14.25" outlineLevel="1">
      <c r="A63" s="11" t="s">
        <v>89</v>
      </c>
      <c r="B63" s="5"/>
      <c r="C63" s="5"/>
      <c r="D63" s="5"/>
      <c r="E63" s="5"/>
      <c r="F63" s="31">
        <v>158950766.46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115850425.2</v>
      </c>
      <c r="U63" s="30">
        <f t="shared" si="7"/>
        <v>72.88</v>
      </c>
      <c r="V63" s="6"/>
      <c r="W63" s="7"/>
      <c r="X63" s="6"/>
    </row>
    <row r="64" spans="1:24" ht="14.25" outlineLevel="1">
      <c r="A64" s="11" t="s">
        <v>83</v>
      </c>
      <c r="B64" s="5"/>
      <c r="C64" s="5"/>
      <c r="D64" s="5"/>
      <c r="E64" s="5"/>
      <c r="F64" s="31">
        <v>22328609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9222268.02</v>
      </c>
      <c r="U64" s="30">
        <f t="shared" si="7"/>
        <v>41.3</v>
      </c>
      <c r="V64" s="6">
        <v>0</v>
      </c>
      <c r="W64" s="7">
        <v>0</v>
      </c>
      <c r="X64" s="6">
        <v>0</v>
      </c>
    </row>
    <row r="65" spans="1:24" ht="14.25" outlineLevel="1">
      <c r="A65" s="11" t="s">
        <v>61</v>
      </c>
      <c r="B65" s="5"/>
      <c r="C65" s="5"/>
      <c r="D65" s="5"/>
      <c r="E65" s="5"/>
      <c r="F65" s="31">
        <v>82720737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46648928.84</v>
      </c>
      <c r="U65" s="30">
        <f t="shared" si="7"/>
        <v>56.39</v>
      </c>
      <c r="V65" s="6">
        <v>0</v>
      </c>
      <c r="W65" s="7">
        <v>0</v>
      </c>
      <c r="X65" s="6">
        <v>0</v>
      </c>
    </row>
    <row r="66" spans="1:24" ht="14.25">
      <c r="A66" s="4" t="s">
        <v>7</v>
      </c>
      <c r="B66" s="5"/>
      <c r="C66" s="5"/>
      <c r="D66" s="5"/>
      <c r="E66" s="5"/>
      <c r="F66" s="32">
        <f>F67+F68</f>
        <v>205943281.9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f>T67+T68</f>
        <v>148496352.25</v>
      </c>
      <c r="U66" s="47">
        <f t="shared" si="7"/>
        <v>72.11</v>
      </c>
      <c r="V66" s="6">
        <v>0</v>
      </c>
      <c r="W66" s="7">
        <v>0</v>
      </c>
      <c r="X66" s="6">
        <v>0</v>
      </c>
    </row>
    <row r="67" spans="1:24" ht="14.25" outlineLevel="1">
      <c r="A67" s="11" t="s">
        <v>62</v>
      </c>
      <c r="B67" s="5"/>
      <c r="C67" s="5"/>
      <c r="D67" s="5"/>
      <c r="E67" s="5"/>
      <c r="F67" s="31">
        <v>145201018.3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105645818.37</v>
      </c>
      <c r="U67" s="30">
        <f t="shared" si="7"/>
        <v>72.76</v>
      </c>
      <c r="V67" s="6">
        <v>0</v>
      </c>
      <c r="W67" s="7">
        <v>0</v>
      </c>
      <c r="X67" s="6">
        <v>0</v>
      </c>
    </row>
    <row r="68" spans="1:24" ht="26.25" outlineLevel="1">
      <c r="A68" s="11" t="s">
        <v>77</v>
      </c>
      <c r="B68" s="5"/>
      <c r="C68" s="5"/>
      <c r="D68" s="5"/>
      <c r="E68" s="5"/>
      <c r="F68" s="31">
        <v>60742263.6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42850533.88</v>
      </c>
      <c r="U68" s="30">
        <f t="shared" si="7"/>
        <v>70.54</v>
      </c>
      <c r="V68" s="6"/>
      <c r="W68" s="7"/>
      <c r="X68" s="6"/>
    </row>
    <row r="69" spans="1:24" ht="14.25">
      <c r="A69" s="4" t="s">
        <v>8</v>
      </c>
      <c r="B69" s="5"/>
      <c r="C69" s="5"/>
      <c r="D69" s="5"/>
      <c r="E69" s="5"/>
      <c r="F69" s="32">
        <f>SUM(F70:F74)</f>
        <v>62756094.64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f>SUM(T70:T74)</f>
        <v>17711533.799999997</v>
      </c>
      <c r="U69" s="47">
        <f t="shared" si="7"/>
        <v>28.22</v>
      </c>
      <c r="V69" s="6">
        <v>0</v>
      </c>
      <c r="W69" s="7">
        <v>0</v>
      </c>
      <c r="X69" s="6">
        <v>0</v>
      </c>
    </row>
    <row r="70" spans="1:24" ht="14.25" customHeight="1" outlineLevel="1">
      <c r="A70" s="11" t="s">
        <v>63</v>
      </c>
      <c r="B70" s="5"/>
      <c r="C70" s="5"/>
      <c r="D70" s="5"/>
      <c r="E70" s="5"/>
      <c r="F70" s="31">
        <v>5464614.64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3593346.2</v>
      </c>
      <c r="U70" s="30">
        <f t="shared" si="7"/>
        <v>65.76</v>
      </c>
      <c r="V70" s="6">
        <v>0</v>
      </c>
      <c r="W70" s="7">
        <v>0</v>
      </c>
      <c r="X70" s="6">
        <v>0</v>
      </c>
    </row>
    <row r="71" spans="1:24" ht="0.75" customHeight="1" hidden="1" outlineLevel="1">
      <c r="A71" s="11" t="s">
        <v>64</v>
      </c>
      <c r="B71" s="5"/>
      <c r="C71" s="5"/>
      <c r="D71" s="5"/>
      <c r="E71" s="5"/>
      <c r="F71" s="31">
        <v>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0</v>
      </c>
      <c r="U71" s="30" t="s">
        <v>87</v>
      </c>
      <c r="V71" s="6">
        <v>0</v>
      </c>
      <c r="W71" s="7">
        <v>0</v>
      </c>
      <c r="X71" s="6">
        <v>0</v>
      </c>
    </row>
    <row r="72" spans="1:24" ht="14.25" outlineLevel="1">
      <c r="A72" s="11" t="s">
        <v>65</v>
      </c>
      <c r="B72" s="5"/>
      <c r="C72" s="5"/>
      <c r="D72" s="5"/>
      <c r="E72" s="5"/>
      <c r="F72" s="31">
        <v>34910384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9795112</v>
      </c>
      <c r="U72" s="30">
        <f t="shared" si="7"/>
        <v>28.06</v>
      </c>
      <c r="V72" s="6">
        <v>0</v>
      </c>
      <c r="W72" s="7">
        <v>0</v>
      </c>
      <c r="X72" s="6">
        <v>0</v>
      </c>
    </row>
    <row r="73" spans="1:24" ht="14.25" outlineLevel="1">
      <c r="A73" s="11" t="s">
        <v>66</v>
      </c>
      <c r="B73" s="5"/>
      <c r="C73" s="5"/>
      <c r="D73" s="5"/>
      <c r="E73" s="5"/>
      <c r="F73" s="31">
        <v>20424396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3029756.86</v>
      </c>
      <c r="U73" s="30">
        <f t="shared" si="7"/>
        <v>14.83</v>
      </c>
      <c r="V73" s="6">
        <v>0</v>
      </c>
      <c r="W73" s="7">
        <v>0</v>
      </c>
      <c r="X73" s="6">
        <v>0</v>
      </c>
    </row>
    <row r="74" spans="1:24" ht="26.25" outlineLevel="1">
      <c r="A74" s="11" t="s">
        <v>67</v>
      </c>
      <c r="B74" s="5"/>
      <c r="C74" s="5"/>
      <c r="D74" s="5"/>
      <c r="E74" s="5"/>
      <c r="F74" s="31">
        <v>1956700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1293318.74</v>
      </c>
      <c r="U74" s="30">
        <f t="shared" si="7"/>
        <v>66.1</v>
      </c>
      <c r="V74" s="6">
        <v>0</v>
      </c>
      <c r="W74" s="7">
        <v>0</v>
      </c>
      <c r="X74" s="6">
        <v>0</v>
      </c>
    </row>
    <row r="75" spans="1:24" ht="14.25">
      <c r="A75" s="4" t="s">
        <v>9</v>
      </c>
      <c r="B75" s="5"/>
      <c r="C75" s="5"/>
      <c r="D75" s="5"/>
      <c r="E75" s="5"/>
      <c r="F75" s="32">
        <f>SUM(F76:F78)</f>
        <v>282489096.7</v>
      </c>
      <c r="G75" s="32">
        <f aca="true" t="shared" si="10" ref="G75:T75">SUM(G76:G78)</f>
        <v>0</v>
      </c>
      <c r="H75" s="32">
        <f t="shared" si="10"/>
        <v>0</v>
      </c>
      <c r="I75" s="32">
        <f t="shared" si="10"/>
        <v>0</v>
      </c>
      <c r="J75" s="32">
        <f t="shared" si="10"/>
        <v>0</v>
      </c>
      <c r="K75" s="32">
        <f t="shared" si="10"/>
        <v>0</v>
      </c>
      <c r="L75" s="32">
        <f t="shared" si="10"/>
        <v>0</v>
      </c>
      <c r="M75" s="32">
        <f t="shared" si="10"/>
        <v>0</v>
      </c>
      <c r="N75" s="32">
        <f t="shared" si="10"/>
        <v>0</v>
      </c>
      <c r="O75" s="32">
        <f t="shared" si="10"/>
        <v>0</v>
      </c>
      <c r="P75" s="32">
        <f t="shared" si="10"/>
        <v>0</v>
      </c>
      <c r="Q75" s="32">
        <f t="shared" si="10"/>
        <v>0</v>
      </c>
      <c r="R75" s="32">
        <f t="shared" si="10"/>
        <v>0</v>
      </c>
      <c r="S75" s="32">
        <f t="shared" si="10"/>
        <v>0</v>
      </c>
      <c r="T75" s="32">
        <f t="shared" si="10"/>
        <v>158852020.03</v>
      </c>
      <c r="U75" s="47">
        <f t="shared" si="7"/>
        <v>56.23</v>
      </c>
      <c r="V75" s="6">
        <v>0</v>
      </c>
      <c r="W75" s="7">
        <v>0</v>
      </c>
      <c r="X75" s="6">
        <v>0</v>
      </c>
    </row>
    <row r="76" spans="1:24" ht="14.25" outlineLevel="1">
      <c r="A76" s="11" t="s">
        <v>68</v>
      </c>
      <c r="B76" s="5"/>
      <c r="C76" s="5"/>
      <c r="D76" s="5"/>
      <c r="E76" s="5"/>
      <c r="F76" s="31">
        <v>219985194.5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120063360.51</v>
      </c>
      <c r="U76" s="30">
        <f t="shared" si="7"/>
        <v>54.58</v>
      </c>
      <c r="V76" s="6">
        <v>0</v>
      </c>
      <c r="W76" s="7">
        <v>0</v>
      </c>
      <c r="X76" s="6">
        <v>0</v>
      </c>
    </row>
    <row r="77" spans="1:24" ht="14.25" outlineLevel="1">
      <c r="A77" s="11" t="s">
        <v>69</v>
      </c>
      <c r="B77" s="5"/>
      <c r="C77" s="5"/>
      <c r="D77" s="5"/>
      <c r="E77" s="5"/>
      <c r="F77" s="31">
        <v>55353502.2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34054733.58</v>
      </c>
      <c r="U77" s="30">
        <f t="shared" si="7"/>
        <v>61.52</v>
      </c>
      <c r="V77" s="6">
        <v>0</v>
      </c>
      <c r="W77" s="7">
        <v>0</v>
      </c>
      <c r="X77" s="6">
        <v>0</v>
      </c>
    </row>
    <row r="78" spans="1:24" ht="26.25" outlineLevel="1">
      <c r="A78" s="11" t="s">
        <v>70</v>
      </c>
      <c r="B78" s="5"/>
      <c r="C78" s="5"/>
      <c r="D78" s="5"/>
      <c r="E78" s="5"/>
      <c r="F78" s="31">
        <v>7150400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4733925.94</v>
      </c>
      <c r="U78" s="30">
        <f t="shared" si="7"/>
        <v>66.21</v>
      </c>
      <c r="V78" s="6">
        <v>0</v>
      </c>
      <c r="W78" s="7">
        <v>0</v>
      </c>
      <c r="X78" s="6">
        <v>0</v>
      </c>
    </row>
    <row r="79" spans="1:24" ht="30" customHeight="1">
      <c r="A79" s="12" t="s">
        <v>72</v>
      </c>
      <c r="B79" s="5"/>
      <c r="C79" s="5"/>
      <c r="D79" s="5"/>
      <c r="E79" s="5"/>
      <c r="F79" s="32">
        <f>F80</f>
        <v>2171000</v>
      </c>
      <c r="G79" s="32">
        <f aca="true" t="shared" si="11" ref="G79:T79">G80</f>
        <v>0</v>
      </c>
      <c r="H79" s="32">
        <f t="shared" si="11"/>
        <v>0</v>
      </c>
      <c r="I79" s="32">
        <f t="shared" si="11"/>
        <v>0</v>
      </c>
      <c r="J79" s="32">
        <f t="shared" si="11"/>
        <v>0</v>
      </c>
      <c r="K79" s="32">
        <f t="shared" si="11"/>
        <v>0</v>
      </c>
      <c r="L79" s="32">
        <f t="shared" si="11"/>
        <v>0</v>
      </c>
      <c r="M79" s="32">
        <f t="shared" si="11"/>
        <v>0</v>
      </c>
      <c r="N79" s="32">
        <f t="shared" si="11"/>
        <v>0</v>
      </c>
      <c r="O79" s="32">
        <f t="shared" si="11"/>
        <v>0</v>
      </c>
      <c r="P79" s="32">
        <f t="shared" si="11"/>
        <v>0</v>
      </c>
      <c r="Q79" s="32">
        <f t="shared" si="11"/>
        <v>0</v>
      </c>
      <c r="R79" s="32">
        <f t="shared" si="11"/>
        <v>0</v>
      </c>
      <c r="S79" s="32">
        <f t="shared" si="11"/>
        <v>0</v>
      </c>
      <c r="T79" s="32">
        <f t="shared" si="11"/>
        <v>0</v>
      </c>
      <c r="U79" s="47" t="s">
        <v>87</v>
      </c>
      <c r="V79" s="6">
        <v>0</v>
      </c>
      <c r="W79" s="7">
        <v>0</v>
      </c>
      <c r="X79" s="6">
        <v>0</v>
      </c>
    </row>
    <row r="80" spans="1:24" ht="34.5" customHeight="1" outlineLevel="1">
      <c r="A80" s="11" t="s">
        <v>71</v>
      </c>
      <c r="B80" s="5"/>
      <c r="C80" s="5"/>
      <c r="D80" s="5"/>
      <c r="E80" s="5"/>
      <c r="F80" s="31">
        <v>2171000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0" t="s">
        <v>87</v>
      </c>
      <c r="V80" s="6">
        <v>0</v>
      </c>
      <c r="W80" s="7">
        <v>0</v>
      </c>
      <c r="X80" s="6">
        <v>0</v>
      </c>
    </row>
    <row r="81" spans="1:24" ht="39.75" customHeight="1" outlineLevel="1">
      <c r="A81" s="28" t="s">
        <v>80</v>
      </c>
      <c r="B81" s="5"/>
      <c r="C81" s="5"/>
      <c r="D81" s="5"/>
      <c r="E81" s="5"/>
      <c r="F81" s="32">
        <f aca="true" t="shared" si="12" ref="F81:T81">F8-F34</f>
        <v>-96521514.23999977</v>
      </c>
      <c r="G81" s="32">
        <f t="shared" si="12"/>
        <v>0</v>
      </c>
      <c r="H81" s="32">
        <f t="shared" si="12"/>
        <v>0</v>
      </c>
      <c r="I81" s="32">
        <f t="shared" si="12"/>
        <v>0</v>
      </c>
      <c r="J81" s="32">
        <f t="shared" si="12"/>
        <v>0</v>
      </c>
      <c r="K81" s="32">
        <f t="shared" si="12"/>
        <v>0</v>
      </c>
      <c r="L81" s="32">
        <f t="shared" si="12"/>
        <v>0</v>
      </c>
      <c r="M81" s="32">
        <f t="shared" si="12"/>
        <v>0</v>
      </c>
      <c r="N81" s="32">
        <f t="shared" si="12"/>
        <v>0</v>
      </c>
      <c r="O81" s="32">
        <f t="shared" si="12"/>
        <v>0</v>
      </c>
      <c r="P81" s="32">
        <f t="shared" si="12"/>
        <v>0</v>
      </c>
      <c r="Q81" s="32">
        <f t="shared" si="12"/>
        <v>0</v>
      </c>
      <c r="R81" s="32">
        <f t="shared" si="12"/>
        <v>0</v>
      </c>
      <c r="S81" s="32">
        <f t="shared" si="12"/>
        <v>0</v>
      </c>
      <c r="T81" s="32">
        <f t="shared" si="12"/>
        <v>53320232.98000002</v>
      </c>
      <c r="U81" s="20" t="s">
        <v>87</v>
      </c>
      <c r="V81" s="24"/>
      <c r="W81" s="25"/>
      <c r="X81" s="24"/>
    </row>
    <row r="82" spans="1:24" ht="45" customHeight="1">
      <c r="A82" s="23" t="s">
        <v>33</v>
      </c>
      <c r="B82" s="21"/>
      <c r="C82" s="21"/>
      <c r="D82" s="21"/>
      <c r="E82" s="21"/>
      <c r="F82" s="33">
        <f>SUM(F83,F86,F91,F89,F88)</f>
        <v>96521514.18000005</v>
      </c>
      <c r="G82" s="33">
        <f aca="true" t="shared" si="13" ref="G82:T82">SUM(G83,G91,G89,G88)</f>
        <v>0</v>
      </c>
      <c r="H82" s="33">
        <f t="shared" si="13"/>
        <v>0</v>
      </c>
      <c r="I82" s="33">
        <f t="shared" si="13"/>
        <v>0</v>
      </c>
      <c r="J82" s="33">
        <f t="shared" si="13"/>
        <v>0</v>
      </c>
      <c r="K82" s="33">
        <f t="shared" si="13"/>
        <v>0</v>
      </c>
      <c r="L82" s="33">
        <f t="shared" si="13"/>
        <v>0</v>
      </c>
      <c r="M82" s="33">
        <f t="shared" si="13"/>
        <v>0</v>
      </c>
      <c r="N82" s="33">
        <f t="shared" si="13"/>
        <v>0</v>
      </c>
      <c r="O82" s="33">
        <f t="shared" si="13"/>
        <v>0</v>
      </c>
      <c r="P82" s="33">
        <f t="shared" si="13"/>
        <v>0</v>
      </c>
      <c r="Q82" s="33">
        <f t="shared" si="13"/>
        <v>0</v>
      </c>
      <c r="R82" s="33">
        <f t="shared" si="13"/>
        <v>0</v>
      </c>
      <c r="S82" s="33">
        <f t="shared" si="13"/>
        <v>0</v>
      </c>
      <c r="T82" s="33">
        <f t="shared" si="13"/>
        <v>-53320232.9800002</v>
      </c>
      <c r="U82" s="20" t="s">
        <v>87</v>
      </c>
      <c r="V82" s="1"/>
      <c r="W82" s="1"/>
      <c r="X82" s="1"/>
    </row>
    <row r="83" spans="1:24" ht="27">
      <c r="A83" s="22" t="s">
        <v>34</v>
      </c>
      <c r="B83" s="22"/>
      <c r="C83" s="22"/>
      <c r="D83" s="22"/>
      <c r="E83" s="22"/>
      <c r="F83" s="34">
        <f>SUM(F84-F85)</f>
        <v>0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>
        <f>SUM(T84,T85)</f>
        <v>0</v>
      </c>
      <c r="U83" s="20" t="s">
        <v>87</v>
      </c>
      <c r="V83" s="8"/>
      <c r="W83" s="8"/>
      <c r="X83" s="8"/>
    </row>
    <row r="84" spans="1:21" ht="39.75">
      <c r="A84" s="26" t="s">
        <v>35</v>
      </c>
      <c r="B84" s="27"/>
      <c r="C84" s="27"/>
      <c r="D84" s="27"/>
      <c r="E84" s="27"/>
      <c r="F84" s="35">
        <v>25000000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5">
        <v>0</v>
      </c>
      <c r="U84" s="20" t="s">
        <v>87</v>
      </c>
    </row>
    <row r="85" spans="1:21" ht="39.75">
      <c r="A85" s="26" t="s">
        <v>36</v>
      </c>
      <c r="B85" s="27"/>
      <c r="C85" s="27"/>
      <c r="D85" s="27"/>
      <c r="E85" s="27"/>
      <c r="F85" s="35">
        <v>25000000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0</v>
      </c>
      <c r="U85" s="20" t="s">
        <v>87</v>
      </c>
    </row>
    <row r="86" spans="1:21" ht="33.75" customHeight="1">
      <c r="A86" s="26" t="s">
        <v>86</v>
      </c>
      <c r="B86" s="27"/>
      <c r="C86" s="27"/>
      <c r="D86" s="27"/>
      <c r="E86" s="27"/>
      <c r="F86" s="35">
        <f>F87-F88</f>
        <v>15046482.24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 t="s">
        <v>87</v>
      </c>
    </row>
    <row r="87" spans="1:21" ht="41.25" customHeight="1">
      <c r="A87" s="26" t="s">
        <v>85</v>
      </c>
      <c r="B87" s="27"/>
      <c r="C87" s="27"/>
      <c r="D87" s="27"/>
      <c r="E87" s="27"/>
      <c r="F87" s="35">
        <v>15046482.24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 t="s">
        <v>87</v>
      </c>
    </row>
    <row r="88" spans="1:21" ht="45.75" customHeight="1">
      <c r="A88" s="26" t="s">
        <v>82</v>
      </c>
      <c r="B88" s="27"/>
      <c r="C88" s="27"/>
      <c r="D88" s="27"/>
      <c r="E88" s="27"/>
      <c r="F88" s="35">
        <v>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0</v>
      </c>
      <c r="U88" s="20" t="s">
        <v>87</v>
      </c>
    </row>
    <row r="89" spans="1:21" ht="27">
      <c r="A89" s="26" t="s">
        <v>78</v>
      </c>
      <c r="B89" s="27"/>
      <c r="C89" s="27"/>
      <c r="D89" s="27"/>
      <c r="E89" s="27"/>
      <c r="F89" s="35">
        <f>F90</f>
        <v>0</v>
      </c>
      <c r="G89" s="35">
        <f aca="true" t="shared" si="14" ref="G89:S89">G90</f>
        <v>0</v>
      </c>
      <c r="H89" s="35">
        <f t="shared" si="14"/>
        <v>0</v>
      </c>
      <c r="I89" s="35">
        <f t="shared" si="14"/>
        <v>0</v>
      </c>
      <c r="J89" s="35">
        <f t="shared" si="14"/>
        <v>0</v>
      </c>
      <c r="K89" s="35">
        <f t="shared" si="14"/>
        <v>0</v>
      </c>
      <c r="L89" s="35">
        <f t="shared" si="14"/>
        <v>0</v>
      </c>
      <c r="M89" s="35">
        <f t="shared" si="14"/>
        <v>0</v>
      </c>
      <c r="N89" s="35">
        <f t="shared" si="14"/>
        <v>0</v>
      </c>
      <c r="O89" s="35">
        <f t="shared" si="14"/>
        <v>0</v>
      </c>
      <c r="P89" s="35">
        <f t="shared" si="14"/>
        <v>0</v>
      </c>
      <c r="Q89" s="35">
        <f t="shared" si="14"/>
        <v>0</v>
      </c>
      <c r="R89" s="35">
        <f t="shared" si="14"/>
        <v>0</v>
      </c>
      <c r="S89" s="35">
        <f t="shared" si="14"/>
        <v>0</v>
      </c>
      <c r="T89" s="35">
        <f>SUM(T90)</f>
        <v>113656057.32</v>
      </c>
      <c r="U89" s="20" t="s">
        <v>87</v>
      </c>
    </row>
    <row r="90" spans="1:21" ht="93">
      <c r="A90" s="26" t="s">
        <v>79</v>
      </c>
      <c r="B90" s="27"/>
      <c r="C90" s="27"/>
      <c r="D90" s="27"/>
      <c r="E90" s="27"/>
      <c r="F90" s="35">
        <v>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113656057.32</v>
      </c>
      <c r="U90" s="20" t="s">
        <v>87</v>
      </c>
    </row>
    <row r="91" spans="1:21" ht="27">
      <c r="A91" s="26" t="s">
        <v>37</v>
      </c>
      <c r="B91" s="27"/>
      <c r="C91" s="27"/>
      <c r="D91" s="27"/>
      <c r="E91" s="27"/>
      <c r="F91" s="35">
        <f>SUM(F93,F95)</f>
        <v>81475031.94000006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f>SUM(T93,T95)</f>
        <v>-166976290.3000002</v>
      </c>
      <c r="U91" s="20" t="s">
        <v>87</v>
      </c>
    </row>
    <row r="92" spans="1:21" ht="14.25">
      <c r="A92" s="27" t="s">
        <v>38</v>
      </c>
      <c r="B92" s="27"/>
      <c r="C92" s="27"/>
      <c r="D92" s="27"/>
      <c r="E92" s="27"/>
      <c r="F92" s="35">
        <f>F93</f>
        <v>-2651653673.54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T93</f>
        <v>-2943148539.98</v>
      </c>
      <c r="U92" s="20" t="s">
        <v>87</v>
      </c>
    </row>
    <row r="93" spans="1:21" ht="27">
      <c r="A93" s="26" t="s">
        <v>39</v>
      </c>
      <c r="B93" s="27"/>
      <c r="C93" s="27"/>
      <c r="D93" s="27"/>
      <c r="E93" s="27"/>
      <c r="F93" s="35">
        <v>-2651653673.54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v>-2943148539.98</v>
      </c>
      <c r="U93" s="20" t="s">
        <v>87</v>
      </c>
    </row>
    <row r="94" spans="1:21" ht="14.25">
      <c r="A94" s="26" t="s">
        <v>40</v>
      </c>
      <c r="B94" s="27"/>
      <c r="C94" s="27"/>
      <c r="D94" s="27"/>
      <c r="E94" s="27"/>
      <c r="F94" s="35">
        <f>F95</f>
        <v>2733128705.48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f>T95</f>
        <v>2776172249.68</v>
      </c>
      <c r="U94" s="20" t="s">
        <v>87</v>
      </c>
    </row>
    <row r="95" spans="1:21" ht="27">
      <c r="A95" s="26" t="s">
        <v>41</v>
      </c>
      <c r="B95" s="27"/>
      <c r="C95" s="27"/>
      <c r="D95" s="27"/>
      <c r="E95" s="27"/>
      <c r="F95" s="35">
        <v>2733128705.48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v>2776172249.68</v>
      </c>
      <c r="U95" s="20" t="s">
        <v>87</v>
      </c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Кашина Ирина Викторовна</cp:lastModifiedBy>
  <cp:lastPrinted>2019-01-18T02:13:22Z</cp:lastPrinted>
  <dcterms:created xsi:type="dcterms:W3CDTF">2014-03-03T02:48:43Z</dcterms:created>
  <dcterms:modified xsi:type="dcterms:W3CDTF">2020-10-15T05:01:12Z</dcterms:modified>
  <cp:category/>
  <cp:version/>
  <cp:contentType/>
  <cp:contentStatus/>
</cp:coreProperties>
</file>