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6.2020" sheetId="1" r:id="rId1"/>
  </sheets>
  <definedNames>
    <definedName name="_xlnm.Print_Titles" localSheetId="0">'исполнение на 01.06.2020'!$6:$7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<sst xmlns="http://schemas.openxmlformats.org/spreadsheetml/2006/main" count="136" uniqueCount="95">
  <si>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</si>
  <si>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</si>
  <si>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</si>
  <si>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</si>
  <si>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</si>
  <si>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</si>
  <si>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</si>
  <si>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</si>
  <si>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</si>
  <si>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</si>
  <si>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</si>
  <si>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</si>
  <si>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</si>
  <si>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</si>
  <si>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</si>
  <si>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</si>
  <si>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</si>
  <si>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</si>
  <si>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</si>
  <si>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</si>
  <si>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</si>
  <si>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</si>
  <si>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</si>
  <si>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</si>
  <si>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</si>
  <si>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</si>
  <si>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</si>
  <si>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</si>
  <si>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</si>
  <si>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</si>
  <si>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</si>
  <si>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</si>
  <si>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</si>
  <si>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</si>
  <si>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</si>
  <si>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</si>
  <si>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</si>
  <si>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</si>
  <si>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</si>
  <si>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</si>
  <si>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</si>
  <si>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</si>
  <si>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</si>
  <si>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</si>
  <si>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</si>
  <si>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</si>
  <si>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</si>
  <si>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</si>
  <si>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</si>
  <si>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</si>
  <si>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</si>
  <si>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</si>
  <si>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</si>
  <si>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</si>
  <si>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</si>
  <si>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</si>
  <si>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</si>
  <si>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</si>
  <si>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</si>
  <si>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</si>
  <si>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</si>
  <si>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</si>
  <si>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</si>
  <si>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</si>
  <si>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</si>
  <si>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</si>
  <si>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</si>
  <si>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</si>
  <si>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</si>
  <si>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</si>
  <si>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</si>
  <si>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</si>
  <si>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</si>
  <si>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</si>
  <si>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</si>
  <si>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</si>
  <si>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</si>
  <si>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</si>
  <si>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</si>
  <si>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</si>
  <si>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</si>
  <si>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</si>
  <si>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</si>
  <si>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</si>
  <si>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</si>
  <si>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</si>
  <si>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</si>
  <si>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</si>
  <si>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</si>
  <si>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</si>
  <si>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</si>
  <si>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</si>
  <si>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План с учетом изменений на 01.06.2020 года</t>
  </si>
  <si>
    <t>Исполнено на 01.06.2020 года</t>
  </si>
  <si>
    <t>по состоянию на 01 июня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</si>
</sst>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64">
      <selection activeCell="T96" sqref="T9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92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93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>
      <c r="A8" s="18" t="s">
        <v>29</v>
      </c>
      <c r="B8" s="9"/>
      <c r="C8" s="9"/>
      <c r="D8" s="9"/>
      <c r="E8" s="9"/>
      <c r="F8" s="42">
        <f>F9+F26</f>
        <v>2563508160.3500004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986408526.05</v>
      </c>
      <c r="U8" s="45">
        <f>ROUND(T8/F8*100,2)</f>
        <v>38.48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608345688.62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302529239.41999996</v>
      </c>
      <c r="U9" s="45">
        <f>ROUND(T9/F9*100,2)</f>
        <v>49.73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229125927.32</v>
      </c>
      <c r="U10" s="41">
        <f>ROUND(T10/F10*100,2)</f>
        <v>50.49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92852005.83</v>
      </c>
      <c r="U11" s="41">
        <f aca="true" t="shared" si="2" ref="U11:U29">ROUND(T11/F11*100,2)</f>
        <v>89.33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136273921.49</v>
      </c>
      <c r="U12" s="41">
        <f t="shared" si="2"/>
        <v>38.95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7739458.99</v>
      </c>
      <c r="U13" s="41">
        <f t="shared" si="2"/>
        <v>34.66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20326000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10241437.82</v>
      </c>
      <c r="U14" s="41">
        <f t="shared" si="2"/>
        <v>50.39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16095212.47</v>
      </c>
      <c r="U15" s="41">
        <f t="shared" si="2"/>
        <v>41.49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2175404.25</v>
      </c>
      <c r="U16" s="41">
        <f t="shared" si="2"/>
        <v>18.31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13919808.22</v>
      </c>
      <c r="U17" s="41">
        <f t="shared" si="2"/>
        <v>51.73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3169228.63</v>
      </c>
      <c r="U18" s="41">
        <f t="shared" si="2"/>
        <v>41.48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18809004.98</v>
      </c>
      <c r="U20" s="41">
        <f t="shared" si="2"/>
        <v>49.26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6663148.45</v>
      </c>
      <c r="U21" s="41">
        <f t="shared" si="2"/>
        <v>123.75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1729188.62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1319499.92</v>
      </c>
      <c r="U22" s="41">
        <f t="shared" si="2"/>
        <v>76.31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7341934.03</v>
      </c>
      <c r="U23" s="41">
        <f t="shared" si="2"/>
        <v>40.52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2196637.58</v>
      </c>
      <c r="U24" s="41">
        <f t="shared" si="2"/>
        <v>109.89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-172250.77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1955162471.7300003</v>
      </c>
      <c r="G26" s="42">
        <f>SUM(G27:G31)</f>
        <v>0</v>
      </c>
      <c r="H26" s="42">
        <f>SUM(H27:H31)</f>
        <v>0</v>
      </c>
      <c r="I26" s="42">
        <f>SUM(I27:I31)</f>
        <v>0</v>
      </c>
      <c r="J26" s="42">
        <f>SUM(J27:J31)</f>
        <v>0</v>
      </c>
      <c r="K26" s="42">
        <f>SUM(K27:K31)</f>
        <v>0</v>
      </c>
      <c r="L26" s="42">
        <f>SUM(L27:L31)</f>
        <v>0</v>
      </c>
      <c r="M26" s="42">
        <f>SUM(M27:M31)</f>
        <v>0</v>
      </c>
      <c r="N26" s="42">
        <f>SUM(N27:N31)</f>
        <v>0</v>
      </c>
      <c r="O26" s="42">
        <f>SUM(O27:O31)</f>
        <v>0</v>
      </c>
      <c r="P26" s="42">
        <f>SUM(P27:P31)</f>
        <v>0</v>
      </c>
      <c r="Q26" s="42">
        <f>SUM(Q27:Q31)</f>
        <v>0</v>
      </c>
      <c r="R26" s="42">
        <f>SUM(R27:R31)</f>
        <v>0</v>
      </c>
      <c r="S26" s="42">
        <f>SUM(S27:S31)</f>
        <v>0</v>
      </c>
      <c r="T26" s="42">
        <f>SUM(T27:T31)</f>
        <v>683879286.63</v>
      </c>
      <c r="U26" s="45">
        <f t="shared" si="2"/>
        <v>34.98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1966285522.2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695005337.1</v>
      </c>
      <c r="U27" s="41">
        <f t="shared" si="2"/>
        <v>35.35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378688.89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378688.89</v>
      </c>
      <c r="U28" s="41">
        <f t="shared" si="2"/>
        <v>100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-11501739.36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-11504739.36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2660029674.5299997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911047016.57</v>
      </c>
      <c r="U34" s="47">
        <f aca="true" t="shared" si="4" ref="U34:U43">ROUND(T34/F34*100,2)</f>
        <v>34.25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5" ref="F35:T35">SUM(F36:F44)</f>
        <v>169131137.69</v>
      </c>
      <c r="G35" s="32">
        <f t="shared" si="5"/>
        <v>0</v>
      </c>
      <c r="H35" s="32">
        <f t="shared" si="5"/>
        <v>0</v>
      </c>
      <c r="I35" s="32">
        <f t="shared" si="5"/>
        <v>0</v>
      </c>
      <c r="J35" s="32">
        <f t="shared" si="5"/>
        <v>0</v>
      </c>
      <c r="K35" s="32">
        <f t="shared" si="5"/>
        <v>0</v>
      </c>
      <c r="L35" s="32">
        <f t="shared" si="5"/>
        <v>0</v>
      </c>
      <c r="M35" s="32">
        <f t="shared" si="5"/>
        <v>0</v>
      </c>
      <c r="N35" s="32">
        <f t="shared" si="5"/>
        <v>0</v>
      </c>
      <c r="O35" s="32">
        <f t="shared" si="5"/>
        <v>0</v>
      </c>
      <c r="P35" s="32">
        <f t="shared" si="5"/>
        <v>0</v>
      </c>
      <c r="Q35" s="32">
        <f t="shared" si="5"/>
        <v>0</v>
      </c>
      <c r="R35" s="32">
        <f t="shared" si="5"/>
        <v>0</v>
      </c>
      <c r="S35" s="32">
        <f t="shared" si="5"/>
        <v>0</v>
      </c>
      <c r="T35" s="32">
        <f t="shared" si="5"/>
        <v>46685437.68</v>
      </c>
      <c r="U35" s="47">
        <f t="shared" si="4"/>
        <v>27.6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2676100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846266.82</v>
      </c>
      <c r="U36" s="30">
        <f t="shared" si="4"/>
        <v>31.62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3538100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991053.94</v>
      </c>
      <c r="U37" s="30">
        <f t="shared" si="4"/>
        <v>28.01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70425200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22865961.75</v>
      </c>
      <c r="U38" s="30">
        <f t="shared" si="4"/>
        <v>32.47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4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18215300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5807141.21</v>
      </c>
      <c r="U40" s="30">
        <f t="shared" si="4"/>
        <v>31.88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4"/>
        <v>#DIV/0!</v>
      </c>
      <c r="V41" s="6">
        <v>0</v>
      </c>
      <c r="W41" s="7">
        <v>0</v>
      </c>
      <c r="X41" s="6">
        <v>0</v>
      </c>
    </row>
    <row r="42" spans="1:24" ht="30" customHeight="1" hidden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4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73316637.69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16175013.96</v>
      </c>
      <c r="U44" s="30">
        <f aca="true" t="shared" si="6" ref="U44:U78">ROUND(T44/F44*100,2)</f>
        <v>22.06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22509017</v>
      </c>
      <c r="G45" s="32">
        <f aca="true" t="shared" si="7" ref="G45:T45">G46+G47</f>
        <v>0</v>
      </c>
      <c r="H45" s="32">
        <f t="shared" si="7"/>
        <v>0</v>
      </c>
      <c r="I45" s="32">
        <f t="shared" si="7"/>
        <v>0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 t="shared" si="7"/>
        <v>0</v>
      </c>
      <c r="O45" s="32">
        <f t="shared" si="7"/>
        <v>0</v>
      </c>
      <c r="P45" s="32">
        <f t="shared" si="7"/>
        <v>0</v>
      </c>
      <c r="Q45" s="32">
        <f t="shared" si="7"/>
        <v>0</v>
      </c>
      <c r="R45" s="32">
        <f t="shared" si="7"/>
        <v>0</v>
      </c>
      <c r="S45" s="32">
        <f t="shared" si="7"/>
        <v>0</v>
      </c>
      <c r="T45" s="32">
        <f t="shared" si="7"/>
        <v>6868242.73</v>
      </c>
      <c r="U45" s="47">
        <f t="shared" si="6"/>
        <v>30.51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22309717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6857442.73</v>
      </c>
      <c r="U46" s="30">
        <f t="shared" si="6"/>
        <v>30.74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10800</v>
      </c>
      <c r="U47" s="30">
        <f t="shared" si="6"/>
        <v>5.42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284113290.11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76305094.60000001</v>
      </c>
      <c r="U48" s="47">
        <f t="shared" si="6"/>
        <v>26.86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9329300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3257753.25</v>
      </c>
      <c r="U49" s="30">
        <f t="shared" si="6"/>
        <v>34.92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23649922.08</v>
      </c>
      <c r="U50" s="30">
        <f t="shared" si="6"/>
        <v>30.32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184625590.11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47647111.51</v>
      </c>
      <c r="U51" s="30">
        <f t="shared" si="6"/>
        <v>25.81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12158400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1750307.76</v>
      </c>
      <c r="U52" s="30">
        <f t="shared" si="6"/>
        <v>14.4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204744591.03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32364094.369999997</v>
      </c>
      <c r="U53" s="47">
        <f t="shared" si="6"/>
        <v>15.81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19517363.48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1807520.2</v>
      </c>
      <c r="U54" s="30">
        <f t="shared" si="6"/>
        <v>9.26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20101809.99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654.22</v>
      </c>
      <c r="U55" s="30">
        <f t="shared" si="6"/>
        <v>0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116410043.56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13412263.05</v>
      </c>
      <c r="U56" s="30">
        <f t="shared" si="6"/>
        <v>11.52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48715374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17143656.9</v>
      </c>
      <c r="U57" s="30">
        <f t="shared" si="6"/>
        <v>35.19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7415330</v>
      </c>
      <c r="G58" s="32">
        <f aca="true" t="shared" si="8" ref="G58:T58">G59</f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1953891.35</v>
      </c>
      <c r="U58" s="47">
        <f t="shared" si="6"/>
        <v>26.35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7415330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1953891.35</v>
      </c>
      <c r="U59" s="30">
        <f t="shared" si="6"/>
        <v>26.35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1447422475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551163690.82</v>
      </c>
      <c r="U60" s="47">
        <f t="shared" si="6"/>
        <v>38.08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665020173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241362775.63</v>
      </c>
      <c r="U61" s="30">
        <f t="shared" si="6"/>
        <v>36.29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509490146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211815277</v>
      </c>
      <c r="U62" s="30">
        <f t="shared" si="6"/>
        <v>41.57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158842830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69942188</v>
      </c>
      <c r="U63" s="30">
        <f t="shared" si="6"/>
        <v>44.03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31041889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6234782</v>
      </c>
      <c r="U64" s="30">
        <f t="shared" si="6"/>
        <v>20.09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83027437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21808668.19</v>
      </c>
      <c r="U65" s="30">
        <f t="shared" si="6"/>
        <v>26.27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204073396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83515594.02000001</v>
      </c>
      <c r="U66" s="47">
        <f t="shared" si="6"/>
        <v>40.92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143149196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60052456.81</v>
      </c>
      <c r="U67" s="30">
        <f t="shared" si="6"/>
        <v>41.95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60924200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23463137.21</v>
      </c>
      <c r="U68" s="30">
        <f t="shared" si="6"/>
        <v>38.51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38673072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13203157.569999998</v>
      </c>
      <c r="U69" s="47">
        <f t="shared" si="6"/>
        <v>34.14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4613000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1586561.45</v>
      </c>
      <c r="U70" s="30">
        <f t="shared" si="6"/>
        <v>34.39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19637472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8832412</v>
      </c>
      <c r="U72" s="30">
        <f t="shared" si="6"/>
        <v>44.98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12472800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2100523.25</v>
      </c>
      <c r="U73" s="30">
        <f t="shared" si="6"/>
        <v>16.84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1949800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683660.87</v>
      </c>
      <c r="U74" s="30">
        <f t="shared" si="6"/>
        <v>35.06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279776365.7</v>
      </c>
      <c r="G75" s="32">
        <f aca="true" t="shared" si="9" ref="G75:T75">SUM(G76:G78)</f>
        <v>0</v>
      </c>
      <c r="H75" s="32">
        <f t="shared" si="9"/>
        <v>0</v>
      </c>
      <c r="I75" s="32">
        <f t="shared" si="9"/>
        <v>0</v>
      </c>
      <c r="J75" s="32">
        <f t="shared" si="9"/>
        <v>0</v>
      </c>
      <c r="K75" s="32">
        <f t="shared" si="9"/>
        <v>0</v>
      </c>
      <c r="L75" s="32">
        <f t="shared" si="9"/>
        <v>0</v>
      </c>
      <c r="M75" s="32">
        <f t="shared" si="9"/>
        <v>0</v>
      </c>
      <c r="N75" s="32">
        <f t="shared" si="9"/>
        <v>0</v>
      </c>
      <c r="O75" s="32">
        <f t="shared" si="9"/>
        <v>0</v>
      </c>
      <c r="P75" s="32">
        <f t="shared" si="9"/>
        <v>0</v>
      </c>
      <c r="Q75" s="32">
        <f t="shared" si="9"/>
        <v>0</v>
      </c>
      <c r="R75" s="32">
        <f t="shared" si="9"/>
        <v>0</v>
      </c>
      <c r="S75" s="32">
        <f t="shared" si="9"/>
        <v>0</v>
      </c>
      <c r="T75" s="32">
        <f t="shared" si="9"/>
        <v>98987813.42999999</v>
      </c>
      <c r="U75" s="47">
        <f t="shared" si="6"/>
        <v>35.38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217345365.7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75867194.58</v>
      </c>
      <c r="U76" s="30">
        <f t="shared" si="6"/>
        <v>34.91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55280600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20597319</v>
      </c>
      <c r="U77" s="30">
        <f t="shared" si="6"/>
        <v>37.26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7150400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2523299.85</v>
      </c>
      <c r="U78" s="30">
        <f t="shared" si="6"/>
        <v>35.29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0" ref="G79:T79">G80</f>
        <v>0</v>
      </c>
      <c r="H79" s="32">
        <f t="shared" si="10"/>
        <v>0</v>
      </c>
      <c r="I79" s="32">
        <f t="shared" si="10"/>
        <v>0</v>
      </c>
      <c r="J79" s="32">
        <f t="shared" si="10"/>
        <v>0</v>
      </c>
      <c r="K79" s="32">
        <f t="shared" si="10"/>
        <v>0</v>
      </c>
      <c r="L79" s="32">
        <f t="shared" si="10"/>
        <v>0</v>
      </c>
      <c r="M79" s="32">
        <f t="shared" si="10"/>
        <v>0</v>
      </c>
      <c r="N79" s="32">
        <f t="shared" si="10"/>
        <v>0</v>
      </c>
      <c r="O79" s="32">
        <f t="shared" si="10"/>
        <v>0</v>
      </c>
      <c r="P79" s="32">
        <f t="shared" si="10"/>
        <v>0</v>
      </c>
      <c r="Q79" s="32">
        <f t="shared" si="10"/>
        <v>0</v>
      </c>
      <c r="R79" s="32">
        <f t="shared" si="10"/>
        <v>0</v>
      </c>
      <c r="S79" s="32">
        <f t="shared" si="10"/>
        <v>0</v>
      </c>
      <c r="T79" s="32">
        <f t="shared" si="10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>F8-F34</f>
        <v>-96521514.17999935</v>
      </c>
      <c r="G81" s="32">
        <f>G8-G34</f>
        <v>0</v>
      </c>
      <c r="H81" s="32">
        <f>H8-H34</f>
        <v>0</v>
      </c>
      <c r="I81" s="32">
        <f>I8-I34</f>
        <v>0</v>
      </c>
      <c r="J81" s="32">
        <f>J8-J34</f>
        <v>0</v>
      </c>
      <c r="K81" s="32">
        <f>K8-K34</f>
        <v>0</v>
      </c>
      <c r="L81" s="32">
        <f>L8-L34</f>
        <v>0</v>
      </c>
      <c r="M81" s="32">
        <f>M8-M34</f>
        <v>0</v>
      </c>
      <c r="N81" s="32">
        <f>N8-N34</f>
        <v>0</v>
      </c>
      <c r="O81" s="32">
        <f>O8-O34</f>
        <v>0</v>
      </c>
      <c r="P81" s="32">
        <f>P8-P34</f>
        <v>0</v>
      </c>
      <c r="Q81" s="32">
        <f>Q8-Q34</f>
        <v>0</v>
      </c>
      <c r="R81" s="32">
        <f>R8-R34</f>
        <v>0</v>
      </c>
      <c r="S81" s="32">
        <f>S8-S34</f>
        <v>0</v>
      </c>
      <c r="T81" s="32">
        <f>T8-T34</f>
        <v>75361509.4799999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96521514.18000005</v>
      </c>
      <c r="G82" s="33">
        <f aca="true" t="shared" si="11" ref="G82:T82">SUM(G83,G91,G89,G88)</f>
        <v>0</v>
      </c>
      <c r="H82" s="33">
        <f t="shared" si="11"/>
        <v>0</v>
      </c>
      <c r="I82" s="33">
        <f t="shared" si="11"/>
        <v>0</v>
      </c>
      <c r="J82" s="33">
        <f t="shared" si="11"/>
        <v>0</v>
      </c>
      <c r="K82" s="33">
        <f t="shared" si="11"/>
        <v>0</v>
      </c>
      <c r="L82" s="33">
        <f t="shared" si="11"/>
        <v>0</v>
      </c>
      <c r="M82" s="33">
        <f t="shared" si="11"/>
        <v>0</v>
      </c>
      <c r="N82" s="33">
        <f t="shared" si="11"/>
        <v>0</v>
      </c>
      <c r="O82" s="33">
        <f t="shared" si="11"/>
        <v>0</v>
      </c>
      <c r="P82" s="33">
        <f t="shared" si="11"/>
        <v>0</v>
      </c>
      <c r="Q82" s="33">
        <f t="shared" si="11"/>
        <v>0</v>
      </c>
      <c r="R82" s="33">
        <f t="shared" si="11"/>
        <v>0</v>
      </c>
      <c r="S82" s="33">
        <f t="shared" si="11"/>
        <v>0</v>
      </c>
      <c r="T82" s="33">
        <f t="shared" si="11"/>
        <v>-75361509.47999988</v>
      </c>
      <c r="U82" s="20" t="s">
        <v>87</v>
      </c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">
      <c r="A85" s="26" t="s">
        <v>36</v>
      </c>
      <c r="B85" s="27"/>
      <c r="C85" s="27"/>
      <c r="D85" s="27"/>
      <c r="E85" s="27"/>
      <c r="F85" s="35">
        <v>25000000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15046482.24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15046482.24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2" ref="G89:S89">G90</f>
        <v>0</v>
      </c>
      <c r="H89" s="35">
        <f t="shared" si="12"/>
        <v>0</v>
      </c>
      <c r="I89" s="35">
        <f t="shared" si="12"/>
        <v>0</v>
      </c>
      <c r="J89" s="35">
        <f t="shared" si="12"/>
        <v>0</v>
      </c>
      <c r="K89" s="35">
        <f t="shared" si="12"/>
        <v>0</v>
      </c>
      <c r="L89" s="35">
        <f t="shared" si="12"/>
        <v>0</v>
      </c>
      <c r="M89" s="35">
        <f t="shared" si="12"/>
        <v>0</v>
      </c>
      <c r="N89" s="35">
        <f t="shared" si="12"/>
        <v>0</v>
      </c>
      <c r="O89" s="35">
        <f t="shared" si="12"/>
        <v>0</v>
      </c>
      <c r="P89" s="35">
        <f t="shared" si="12"/>
        <v>0</v>
      </c>
      <c r="Q89" s="35">
        <f t="shared" si="12"/>
        <v>0</v>
      </c>
      <c r="R89" s="35">
        <f t="shared" si="12"/>
        <v>0</v>
      </c>
      <c r="S89" s="35">
        <f t="shared" si="12"/>
        <v>0</v>
      </c>
      <c r="T89" s="35">
        <f>SUM(T90)</f>
        <v>77331445.89</v>
      </c>
      <c r="U89" s="20" t="s">
        <v>87</v>
      </c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77331445.89</v>
      </c>
      <c r="U90" s="20" t="s">
        <v>87</v>
      </c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81475031.94000006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-152692955.3699999</v>
      </c>
      <c r="U91" s="20" t="s">
        <v>87</v>
      </c>
    </row>
    <row r="92" spans="1:21" ht="15">
      <c r="A92" s="27" t="s">
        <v>38</v>
      </c>
      <c r="B92" s="27"/>
      <c r="C92" s="27"/>
      <c r="D92" s="27"/>
      <c r="E92" s="27"/>
      <c r="F92" s="35">
        <f>F93</f>
        <v>-2603554642.59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-1594760253.85</v>
      </c>
      <c r="U92" s="20" t="s">
        <v>87</v>
      </c>
    </row>
    <row r="93" spans="1:21" ht="26.25">
      <c r="A93" s="26" t="s">
        <v>39</v>
      </c>
      <c r="B93" s="27"/>
      <c r="C93" s="27"/>
      <c r="D93" s="27"/>
      <c r="E93" s="27"/>
      <c r="F93" s="35">
        <v>-2603554642.59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-1594760253.85</v>
      </c>
      <c r="U93" s="20" t="s">
        <v>87</v>
      </c>
    </row>
    <row r="94" spans="1:21" ht="15">
      <c r="A94" s="26" t="s">
        <v>40</v>
      </c>
      <c r="B94" s="27"/>
      <c r="C94" s="27"/>
      <c r="D94" s="27"/>
      <c r="E94" s="27"/>
      <c r="F94" s="35">
        <f>F95</f>
        <v>2685029674.53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1442067298.48</v>
      </c>
      <c r="U94" s="20" t="s">
        <v>87</v>
      </c>
    </row>
    <row r="95" spans="1:21" ht="26.25">
      <c r="A95" s="26" t="s">
        <v>41</v>
      </c>
      <c r="B95" s="27"/>
      <c r="C95" s="27"/>
      <c r="D95" s="27"/>
      <c r="E95" s="27"/>
      <c r="F95" s="35">
        <v>2685029674.53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1442067298.48</v>
      </c>
      <c r="U95" s="20" t="s">
        <v>87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2020-06-09T10:07:14Z</dcterms:modified>
  <cp:category/>
  <cp:version/>
  <cp:contentType/>
  <cp:contentStatus/>
</cp:coreProperties>
</file>