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5.2020" sheetId="1" r:id="rId1"/>
  </sheets>
  <definedNames>
    <definedName name="_xlnm.Print_Titles" localSheetId="0">'исполнение на 01.05.2020'!$6:$7</definedName>
  </definedNames>
  <calcPr fullCalcOnLoad="1"/>
</workbook>
</file>

<file path=xl/sharedStrings.xml><?xml version="1.0" encoding="utf-8"?>
<sst xmlns="http://schemas.openxmlformats.org/spreadsheetml/2006/main" count="136" uniqueCount="95">
  <si>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</si>
  <si>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</si>
  <si>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</si>
  <si>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</si>
  <si>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</si>
  <si>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</si>
  <si>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</si>
  <si>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</si>
  <si>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</si>
  <si>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</si>
  <si>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</si>
  <si>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</si>
  <si>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</si>
  <si>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</si>
  <si>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</si>
  <si>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</si>
  <si>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</si>
  <si>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</si>
  <si>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</si>
  <si>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</si>
  <si>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</si>
  <si>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</si>
  <si>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</si>
  <si>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</si>
  <si>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</si>
  <si>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</si>
  <si>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</si>
  <si>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</si>
  <si>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</si>
  <si>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</si>
  <si>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</si>
  <si>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</si>
  <si>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</si>
  <si>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</si>
  <si>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</si>
  <si>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</si>
  <si>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</si>
  <si>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</si>
  <si>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</si>
  <si>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</si>
  <si>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</si>
  <si>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</si>
  <si>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</si>
  <si>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</si>
  <si>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</si>
  <si>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</si>
  <si>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</si>
  <si>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</si>
  <si>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</si>
  <si>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</si>
  <si>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</si>
  <si>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</si>
  <si>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</si>
  <si>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</si>
  <si>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</si>
  <si>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</si>
  <si>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</si>
  <si>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</si>
  <si>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</si>
  <si>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</si>
  <si>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</si>
  <si>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</si>
  <si>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</si>
  <si>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</si>
  <si>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</si>
  <si>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</si>
  <si>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</si>
  <si>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</si>
  <si>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</si>
  <si>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</si>
  <si>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</si>
  <si>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</si>
  <si>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</si>
  <si>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</si>
  <si>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</si>
  <si>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</si>
  <si>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</si>
  <si>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</si>
  <si>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</si>
  <si>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</si>
  <si>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</si>
  <si>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</si>
  <si>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</si>
  <si>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</si>
  <si>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</si>
  <si>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</si>
  <si>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</si>
  <si>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</si>
  <si>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</si>
  <si>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</si>
  <si>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</si>
  <si>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</si>
  <si>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по состоянию на 01 мая 2020 года</t>
  </si>
  <si>
    <t>План с учетом изменений на 01.05.2020 года</t>
  </si>
  <si>
    <t>Исполнено на 01.05.2020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</si>
</sst>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5"/>
  <sheetViews>
    <sheetView showGridLines="0" tabSelected="1" zoomScalePageLayoutView="0" workbookViewId="0" topLeftCell="A79">
      <selection activeCell="T96" sqref="T96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1"/>
      <c r="B1" s="51"/>
      <c r="C1" s="51"/>
      <c r="D1" s="51"/>
      <c r="E1" s="5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0"/>
      <c r="W2" s="1"/>
      <c r="X2" s="1"/>
    </row>
    <row r="3" spans="1:24" ht="18" customHeight="1">
      <c r="A3" s="50" t="s">
        <v>92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2"/>
      <c r="X3" s="3"/>
    </row>
    <row r="4" spans="1:24" ht="15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3"/>
      <c r="X4" s="3"/>
    </row>
    <row r="5" spans="1:24" ht="1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93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94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.75">
      <c r="A8" s="18" t="s">
        <v>29</v>
      </c>
      <c r="B8" s="9"/>
      <c r="C8" s="9"/>
      <c r="D8" s="9"/>
      <c r="E8" s="9"/>
      <c r="F8" s="42">
        <f>F9+F26</f>
        <v>2573921411.09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819493357.79</v>
      </c>
      <c r="U8" s="45">
        <f>ROUND(T8/F8*100,2)</f>
        <v>31.84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2">
        <f>SUM(F10+F13+F14+F15+F18+F20+F21+F22+F23+F24+F25+F19)</f>
        <v>613205500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257164422.36</v>
      </c>
      <c r="U9" s="45">
        <f>ROUND(T9/F9*100,2)</f>
        <v>41.94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453847100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191117902.84</v>
      </c>
      <c r="U10" s="41">
        <f>ROUND(T10/F10*100,2)</f>
        <v>42.11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103947500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76148377.17</v>
      </c>
      <c r="U11" s="41">
        <f aca="true" t="shared" si="2" ref="U11:U29">ROUND(T11/F11*100,2)</f>
        <v>73.26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349899600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114969525.67</v>
      </c>
      <c r="U12" s="41">
        <f t="shared" si="2"/>
        <v>32.86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22331000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6552513.01</v>
      </c>
      <c r="U13" s="41">
        <f t="shared" si="2"/>
        <v>29.34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26257000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9886420.83</v>
      </c>
      <c r="U14" s="41">
        <f t="shared" si="2"/>
        <v>37.65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38790600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15620347.06</v>
      </c>
      <c r="U15" s="41">
        <f t="shared" si="2"/>
        <v>40.27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11881100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1765696.39</v>
      </c>
      <c r="U16" s="41">
        <f t="shared" si="2"/>
        <v>14.86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26909500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13854650.67</v>
      </c>
      <c r="U17" s="41">
        <f t="shared" si="2"/>
        <v>51.49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7640800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2671068.12</v>
      </c>
      <c r="U18" s="41">
        <f t="shared" si="2"/>
        <v>34.96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87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38179800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17107316.54</v>
      </c>
      <c r="U20" s="41">
        <f t="shared" si="2"/>
        <v>44.81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5384300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5411329.18</v>
      </c>
      <c r="U21" s="41">
        <f t="shared" si="2"/>
        <v>100.5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658000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1218812.99</v>
      </c>
      <c r="U22" s="41">
        <f t="shared" si="2"/>
        <v>185.23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18117900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5911336.09</v>
      </c>
      <c r="U23" s="41">
        <f t="shared" si="2"/>
        <v>32.63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1999000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1846059.44</v>
      </c>
      <c r="U24" s="41">
        <f t="shared" si="2"/>
        <v>92.35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-178683.74</v>
      </c>
      <c r="U25" s="41" t="s">
        <v>87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2">
        <f>SUM(F27:F31)</f>
        <v>1960715911.0900002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562328935.43</v>
      </c>
      <c r="U26" s="45">
        <f t="shared" si="2"/>
        <v>28.68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1960337222.2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573451985.9</v>
      </c>
      <c r="U27" s="41">
        <f t="shared" si="2"/>
        <v>29.25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378688.89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378688.89</v>
      </c>
      <c r="U28" s="41">
        <f t="shared" si="2"/>
        <v>100</v>
      </c>
      <c r="V28" s="9"/>
      <c r="W28" s="9"/>
      <c r="X28" s="9"/>
    </row>
    <row r="29" spans="1:24" ht="89.25" hidden="1">
      <c r="A29" s="15" t="s">
        <v>84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3.75">
      <c r="A30" s="15" t="s">
        <v>90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87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-11501739.36</v>
      </c>
      <c r="U31" s="41" t="s">
        <v>87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SUM(F35,F45,F48,F53,F58,F60,F66,F69,F75,F79)</f>
        <v>2616171232.0899997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SUM(T35,T45,T48,T53,T58,T60,T66,T69,T75,T79)</f>
        <v>719776214.56</v>
      </c>
      <c r="U34" s="47">
        <f aca="true" t="shared" si="5" ref="U34:U43">ROUND(T34/F34*100,2)</f>
        <v>27.51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 aca="true" t="shared" si="6" ref="F35:T35">SUM(F36:F44)</f>
        <v>153352004.19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41489587.519999996</v>
      </c>
      <c r="U35" s="47">
        <f t="shared" si="5"/>
        <v>27.06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2676100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791318.42</v>
      </c>
      <c r="U36" s="30">
        <f t="shared" si="5"/>
        <v>29.57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3538100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873644.68</v>
      </c>
      <c r="U37" s="30">
        <f t="shared" si="5"/>
        <v>24.69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70425200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20032060.81</v>
      </c>
      <c r="U38" s="30">
        <f t="shared" si="5"/>
        <v>28.44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9800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0.25" customHeight="1" outlineLevel="1">
      <c r="A40" s="11" t="s">
        <v>45</v>
      </c>
      <c r="B40" s="5"/>
      <c r="C40" s="5"/>
      <c r="D40" s="5"/>
      <c r="E40" s="5"/>
      <c r="F40" s="31">
        <v>18215300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4908814.85</v>
      </c>
      <c r="U40" s="30">
        <f t="shared" si="5"/>
        <v>26.95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91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87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57537504.19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14883748.76</v>
      </c>
      <c r="U44" s="30">
        <f aca="true" t="shared" si="7" ref="U44:U78">ROUND(T44/F44*100,2)</f>
        <v>25.87</v>
      </c>
      <c r="V44" s="6">
        <v>0</v>
      </c>
      <c r="W44" s="7">
        <v>0</v>
      </c>
      <c r="X44" s="6">
        <v>0</v>
      </c>
    </row>
    <row r="45" spans="1:24" ht="38.25">
      <c r="A45" s="29" t="s">
        <v>3</v>
      </c>
      <c r="B45" s="5"/>
      <c r="C45" s="5"/>
      <c r="D45" s="5"/>
      <c r="E45" s="5"/>
      <c r="F45" s="32">
        <f>F46+F47</f>
        <v>22509017</v>
      </c>
      <c r="G45" s="32">
        <f aca="true" t="shared" si="8" ref="G45:T45">G46+G47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5705697.91</v>
      </c>
      <c r="U45" s="47">
        <f t="shared" si="7"/>
        <v>25.35</v>
      </c>
      <c r="V45" s="6">
        <v>0</v>
      </c>
      <c r="W45" s="7">
        <v>0</v>
      </c>
      <c r="X45" s="6">
        <v>0</v>
      </c>
    </row>
    <row r="46" spans="1:24" ht="51" outlineLevel="1">
      <c r="A46" s="11" t="s">
        <v>49</v>
      </c>
      <c r="B46" s="5"/>
      <c r="C46" s="5"/>
      <c r="D46" s="5"/>
      <c r="E46" s="5"/>
      <c r="F46" s="31">
        <v>22309717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5705697.91</v>
      </c>
      <c r="U46" s="30">
        <f t="shared" si="7"/>
        <v>25.57</v>
      </c>
      <c r="V46" s="6">
        <v>0</v>
      </c>
      <c r="W46" s="7">
        <v>0</v>
      </c>
      <c r="X46" s="6">
        <v>0</v>
      </c>
    </row>
    <row r="47" spans="1:24" ht="38.25" outlineLevel="1">
      <c r="A47" s="11" t="s">
        <v>88</v>
      </c>
      <c r="B47" s="5"/>
      <c r="C47" s="5"/>
      <c r="D47" s="5"/>
      <c r="E47" s="5"/>
      <c r="F47" s="31">
        <v>199300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0</v>
      </c>
      <c r="U47" s="30">
        <f t="shared" si="7"/>
        <v>0</v>
      </c>
      <c r="V47" s="6"/>
      <c r="W47" s="7"/>
      <c r="X47" s="6"/>
    </row>
    <row r="48" spans="1:24" ht="15">
      <c r="A48" s="13" t="s">
        <v>4</v>
      </c>
      <c r="B48" s="5"/>
      <c r="C48" s="5"/>
      <c r="D48" s="5"/>
      <c r="E48" s="5"/>
      <c r="F48" s="32">
        <f>SUM(F49:F52)</f>
        <v>278848625.73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f>SUM(T49:T52)</f>
        <v>68562498.37</v>
      </c>
      <c r="U48" s="47">
        <f t="shared" si="7"/>
        <v>24.59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50</v>
      </c>
      <c r="B49" s="5"/>
      <c r="C49" s="5"/>
      <c r="D49" s="5"/>
      <c r="E49" s="5"/>
      <c r="F49" s="31">
        <v>9329300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2553756.11</v>
      </c>
      <c r="U49" s="30">
        <f t="shared" si="7"/>
        <v>27.37</v>
      </c>
      <c r="V49" s="6">
        <v>0</v>
      </c>
      <c r="W49" s="7">
        <v>0</v>
      </c>
      <c r="X49" s="6">
        <v>0</v>
      </c>
    </row>
    <row r="50" spans="1:24" ht="15" outlineLevel="1">
      <c r="A50" s="14" t="s">
        <v>51</v>
      </c>
      <c r="B50" s="5"/>
      <c r="C50" s="5"/>
      <c r="D50" s="5"/>
      <c r="E50" s="5"/>
      <c r="F50" s="31">
        <v>78000000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17337407.9</v>
      </c>
      <c r="U50" s="30">
        <f t="shared" si="7"/>
        <v>22.23</v>
      </c>
      <c r="V50" s="6">
        <v>0</v>
      </c>
      <c r="W50" s="7">
        <v>0</v>
      </c>
      <c r="X50" s="6">
        <v>0</v>
      </c>
    </row>
    <row r="51" spans="1:24" ht="15" outlineLevel="1">
      <c r="A51" s="14" t="s">
        <v>52</v>
      </c>
      <c r="B51" s="5"/>
      <c r="C51" s="5"/>
      <c r="D51" s="5"/>
      <c r="E51" s="5"/>
      <c r="F51" s="31">
        <v>180459625.73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47133368.31</v>
      </c>
      <c r="U51" s="30">
        <f t="shared" si="7"/>
        <v>26.12</v>
      </c>
      <c r="V51" s="6">
        <v>0</v>
      </c>
      <c r="W51" s="7">
        <v>0</v>
      </c>
      <c r="X51" s="6">
        <v>0</v>
      </c>
    </row>
    <row r="52" spans="1:24" ht="25.5" outlineLevel="1">
      <c r="A52" s="14" t="s">
        <v>53</v>
      </c>
      <c r="B52" s="5"/>
      <c r="C52" s="5"/>
      <c r="D52" s="5"/>
      <c r="E52" s="5"/>
      <c r="F52" s="31">
        <v>11059700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1537966.05</v>
      </c>
      <c r="U52" s="30">
        <f t="shared" si="7"/>
        <v>13.91</v>
      </c>
      <c r="V52" s="6">
        <v>0</v>
      </c>
      <c r="W52" s="7">
        <v>0</v>
      </c>
      <c r="X52" s="6">
        <v>0</v>
      </c>
    </row>
    <row r="53" spans="1:24" ht="25.5">
      <c r="A53" s="29" t="s">
        <v>73</v>
      </c>
      <c r="B53" s="5"/>
      <c r="C53" s="5"/>
      <c r="D53" s="5"/>
      <c r="E53" s="5"/>
      <c r="F53" s="32">
        <f>SUM(F54:F57)</f>
        <v>195482766.57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f>SUM(T54:T57)</f>
        <v>26201338.009999998</v>
      </c>
      <c r="U53" s="47">
        <f t="shared" si="7"/>
        <v>13.4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54</v>
      </c>
      <c r="B54" s="5"/>
      <c r="C54" s="5"/>
      <c r="D54" s="5"/>
      <c r="E54" s="5"/>
      <c r="F54" s="31">
        <v>19517363.48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1144763.32</v>
      </c>
      <c r="U54" s="30">
        <f t="shared" si="7"/>
        <v>5.87</v>
      </c>
      <c r="V54" s="6">
        <v>0</v>
      </c>
      <c r="W54" s="7">
        <v>0</v>
      </c>
      <c r="X54" s="6">
        <v>0</v>
      </c>
    </row>
    <row r="55" spans="1:24" ht="15" outlineLevel="1">
      <c r="A55" s="11" t="s">
        <v>55</v>
      </c>
      <c r="B55" s="5"/>
      <c r="C55" s="5"/>
      <c r="D55" s="5"/>
      <c r="E55" s="5"/>
      <c r="F55" s="31">
        <v>16705337.99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654.22</v>
      </c>
      <c r="U55" s="30">
        <f t="shared" si="7"/>
        <v>0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56</v>
      </c>
      <c r="B56" s="5"/>
      <c r="C56" s="5"/>
      <c r="D56" s="5"/>
      <c r="E56" s="5"/>
      <c r="F56" s="31">
        <v>110544691.1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11026974.84</v>
      </c>
      <c r="U56" s="30">
        <f t="shared" si="7"/>
        <v>9.98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57</v>
      </c>
      <c r="B57" s="5"/>
      <c r="C57" s="5"/>
      <c r="D57" s="5"/>
      <c r="E57" s="5"/>
      <c r="F57" s="31">
        <v>48715374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14028945.63</v>
      </c>
      <c r="U57" s="30">
        <f t="shared" si="7"/>
        <v>28.8</v>
      </c>
      <c r="V57" s="6">
        <v>0</v>
      </c>
      <c r="W57" s="7">
        <v>0</v>
      </c>
      <c r="X57" s="6">
        <v>0</v>
      </c>
    </row>
    <row r="58" spans="1:24" ht="15">
      <c r="A58" s="4" t="s">
        <v>5</v>
      </c>
      <c r="B58" s="5"/>
      <c r="C58" s="5"/>
      <c r="D58" s="5"/>
      <c r="E58" s="5"/>
      <c r="F58" s="32">
        <f>F59</f>
        <v>7415330</v>
      </c>
      <c r="G58" s="32">
        <f aca="true" t="shared" si="9" ref="G58:T58">G59</f>
        <v>0</v>
      </c>
      <c r="H58" s="32">
        <f t="shared" si="9"/>
        <v>0</v>
      </c>
      <c r="I58" s="32">
        <f t="shared" si="9"/>
        <v>0</v>
      </c>
      <c r="J58" s="32">
        <f t="shared" si="9"/>
        <v>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 t="shared" si="9"/>
        <v>0</v>
      </c>
      <c r="P58" s="32">
        <f t="shared" si="9"/>
        <v>0</v>
      </c>
      <c r="Q58" s="32">
        <f t="shared" si="9"/>
        <v>0</v>
      </c>
      <c r="R58" s="32">
        <f t="shared" si="9"/>
        <v>0</v>
      </c>
      <c r="S58" s="32">
        <f t="shared" si="9"/>
        <v>0</v>
      </c>
      <c r="T58" s="32">
        <f t="shared" si="9"/>
        <v>1523537.56</v>
      </c>
      <c r="U58" s="47">
        <f t="shared" si="7"/>
        <v>20.55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58</v>
      </c>
      <c r="B59" s="5"/>
      <c r="C59" s="5"/>
      <c r="D59" s="5"/>
      <c r="E59" s="5"/>
      <c r="F59" s="31">
        <v>7415330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1523537.56</v>
      </c>
      <c r="U59" s="30">
        <f t="shared" si="7"/>
        <v>20.55</v>
      </c>
      <c r="V59" s="6">
        <v>0</v>
      </c>
      <c r="W59" s="7">
        <v>0</v>
      </c>
      <c r="X59" s="6">
        <v>0</v>
      </c>
    </row>
    <row r="60" spans="1:24" ht="15">
      <c r="A60" s="4" t="s">
        <v>6</v>
      </c>
      <c r="B60" s="5"/>
      <c r="C60" s="5"/>
      <c r="D60" s="5"/>
      <c r="E60" s="5"/>
      <c r="F60" s="32">
        <f>SUM(F61:F65)</f>
        <v>1443704475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f>SUM(T61:T65)</f>
        <v>420345509</v>
      </c>
      <c r="U60" s="47">
        <f t="shared" si="7"/>
        <v>29.12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59</v>
      </c>
      <c r="B61" s="5"/>
      <c r="C61" s="5"/>
      <c r="D61" s="5"/>
      <c r="E61" s="5"/>
      <c r="F61" s="31">
        <v>663816273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185487137.63</v>
      </c>
      <c r="U61" s="30">
        <f t="shared" si="7"/>
        <v>27.94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60</v>
      </c>
      <c r="B62" s="5"/>
      <c r="C62" s="5"/>
      <c r="D62" s="5"/>
      <c r="E62" s="5"/>
      <c r="F62" s="31">
        <v>509490146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159793156</v>
      </c>
      <c r="U62" s="30">
        <f t="shared" si="7"/>
        <v>31.36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89</v>
      </c>
      <c r="B63" s="5"/>
      <c r="C63" s="5"/>
      <c r="D63" s="5"/>
      <c r="E63" s="5"/>
      <c r="F63" s="31">
        <v>158534430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53196802</v>
      </c>
      <c r="U63" s="30">
        <f t="shared" si="7"/>
        <v>33.56</v>
      </c>
      <c r="V63" s="6"/>
      <c r="W63" s="7"/>
      <c r="X63" s="6"/>
    </row>
    <row r="64" spans="1:24" ht="15" outlineLevel="1">
      <c r="A64" s="11" t="s">
        <v>83</v>
      </c>
      <c r="B64" s="5"/>
      <c r="C64" s="5"/>
      <c r="D64" s="5"/>
      <c r="E64" s="5"/>
      <c r="F64" s="31">
        <v>29417489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5429782</v>
      </c>
      <c r="U64" s="30">
        <f t="shared" si="7"/>
        <v>18.46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61</v>
      </c>
      <c r="B65" s="5"/>
      <c r="C65" s="5"/>
      <c r="D65" s="5"/>
      <c r="E65" s="5"/>
      <c r="F65" s="31">
        <v>82446137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16438631.37</v>
      </c>
      <c r="U65" s="30">
        <f t="shared" si="7"/>
        <v>19.94</v>
      </c>
      <c r="V65" s="6">
        <v>0</v>
      </c>
      <c r="W65" s="7">
        <v>0</v>
      </c>
      <c r="X65" s="6">
        <v>0</v>
      </c>
    </row>
    <row r="66" spans="1:24" ht="15">
      <c r="A66" s="4" t="s">
        <v>7</v>
      </c>
      <c r="B66" s="5"/>
      <c r="C66" s="5"/>
      <c r="D66" s="5"/>
      <c r="E66" s="5"/>
      <c r="F66" s="32">
        <f>F67+F68</f>
        <v>204055821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f>T67+T68</f>
        <v>66102410.52</v>
      </c>
      <c r="U66" s="47">
        <f t="shared" si="7"/>
        <v>32.39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62</v>
      </c>
      <c r="B67" s="5"/>
      <c r="C67" s="5"/>
      <c r="D67" s="5"/>
      <c r="E67" s="5"/>
      <c r="F67" s="31">
        <v>143131621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47646408.81</v>
      </c>
      <c r="U67" s="30">
        <f t="shared" si="7"/>
        <v>33.29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77</v>
      </c>
      <c r="B68" s="5"/>
      <c r="C68" s="5"/>
      <c r="D68" s="5"/>
      <c r="E68" s="5"/>
      <c r="F68" s="31">
        <v>60924200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18456001.71</v>
      </c>
      <c r="U68" s="30">
        <f t="shared" si="7"/>
        <v>30.29</v>
      </c>
      <c r="V68" s="6"/>
      <c r="W68" s="7"/>
      <c r="X68" s="6"/>
    </row>
    <row r="69" spans="1:24" ht="15">
      <c r="A69" s="4" t="s">
        <v>8</v>
      </c>
      <c r="B69" s="5"/>
      <c r="C69" s="5"/>
      <c r="D69" s="5"/>
      <c r="E69" s="5"/>
      <c r="F69" s="32">
        <f>SUM(F70:F74)</f>
        <v>38673072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f>SUM(T70:T74)</f>
        <v>10188237.85</v>
      </c>
      <c r="U69" s="47">
        <f t="shared" si="7"/>
        <v>26.34</v>
      </c>
      <c r="V69" s="6">
        <v>0</v>
      </c>
      <c r="W69" s="7">
        <v>0</v>
      </c>
      <c r="X69" s="6">
        <v>0</v>
      </c>
    </row>
    <row r="70" spans="1:24" ht="14.25" customHeight="1" outlineLevel="1">
      <c r="A70" s="11" t="s">
        <v>63</v>
      </c>
      <c r="B70" s="5"/>
      <c r="C70" s="5"/>
      <c r="D70" s="5"/>
      <c r="E70" s="5"/>
      <c r="F70" s="31">
        <v>4613000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1270461.16</v>
      </c>
      <c r="U70" s="30">
        <f t="shared" si="7"/>
        <v>27.54</v>
      </c>
      <c r="V70" s="6">
        <v>0</v>
      </c>
      <c r="W70" s="7">
        <v>0</v>
      </c>
      <c r="X70" s="6">
        <v>0</v>
      </c>
    </row>
    <row r="71" spans="1:24" ht="0.75" customHeight="1" hidden="1" outlineLevel="1">
      <c r="A71" s="11" t="s">
        <v>64</v>
      </c>
      <c r="B71" s="5"/>
      <c r="C71" s="5"/>
      <c r="D71" s="5"/>
      <c r="E71" s="5"/>
      <c r="F71" s="31">
        <v>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 t="s">
        <v>87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65</v>
      </c>
      <c r="B72" s="5"/>
      <c r="C72" s="5"/>
      <c r="D72" s="5"/>
      <c r="E72" s="5"/>
      <c r="F72" s="31">
        <v>19637472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6327342</v>
      </c>
      <c r="U72" s="30">
        <f t="shared" si="7"/>
        <v>32.22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66</v>
      </c>
      <c r="B73" s="5"/>
      <c r="C73" s="5"/>
      <c r="D73" s="5"/>
      <c r="E73" s="5"/>
      <c r="F73" s="31">
        <v>12472800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2028396.6</v>
      </c>
      <c r="U73" s="30">
        <f t="shared" si="7"/>
        <v>16.26</v>
      </c>
      <c r="V73" s="6">
        <v>0</v>
      </c>
      <c r="W73" s="7">
        <v>0</v>
      </c>
      <c r="X73" s="6">
        <v>0</v>
      </c>
    </row>
    <row r="74" spans="1:24" ht="25.5" outlineLevel="1">
      <c r="A74" s="11" t="s">
        <v>67</v>
      </c>
      <c r="B74" s="5"/>
      <c r="C74" s="5"/>
      <c r="D74" s="5"/>
      <c r="E74" s="5"/>
      <c r="F74" s="31">
        <v>1949800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562038.09</v>
      </c>
      <c r="U74" s="30">
        <f t="shared" si="7"/>
        <v>28.83</v>
      </c>
      <c r="V74" s="6">
        <v>0</v>
      </c>
      <c r="W74" s="7">
        <v>0</v>
      </c>
      <c r="X74" s="6">
        <v>0</v>
      </c>
    </row>
    <row r="75" spans="1:24" ht="15">
      <c r="A75" s="4" t="s">
        <v>9</v>
      </c>
      <c r="B75" s="5"/>
      <c r="C75" s="5"/>
      <c r="D75" s="5"/>
      <c r="E75" s="5"/>
      <c r="F75" s="32">
        <f>SUM(F76:F78)</f>
        <v>269959120.6</v>
      </c>
      <c r="G75" s="32">
        <f aca="true" t="shared" si="10" ref="G75:T75">SUM(G76:G78)</f>
        <v>0</v>
      </c>
      <c r="H75" s="32">
        <f t="shared" si="10"/>
        <v>0</v>
      </c>
      <c r="I75" s="32">
        <f t="shared" si="10"/>
        <v>0</v>
      </c>
      <c r="J75" s="32">
        <f t="shared" si="10"/>
        <v>0</v>
      </c>
      <c r="K75" s="32">
        <f t="shared" si="10"/>
        <v>0</v>
      </c>
      <c r="L75" s="32">
        <f t="shared" si="10"/>
        <v>0</v>
      </c>
      <c r="M75" s="32">
        <f t="shared" si="10"/>
        <v>0</v>
      </c>
      <c r="N75" s="32">
        <f t="shared" si="10"/>
        <v>0</v>
      </c>
      <c r="O75" s="32">
        <f t="shared" si="10"/>
        <v>0</v>
      </c>
      <c r="P75" s="32">
        <f t="shared" si="10"/>
        <v>0</v>
      </c>
      <c r="Q75" s="32">
        <f t="shared" si="10"/>
        <v>0</v>
      </c>
      <c r="R75" s="32">
        <f t="shared" si="10"/>
        <v>0</v>
      </c>
      <c r="S75" s="32">
        <f t="shared" si="10"/>
        <v>0</v>
      </c>
      <c r="T75" s="32">
        <f t="shared" si="10"/>
        <v>79657397.82</v>
      </c>
      <c r="U75" s="47">
        <f t="shared" si="7"/>
        <v>29.51</v>
      </c>
      <c r="V75" s="6">
        <v>0</v>
      </c>
      <c r="W75" s="7">
        <v>0</v>
      </c>
      <c r="X75" s="6">
        <v>0</v>
      </c>
    </row>
    <row r="76" spans="1:24" ht="15" outlineLevel="1">
      <c r="A76" s="11" t="s">
        <v>68</v>
      </c>
      <c r="B76" s="5"/>
      <c r="C76" s="5"/>
      <c r="D76" s="5"/>
      <c r="E76" s="5"/>
      <c r="F76" s="31">
        <v>207735720.6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60866173.04</v>
      </c>
      <c r="U76" s="30">
        <f t="shared" si="7"/>
        <v>29.3</v>
      </c>
      <c r="V76" s="6">
        <v>0</v>
      </c>
      <c r="W76" s="7">
        <v>0</v>
      </c>
      <c r="X76" s="6">
        <v>0</v>
      </c>
    </row>
    <row r="77" spans="1:24" ht="15" outlineLevel="1">
      <c r="A77" s="11" t="s">
        <v>69</v>
      </c>
      <c r="B77" s="5"/>
      <c r="C77" s="5"/>
      <c r="D77" s="5"/>
      <c r="E77" s="5"/>
      <c r="F77" s="31">
        <v>55073000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16564234</v>
      </c>
      <c r="U77" s="30">
        <f t="shared" si="7"/>
        <v>30.08</v>
      </c>
      <c r="V77" s="6">
        <v>0</v>
      </c>
      <c r="W77" s="7">
        <v>0</v>
      </c>
      <c r="X77" s="6">
        <v>0</v>
      </c>
    </row>
    <row r="78" spans="1:24" ht="25.5" outlineLevel="1">
      <c r="A78" s="11" t="s">
        <v>70</v>
      </c>
      <c r="B78" s="5"/>
      <c r="C78" s="5"/>
      <c r="D78" s="5"/>
      <c r="E78" s="5"/>
      <c r="F78" s="31">
        <v>7150400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2226990.78</v>
      </c>
      <c r="U78" s="30">
        <f t="shared" si="7"/>
        <v>31.14</v>
      </c>
      <c r="V78" s="6">
        <v>0</v>
      </c>
      <c r="W78" s="7">
        <v>0</v>
      </c>
      <c r="X78" s="6">
        <v>0</v>
      </c>
    </row>
    <row r="79" spans="1:24" ht="30" customHeight="1">
      <c r="A79" s="12" t="s">
        <v>72</v>
      </c>
      <c r="B79" s="5"/>
      <c r="C79" s="5"/>
      <c r="D79" s="5"/>
      <c r="E79" s="5"/>
      <c r="F79" s="32">
        <f>F80</f>
        <v>2171000</v>
      </c>
      <c r="G79" s="32">
        <f aca="true" t="shared" si="11" ref="G79:T79">G80</f>
        <v>0</v>
      </c>
      <c r="H79" s="32">
        <f t="shared" si="11"/>
        <v>0</v>
      </c>
      <c r="I79" s="32">
        <f t="shared" si="11"/>
        <v>0</v>
      </c>
      <c r="J79" s="32">
        <f t="shared" si="11"/>
        <v>0</v>
      </c>
      <c r="K79" s="32">
        <f t="shared" si="11"/>
        <v>0</v>
      </c>
      <c r="L79" s="32">
        <f t="shared" si="11"/>
        <v>0</v>
      </c>
      <c r="M79" s="32">
        <f t="shared" si="11"/>
        <v>0</v>
      </c>
      <c r="N79" s="32">
        <f t="shared" si="11"/>
        <v>0</v>
      </c>
      <c r="O79" s="32">
        <f t="shared" si="11"/>
        <v>0</v>
      </c>
      <c r="P79" s="32">
        <f t="shared" si="11"/>
        <v>0</v>
      </c>
      <c r="Q79" s="32">
        <f t="shared" si="11"/>
        <v>0</v>
      </c>
      <c r="R79" s="32">
        <f t="shared" si="11"/>
        <v>0</v>
      </c>
      <c r="S79" s="32">
        <f t="shared" si="11"/>
        <v>0</v>
      </c>
      <c r="T79" s="32">
        <f t="shared" si="11"/>
        <v>0</v>
      </c>
      <c r="U79" s="47" t="s">
        <v>87</v>
      </c>
      <c r="V79" s="6">
        <v>0</v>
      </c>
      <c r="W79" s="7">
        <v>0</v>
      </c>
      <c r="X79" s="6">
        <v>0</v>
      </c>
    </row>
    <row r="80" spans="1:24" ht="34.5" customHeight="1" outlineLevel="1">
      <c r="A80" s="11" t="s">
        <v>71</v>
      </c>
      <c r="B80" s="5"/>
      <c r="C80" s="5"/>
      <c r="D80" s="5"/>
      <c r="E80" s="5"/>
      <c r="F80" s="31">
        <v>2171000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0" t="s">
        <v>87</v>
      </c>
      <c r="V80" s="6">
        <v>0</v>
      </c>
      <c r="W80" s="7">
        <v>0</v>
      </c>
      <c r="X80" s="6">
        <v>0</v>
      </c>
    </row>
    <row r="81" spans="1:24" ht="39.75" customHeight="1" outlineLevel="1">
      <c r="A81" s="28" t="s">
        <v>80</v>
      </c>
      <c r="B81" s="5"/>
      <c r="C81" s="5"/>
      <c r="D81" s="5"/>
      <c r="E81" s="5"/>
      <c r="F81" s="32">
        <f aca="true" t="shared" si="12" ref="F81:T81">F8-F34</f>
        <v>-42249820.99999952</v>
      </c>
      <c r="G81" s="32">
        <f t="shared" si="12"/>
        <v>0</v>
      </c>
      <c r="H81" s="32">
        <f t="shared" si="12"/>
        <v>0</v>
      </c>
      <c r="I81" s="32">
        <f t="shared" si="12"/>
        <v>0</v>
      </c>
      <c r="J81" s="32">
        <f t="shared" si="12"/>
        <v>0</v>
      </c>
      <c r="K81" s="32">
        <f t="shared" si="12"/>
        <v>0</v>
      </c>
      <c r="L81" s="32">
        <f t="shared" si="12"/>
        <v>0</v>
      </c>
      <c r="M81" s="32">
        <f t="shared" si="12"/>
        <v>0</v>
      </c>
      <c r="N81" s="32">
        <f t="shared" si="12"/>
        <v>0</v>
      </c>
      <c r="O81" s="32">
        <f t="shared" si="12"/>
        <v>0</v>
      </c>
      <c r="P81" s="32">
        <f t="shared" si="12"/>
        <v>0</v>
      </c>
      <c r="Q81" s="32">
        <f t="shared" si="12"/>
        <v>0</v>
      </c>
      <c r="R81" s="32">
        <f t="shared" si="12"/>
        <v>0</v>
      </c>
      <c r="S81" s="32">
        <f t="shared" si="12"/>
        <v>0</v>
      </c>
      <c r="T81" s="32">
        <f t="shared" si="12"/>
        <v>99717143.23000002</v>
      </c>
      <c r="U81" s="20" t="s">
        <v>87</v>
      </c>
      <c r="V81" s="24"/>
      <c r="W81" s="25"/>
      <c r="X81" s="24"/>
    </row>
    <row r="82" spans="1:24" ht="45" customHeight="1">
      <c r="A82" s="23" t="s">
        <v>33</v>
      </c>
      <c r="B82" s="21"/>
      <c r="C82" s="21"/>
      <c r="D82" s="21"/>
      <c r="E82" s="21"/>
      <c r="F82" s="33">
        <f>SUM(F83,F86,F91,F89,F88)</f>
        <v>42249821</v>
      </c>
      <c r="G82" s="33">
        <f aca="true" t="shared" si="13" ref="G82:T82">SUM(G83,G91,G89,G88)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33">
        <f t="shared" si="13"/>
        <v>0</v>
      </c>
      <c r="O82" s="33">
        <f t="shared" si="13"/>
        <v>0</v>
      </c>
      <c r="P82" s="33">
        <f t="shared" si="13"/>
        <v>0</v>
      </c>
      <c r="Q82" s="33">
        <f t="shared" si="13"/>
        <v>0</v>
      </c>
      <c r="R82" s="33">
        <f t="shared" si="13"/>
        <v>0</v>
      </c>
      <c r="S82" s="33">
        <f t="shared" si="13"/>
        <v>0</v>
      </c>
      <c r="T82" s="33">
        <f t="shared" si="13"/>
        <v>-99717143.23000011</v>
      </c>
      <c r="U82" s="20" t="s">
        <v>87</v>
      </c>
      <c r="V82" s="1"/>
      <c r="W82" s="1"/>
      <c r="X82" s="1"/>
    </row>
    <row r="83" spans="1:24" ht="26.25">
      <c r="A83" s="22" t="s">
        <v>34</v>
      </c>
      <c r="B83" s="22"/>
      <c r="C83" s="22"/>
      <c r="D83" s="22"/>
      <c r="E83" s="22"/>
      <c r="F83" s="34">
        <f>SUM(F84-F85)</f>
        <v>25000000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f>SUM(T84,T85)</f>
        <v>0</v>
      </c>
      <c r="U83" s="20" t="s">
        <v>87</v>
      </c>
      <c r="V83" s="8"/>
      <c r="W83" s="8"/>
      <c r="X83" s="8"/>
    </row>
    <row r="84" spans="1:21" ht="39">
      <c r="A84" s="26" t="s">
        <v>35</v>
      </c>
      <c r="B84" s="27"/>
      <c r="C84" s="27"/>
      <c r="D84" s="27"/>
      <c r="E84" s="27"/>
      <c r="F84" s="35">
        <v>25000000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5">
        <v>0</v>
      </c>
      <c r="U84" s="20" t="s">
        <v>87</v>
      </c>
    </row>
    <row r="85" spans="1:21" ht="39">
      <c r="A85" s="26" t="s">
        <v>36</v>
      </c>
      <c r="B85" s="27"/>
      <c r="C85" s="27"/>
      <c r="D85" s="27"/>
      <c r="E85" s="27"/>
      <c r="F85" s="35">
        <v>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 t="s">
        <v>87</v>
      </c>
    </row>
    <row r="86" spans="1:21" ht="33.75" customHeight="1">
      <c r="A86" s="26" t="s">
        <v>86</v>
      </c>
      <c r="B86" s="27"/>
      <c r="C86" s="27"/>
      <c r="D86" s="27"/>
      <c r="E86" s="27"/>
      <c r="F86" s="35">
        <f>F87-F88</f>
        <v>15296900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87</v>
      </c>
    </row>
    <row r="87" spans="1:21" ht="41.25" customHeight="1">
      <c r="A87" s="26" t="s">
        <v>85</v>
      </c>
      <c r="B87" s="27"/>
      <c r="C87" s="27"/>
      <c r="D87" s="27"/>
      <c r="E87" s="27"/>
      <c r="F87" s="35">
        <v>15296900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87</v>
      </c>
    </row>
    <row r="88" spans="1:21" ht="45.75" customHeight="1">
      <c r="A88" s="26" t="s">
        <v>82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87</v>
      </c>
    </row>
    <row r="89" spans="1:21" ht="26.25">
      <c r="A89" s="26" t="s">
        <v>78</v>
      </c>
      <c r="B89" s="27"/>
      <c r="C89" s="27"/>
      <c r="D89" s="27"/>
      <c r="E89" s="27"/>
      <c r="F89" s="35">
        <f>F90</f>
        <v>0</v>
      </c>
      <c r="G89" s="35">
        <f aca="true" t="shared" si="14" ref="G89:S89">G90</f>
        <v>0</v>
      </c>
      <c r="H89" s="35">
        <f t="shared" si="14"/>
        <v>0</v>
      </c>
      <c r="I89" s="35">
        <f t="shared" si="14"/>
        <v>0</v>
      </c>
      <c r="J89" s="35">
        <f t="shared" si="14"/>
        <v>0</v>
      </c>
      <c r="K89" s="35">
        <f t="shared" si="14"/>
        <v>0</v>
      </c>
      <c r="L89" s="35">
        <f t="shared" si="14"/>
        <v>0</v>
      </c>
      <c r="M89" s="35">
        <f t="shared" si="14"/>
        <v>0</v>
      </c>
      <c r="N89" s="35">
        <f t="shared" si="14"/>
        <v>0</v>
      </c>
      <c r="O89" s="35">
        <f t="shared" si="14"/>
        <v>0</v>
      </c>
      <c r="P89" s="35">
        <f t="shared" si="14"/>
        <v>0</v>
      </c>
      <c r="Q89" s="35">
        <f t="shared" si="14"/>
        <v>0</v>
      </c>
      <c r="R89" s="35">
        <f t="shared" si="14"/>
        <v>0</v>
      </c>
      <c r="S89" s="35">
        <f t="shared" si="14"/>
        <v>0</v>
      </c>
      <c r="T89" s="35">
        <f>SUM(T90)</f>
        <v>58143113.16</v>
      </c>
      <c r="U89" s="20" t="s">
        <v>87</v>
      </c>
    </row>
    <row r="90" spans="1:21" ht="90">
      <c r="A90" s="26" t="s">
        <v>79</v>
      </c>
      <c r="B90" s="27"/>
      <c r="C90" s="27"/>
      <c r="D90" s="27"/>
      <c r="E90" s="27"/>
      <c r="F90" s="35">
        <v>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58143113.16</v>
      </c>
      <c r="U90" s="20" t="s">
        <v>87</v>
      </c>
    </row>
    <row r="91" spans="1:21" ht="26.25">
      <c r="A91" s="26" t="s">
        <v>37</v>
      </c>
      <c r="B91" s="27"/>
      <c r="C91" s="27"/>
      <c r="D91" s="27"/>
      <c r="E91" s="27"/>
      <c r="F91" s="35">
        <f>SUM(F93,F95)</f>
        <v>1952921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f>SUM(T93,T95)</f>
        <v>-157860256.3900001</v>
      </c>
      <c r="U91" s="20" t="s">
        <v>87</v>
      </c>
    </row>
    <row r="92" spans="1:21" ht="15">
      <c r="A92" s="27" t="s">
        <v>38</v>
      </c>
      <c r="B92" s="27"/>
      <c r="C92" s="27"/>
      <c r="D92" s="27"/>
      <c r="E92" s="27"/>
      <c r="F92" s="35">
        <f>F93</f>
        <v>-2614218311.09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-1279871527.15</v>
      </c>
      <c r="U92" s="20" t="s">
        <v>87</v>
      </c>
    </row>
    <row r="93" spans="1:21" ht="26.25">
      <c r="A93" s="26" t="s">
        <v>39</v>
      </c>
      <c r="B93" s="27"/>
      <c r="C93" s="27"/>
      <c r="D93" s="27"/>
      <c r="E93" s="27"/>
      <c r="F93" s="35">
        <v>-2614218311.09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-1279871527.15</v>
      </c>
      <c r="U93" s="20" t="s">
        <v>87</v>
      </c>
    </row>
    <row r="94" spans="1:21" ht="15">
      <c r="A94" s="26" t="s">
        <v>40</v>
      </c>
      <c r="B94" s="27"/>
      <c r="C94" s="27"/>
      <c r="D94" s="27"/>
      <c r="E94" s="27"/>
      <c r="F94" s="35">
        <f>F95</f>
        <v>2616171232.09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1122011270.76</v>
      </c>
      <c r="U94" s="20" t="s">
        <v>87</v>
      </c>
    </row>
    <row r="95" spans="1:21" ht="26.25">
      <c r="A95" s="26" t="s">
        <v>41</v>
      </c>
      <c r="B95" s="27"/>
      <c r="C95" s="27"/>
      <c r="D95" s="27"/>
      <c r="E95" s="27"/>
      <c r="F95" s="35">
        <v>2616171232.09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1122011270.76</v>
      </c>
      <c r="U95" s="20" t="s">
        <v>87</v>
      </c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2020-06-09T10:31:26Z</dcterms:modified>
  <cp:category/>
  <cp:version/>
  <cp:contentType/>
  <cp:contentStatus/>
</cp:coreProperties>
</file>