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5" windowWidth="9600" windowHeight="12165" tabRatio="599" activeTab="0"/>
  </bookViews>
  <sheets>
    <sheet name="Прил 8" sheetId="1" r:id="rId1"/>
    <sheet name="Приложение 3.2" sheetId="2" state="hidden" r:id="rId2"/>
  </sheets>
  <definedNames>
    <definedName name="_xlnm.Print_Titles" localSheetId="0">'Прил 8'!$6:$9</definedName>
    <definedName name="_xlnm.Print_Titles" localSheetId="1">'Приложение 3.2'!$6:$8</definedName>
  </definedNames>
  <calcPr fullCalcOnLoad="1"/>
</workbook>
</file>

<file path=xl/comments1.xml><?xml version="1.0" encoding="utf-8"?>
<comments xmlns="http://schemas.openxmlformats.org/spreadsheetml/2006/main">
  <authors>
    <author>Зырянова Татьяна Алексеевна</author>
  </authors>
  <commentList>
    <comment ref="B471" authorId="0">
      <text>
        <r>
          <rPr>
            <b/>
            <sz val="9"/>
            <rFont val="Tahoma"/>
            <family val="2"/>
          </rPr>
          <t>Зырянова Татьяна Алексеевна:</t>
        </r>
        <r>
          <rPr>
            <sz val="9"/>
            <rFont val="Tahoma"/>
            <family val="2"/>
          </rPr>
          <t xml:space="preserve">
Вводить информацию вручную!
</t>
        </r>
      </text>
    </comment>
  </commentList>
</comments>
</file>

<file path=xl/sharedStrings.xml><?xml version="1.0" encoding="utf-8"?>
<sst xmlns="http://schemas.openxmlformats.org/spreadsheetml/2006/main" count="794" uniqueCount="184">
  <si>
    <t xml:space="preserve">Приобретение  специальной техники     </t>
  </si>
  <si>
    <t>Капитальный ремонт объектов физической культуры и спорта</t>
  </si>
  <si>
    <t>2.7.11</t>
  </si>
  <si>
    <t>Запланированные на 2007г финансовые средства КБ не поступили. За счет средств МБ выполнен проект. Устройство быстровозводимой крытой площадки на территории школы №167 начато в 2008г.</t>
  </si>
  <si>
    <t xml:space="preserve"> - Физическая культура и спорт</t>
  </si>
  <si>
    <t>Созданы физкультурно-спортивные клубы в МОУ «СОШ №170», МОУ «СОШ №165», МОУ «СОШ №161». Созданы туристко-спортивные клубы в МОУ «СОШ №163», МОУ «СОШ №176», МОУ «СОШ №172».</t>
  </si>
  <si>
    <t>Конкурсный отбор осуществлен из 32 образовательных программ, победители получили дополнительное финансирование для детей из малоимущих семей.</t>
  </si>
  <si>
    <t>Три образовательных 
учреждения приняли участие в конкурсе проектов физкультурно-спортивных, туристко-спортивных клубов, победителем стала проектная команда МОУ «СОШ №172».</t>
  </si>
  <si>
    <t>Создание 3-х физкультурно-спортивных и 3-х туристско-спортивных клубов на базе общеобразовательных  учреждений</t>
  </si>
  <si>
    <t>7.</t>
  </si>
  <si>
    <t>Приобретение комплекта туристского снаряжения и оборудования для Центра экологии, краеведения и туризма</t>
  </si>
  <si>
    <t>8.</t>
  </si>
  <si>
    <t>Приобретение 5 картов класса «Союз» для Спортивно-технического центра "Витязь"</t>
  </si>
  <si>
    <t>9.</t>
  </si>
  <si>
    <t>Устройство  одной быстровозводимой крытой спортивной площадки на территории школы  №167</t>
  </si>
  <si>
    <t>10.</t>
  </si>
  <si>
    <t>3.35</t>
  </si>
  <si>
    <t xml:space="preserve">Строительство тепловых сетей в поселке индивидуальных  застройщиков на 1000 дворов               </t>
  </si>
  <si>
    <t>Создание  современных  комфортных  и  безопасных  условий в  образовательных  учреждениях</t>
  </si>
  <si>
    <t>4.13</t>
  </si>
  <si>
    <t>4.9</t>
  </si>
  <si>
    <t>Техническое переоснащение  и обновление оборудования учреждений образования</t>
  </si>
  <si>
    <t>2.7.13</t>
  </si>
  <si>
    <t>Реконструкция пищеблока школы № 174</t>
  </si>
  <si>
    <t>Проведение городского конкурса летних образовательных программ: туристско-спортивных, физкультурно-спортивных летних профильных лагерей</t>
  </si>
  <si>
    <t xml:space="preserve">Организация деятельности летних  профильных лагерей по итогам городского конкурса  летних образовательных программ  </t>
  </si>
  <si>
    <t>Реконструкция и расширение межшкольного стадиона «Труд»</t>
  </si>
  <si>
    <t>3.15</t>
  </si>
  <si>
    <t>3.16</t>
  </si>
  <si>
    <t>3.17</t>
  </si>
  <si>
    <t>4.23</t>
  </si>
  <si>
    <t>4.25</t>
  </si>
  <si>
    <t>4.26</t>
  </si>
  <si>
    <t>Объемы и источники финансирования (2007 год)</t>
  </si>
  <si>
    <t>Строительство универсального спортивного зала с искусственным льдом и трибунами для зрителей</t>
  </si>
  <si>
    <t>2.</t>
  </si>
  <si>
    <t>2.1</t>
  </si>
  <si>
    <t>Обновление и модернизация материально-технической базы  организаций культуры</t>
  </si>
  <si>
    <t>Проведение городского этапа  конкурса проектов физкультурно-спортивных, туристско-спортивных клубов на базе общеобразовательных учреждений</t>
  </si>
  <si>
    <t>6.</t>
  </si>
  <si>
    <t>Строительство городского плавательного бассейна на базе незавершенного строительством спортивно-оздоровительного корпуса</t>
  </si>
  <si>
    <t>Строительство IV жилой группы в микрорайоне 27 (внешнее инженерное обеспечение)</t>
  </si>
  <si>
    <t>Строительство внешнего инженерного обеспечения в микрорайоне 23</t>
  </si>
  <si>
    <t>12.</t>
  </si>
  <si>
    <t>Проведение  городского  фестиваля  летних  профильных  лагерей</t>
  </si>
  <si>
    <t>13.</t>
  </si>
  <si>
    <t xml:space="preserve">Проведение зональных турниров по волейболу "Стремительный мяч" </t>
  </si>
  <si>
    <t>14.</t>
  </si>
  <si>
    <t>4.1</t>
  </si>
  <si>
    <t>Таблица №2.1 (в соответствии с Приложением № 3.2 к комплексной программе социально-экономического развития ЗАТО г.Зеленогорска на период до 2017 года)</t>
  </si>
  <si>
    <t>Проведение проектно-изыскательских работ по строительству жилых домов</t>
  </si>
  <si>
    <t>Плановое количество участников- 288, фактическое-243.</t>
  </si>
  <si>
    <t>Капитальный ремонт объектов муниципальных учреждений дошкольного образования</t>
  </si>
  <si>
    <t>3.31</t>
  </si>
  <si>
    <t>Организованы летние профильные лагеря для 1298 учащихся.</t>
  </si>
  <si>
    <t xml:space="preserve">Строительство внешнего электроснабжения города (проектно-изыскательские работы)                           </t>
  </si>
  <si>
    <t>3.8.3</t>
  </si>
  <si>
    <t>2.7.10</t>
  </si>
  <si>
    <t>Капитальный ремонт объектов муниципальных учреждений культуры</t>
  </si>
  <si>
    <t>4.14</t>
  </si>
  <si>
    <t>4.7</t>
  </si>
  <si>
    <t>Не проводилось в виду несоответствия требованиям конкурса нормативно-правового обеспечения  учреждений.</t>
  </si>
  <si>
    <t>Городской фестиваль летних профильных лагерей не проводился: не поступили заявки от образовательных учреждений.</t>
  </si>
  <si>
    <t>3.11</t>
  </si>
  <si>
    <t xml:space="preserve">2008 год 
ценах
</t>
  </si>
  <si>
    <t xml:space="preserve">2009 год 
</t>
  </si>
  <si>
    <t xml:space="preserve">2010 год 
</t>
  </si>
  <si>
    <t xml:space="preserve">2011 год 
</t>
  </si>
  <si>
    <t xml:space="preserve">2012 год 
</t>
  </si>
  <si>
    <t>Строительство жилого дома № 11 в микрорайоне 23</t>
  </si>
  <si>
    <t>4.6.2</t>
  </si>
  <si>
    <t>4.6.3</t>
  </si>
  <si>
    <t>Отработка содержания деятельности физкультурно-спортивных, туристко-спортивных клубов, распределение грантов.</t>
  </si>
  <si>
    <t>4.6</t>
  </si>
  <si>
    <t>Строительство социального жилья:</t>
  </si>
  <si>
    <t>4.6.1</t>
  </si>
  <si>
    <t xml:space="preserve"> -  Образование</t>
  </si>
  <si>
    <t xml:space="preserve"> - Жилищно-коммунальное хозяйство</t>
  </si>
  <si>
    <t xml:space="preserve"> - Культура</t>
  </si>
  <si>
    <t xml:space="preserve"> - Здравоохранение</t>
  </si>
  <si>
    <t xml:space="preserve">Участие в конкурсе проектов  физкультурно-спортивных, туристско-спортивных клубов муниципальных общеобразовательных учреждений по организации спортивно-массовой работы </t>
  </si>
  <si>
    <t>4.</t>
  </si>
  <si>
    <t xml:space="preserve">Реконструкция систем электроснабжения в квартале 9-12 </t>
  </si>
  <si>
    <t>4.30</t>
  </si>
  <si>
    <t>3.12</t>
  </si>
  <si>
    <t>4.10</t>
  </si>
  <si>
    <t>2.7.7</t>
  </si>
  <si>
    <t>Капитальный ремонт объектов муниципальных учреждений общего образования</t>
  </si>
  <si>
    <t>( в ценах соответствующих лет)</t>
  </si>
  <si>
    <t>№</t>
  </si>
  <si>
    <t>Наименование мероприятия</t>
  </si>
  <si>
    <t xml:space="preserve">Объем финансирования  - всего, тыс.руб. </t>
  </si>
  <si>
    <t>в  том числе:</t>
  </si>
  <si>
    <t>федеральный   бюджет</t>
  </si>
  <si>
    <t xml:space="preserve">краевой бюджет  </t>
  </si>
  <si>
    <t>местный  бюджет</t>
  </si>
  <si>
    <t>внебюджетные источники</t>
  </si>
  <si>
    <t>План</t>
  </si>
  <si>
    <t>Факт</t>
  </si>
  <si>
    <t>Отклонение</t>
  </si>
  <si>
    <t>1.</t>
  </si>
  <si>
    <t>2007 год</t>
  </si>
  <si>
    <t>Реконструкция детского сада № 32</t>
  </si>
  <si>
    <t>2.7.6</t>
  </si>
  <si>
    <t>____________________</t>
  </si>
  <si>
    <t>________________</t>
  </si>
  <si>
    <t>"____"   _________   2008г.</t>
  </si>
  <si>
    <t xml:space="preserve">        (должность)</t>
  </si>
  <si>
    <t xml:space="preserve">              (ФИО)</t>
  </si>
  <si>
    <t xml:space="preserve">Проведение зональных турниров  по легкой атлетике "Шиповка юных" </t>
  </si>
  <si>
    <t>2.7.1</t>
  </si>
  <si>
    <t>Реконструкция школы № 172</t>
  </si>
  <si>
    <t>2.7.2</t>
  </si>
  <si>
    <t>Реконструкция школы № 175</t>
  </si>
  <si>
    <t>2.7.3</t>
  </si>
  <si>
    <t>Реконструкция детского сада № 14</t>
  </si>
  <si>
    <t>2.7.4</t>
  </si>
  <si>
    <t>4.15</t>
  </si>
  <si>
    <t>Обеспечение  долевого  участия  муниципального образования в  конкурсе  проектов  физкультурно-спортивных, туристско-спортивных клубов</t>
  </si>
  <si>
    <t>5.</t>
  </si>
  <si>
    <t>ИТОГО по городской целевой программе "Дети" на 2007-2009 годы</t>
  </si>
  <si>
    <t xml:space="preserve">Строительство парковой зоны обводнённых карьеров в черте города  </t>
  </si>
  <si>
    <t xml:space="preserve">          (подпись)</t>
  </si>
  <si>
    <t xml:space="preserve">Реконструкция закрытой части р. Барга от входного оголовка до моста по ул. Калинина    </t>
  </si>
  <si>
    <t>Реконструкция систем электроснабжения в квартале 1-17 (проектно-изыскательские работы)</t>
  </si>
  <si>
    <t>Участие муниципальных дошкольных образовательных учреждений в конкурсе на получение грантовой поддержки</t>
  </si>
  <si>
    <t xml:space="preserve">Участие в грантовом  конкурсе на получение денежного поощрения лучших воспитателей муниципальных дошкольных образовательных учреждений </t>
  </si>
  <si>
    <t>3.</t>
  </si>
  <si>
    <t xml:space="preserve">Приобретение диагностического оборудования </t>
  </si>
  <si>
    <t>Строительство объектов защиты города от весенних паводков р.Барги (проектно-изыскательские работы)</t>
  </si>
  <si>
    <t xml:space="preserve">Завершение строительства сетей электроснабжения 10; 04 кВ в кварталах 7-12 поселка индивидуальных застройщиков на 1000 дворов            </t>
  </si>
  <si>
    <t>4.16</t>
  </si>
  <si>
    <t xml:space="preserve">"Согласовано":  </t>
  </si>
  <si>
    <t>в части объемов финансирования за счет средств местного, краевого и федерального бюджетов</t>
  </si>
  <si>
    <t>3.5.2</t>
  </si>
  <si>
    <t>4.18</t>
  </si>
  <si>
    <t>4.19</t>
  </si>
  <si>
    <t xml:space="preserve">Строительство инженерных сетей и благоустройство ул. Сибирской               </t>
  </si>
  <si>
    <t>4.20</t>
  </si>
  <si>
    <t>42 воспитателя приняли
 участие в грантовом конкурсе на получение денежного поощрения, 22 из них стали победителями.</t>
  </si>
  <si>
    <t>2.13.1</t>
  </si>
  <si>
    <t>2.13.2</t>
  </si>
  <si>
    <t>Приобретение оборудования, транспортных средств, спортивного инвентаря и обмундирования</t>
  </si>
  <si>
    <t>4.7.4</t>
  </si>
  <si>
    <t>Строительство жилья за счёт средств инвесторов:</t>
  </si>
  <si>
    <t xml:space="preserve">Капитальный ремонт многоквартирных домов          </t>
  </si>
  <si>
    <t xml:space="preserve">Капитальный ремонт лифтов в многоквартирных домах                     </t>
  </si>
  <si>
    <t xml:space="preserve">Участвовало меньшее количество иногородних..  </t>
  </si>
  <si>
    <t>городской целевой программы "Дети" за 2007 год  (мероприятие № 2.4) - в сфере образования</t>
  </si>
  <si>
    <t>Примечание*</t>
  </si>
  <si>
    <t>11.</t>
  </si>
  <si>
    <t>Капитальный ремонт объектов здравоохранения филиала ФГБУЗ СКЦ ФМБА России КБ № 42</t>
  </si>
  <si>
    <t>( в ценах соответствующих  лет)</t>
  </si>
  <si>
    <t>Объем финансирова-
ния  - всего, тыс.руб.</t>
  </si>
  <si>
    <t xml:space="preserve">  в том числе:</t>
  </si>
  <si>
    <t>внебюджет-
ные
 источники</t>
  </si>
  <si>
    <t>межбюджетные трансферты на развитие и поддержку социальной и инженерной инфраструктуры
(в форме субсидии федерального бюджета)</t>
  </si>
  <si>
    <t>субсидии федерального   бюджета</t>
  </si>
  <si>
    <t>местный бюджет без учёта межбюджетных трансфертов  на развитие и поддержку социальной и инженерной инфраструктуры</t>
  </si>
  <si>
    <t>межбюджетные трансферты на развитие и поддержку социальной и инженерной инфраструктуры
 (в форме дотации краевого бюджета)</t>
  </si>
  <si>
    <t>1. Капитальное строительство</t>
  </si>
  <si>
    <t xml:space="preserve">2013 год 
</t>
  </si>
  <si>
    <t xml:space="preserve">2014 год 
</t>
  </si>
  <si>
    <t xml:space="preserve">2015 год 
</t>
  </si>
  <si>
    <t xml:space="preserve"> - Развитие коммунальной инфраструктуры</t>
  </si>
  <si>
    <t xml:space="preserve">Итого по разделу «Капитальное строительство» </t>
  </si>
  <si>
    <t>2. Капитальный ремонт</t>
  </si>
  <si>
    <t xml:space="preserve"> - Жилищный  фонд</t>
  </si>
  <si>
    <t xml:space="preserve">Итого по разделу «Капитальный ремонт» </t>
  </si>
  <si>
    <t>3. Приобретение основных средств</t>
  </si>
  <si>
    <t xml:space="preserve">Итого по разделу «Приобретение основных средств»  </t>
  </si>
  <si>
    <t>Итого по мероприятиям, источником финансового обеспечения которых являются межбюджетные трансферты федерального бюджета</t>
  </si>
  <si>
    <t>Реконструкция Центра дополнительного образования детей «Перспектива» (проектно-изыскательские работы)</t>
  </si>
  <si>
    <t xml:space="preserve">Строительство теплосети диаметром 800 мм вдоль автодороги № 2 в микрорайоне 23 (проектно-изыскательские работы)   </t>
  </si>
  <si>
    <t>Утратил силу (решение от 14.04.2015 № 9-45р)</t>
  </si>
  <si>
    <t xml:space="preserve">2016 год 
</t>
  </si>
  <si>
    <t xml:space="preserve">2017 год 
</t>
  </si>
  <si>
    <t xml:space="preserve">2018 год 
</t>
  </si>
  <si>
    <t xml:space="preserve">2019 год 
</t>
  </si>
  <si>
    <t xml:space="preserve">2020 год 
</t>
  </si>
  <si>
    <r>
      <t>Строительство уличного освещения</t>
    </r>
    <r>
      <rPr>
        <sz val="12"/>
        <rFont val="Times New Roman"/>
        <family val="1"/>
      </rPr>
      <t xml:space="preserve"> </t>
    </r>
  </si>
  <si>
    <t xml:space="preserve">Исполнитель:
Отдел экономики 
Администрации ЗАТО г. Зеленогорска
________________Е.Ю. Шорникова
</t>
  </si>
  <si>
    <t xml:space="preserve">Мероприятия программы, источником финансового обеспечения которых являются:
до 2013 года - межбюджетные трансферты на развитие и поддержку социальной и инженерной инфраструктуры, выделяемые из федерального бюджета бюджету ЗАТО Зеленогорск в целях компенсации дополнительных расходов и (или) потерь бюджетов ЗАТО, связанных с особым режимом безопасного функционирования;
с 2013 года - межбюджетные трансферты, выделяемые из федерального бюджета бюджету Красноярского края для предоставления бюджету ЗАТО Зеленогорск дотации на компенсацию дополнительных расходов и (или) потерь бюджетов ЗАТО, связанных с особым режимом безопасного функционирования 
 (Постановление Правительства Российской Федерации от 18.04.2005 № 232)   </t>
  </si>
  <si>
    <t xml:space="preserve">    Приложение № 8
    к решению Совета депутатов 
    ЗАТО г. Зеленогорска 
   от 25.02.2016 № 19-120р   
            Приложение № 8  
            к комплексной программе
            социально-экономического развития 
            ЗАТО Зеленогорск на период до 2020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</si>
</sst>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_р_._-;\-* #,##0_р_._-;_-* &quot;-&quot;??_р_._-;_-@_-"/>
    <numFmt numFmtId="176" formatCode="0.000"/>
    <numFmt numFmtId="177" formatCode="#,##0.0"/>
    <numFmt numFmtId="178" formatCode="#,##0.000000"/>
    <numFmt numFmtId="179" formatCode="#,##0.000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\-??_р_._-;_-@_-"/>
    <numFmt numFmtId="186" formatCode="_-* #,##0_р_._-;\-* #,##0_р_._-;_-* \-??_р_._-;_-@_-"/>
    <numFmt numFmtId="187" formatCode="[$-FC19]d\ mmmm\ yyyy\ &quot;г.&quot;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-* #,##0.000_р_._-;\-* #,##0.000_р_._-;_-* &quot;-&quot;???_р_._-;_-@_-"/>
    <numFmt numFmtId="195" formatCode="0.0000"/>
    <numFmt numFmtId="196" formatCode="#,##0.000_ ;\-#,##0.000\ "/>
    <numFmt numFmtId="197" formatCode="#,##0.0_ ;\-#,##0.0\ "/>
  </numFmts>
  <fonts count="52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172" fontId="4" fillId="33" borderId="10" xfId="64" applyNumberFormat="1" applyFont="1" applyFill="1" applyBorder="1" applyAlignment="1">
      <alignment vertical="center" wrapText="1"/>
    </xf>
    <xf numFmtId="172" fontId="4" fillId="0" borderId="10" xfId="64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172" fontId="4" fillId="0" borderId="10" xfId="64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 vertical="center"/>
    </xf>
    <xf numFmtId="0" fontId="1" fillId="0" borderId="0" xfId="54" applyFont="1" applyFill="1" applyAlignment="1">
      <alignment horizontal="center" vertical="top" wrapText="1"/>
      <protection/>
    </xf>
    <xf numFmtId="0" fontId="1" fillId="0" borderId="0" xfId="54" applyFont="1" applyFill="1" applyAlignment="1">
      <alignment vertical="top" wrapText="1"/>
      <protection/>
    </xf>
    <xf numFmtId="171" fontId="1" fillId="0" borderId="0" xfId="66" applyFont="1" applyFill="1" applyAlignment="1">
      <alignment wrapText="1"/>
    </xf>
    <xf numFmtId="0" fontId="1" fillId="0" borderId="0" xfId="54" applyFont="1" applyFill="1" applyAlignment="1">
      <alignment wrapText="1"/>
      <protection/>
    </xf>
    <xf numFmtId="0" fontId="5" fillId="0" borderId="0" xfId="54" applyFont="1" applyFill="1" applyAlignment="1">
      <alignment horizontal="left" wrapText="1"/>
      <protection/>
    </xf>
    <xf numFmtId="0" fontId="5" fillId="0" borderId="0" xfId="54" applyFont="1" applyFill="1" applyAlignment="1">
      <alignment wrapText="1"/>
      <protection/>
    </xf>
    <xf numFmtId="0" fontId="7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top"/>
      <protection/>
    </xf>
    <xf numFmtId="0" fontId="7" fillId="0" borderId="11" xfId="54" applyFont="1" applyFill="1" applyBorder="1" applyAlignment="1">
      <alignment horizontal="left" vertical="top" wrapText="1"/>
      <protection/>
    </xf>
    <xf numFmtId="171" fontId="7" fillId="0" borderId="11" xfId="66" applyFont="1" applyFill="1" applyBorder="1" applyAlignment="1">
      <alignment wrapText="1"/>
    </xf>
    <xf numFmtId="0" fontId="7" fillId="0" borderId="0" xfId="54" applyFont="1" applyFill="1" applyBorder="1" applyAlignment="1">
      <alignment wrapText="1"/>
      <protection/>
    </xf>
    <xf numFmtId="0" fontId="1" fillId="0" borderId="12" xfId="54" applyFont="1" applyFill="1" applyBorder="1" applyAlignment="1">
      <alignment horizontal="center" vertical="top" wrapText="1"/>
      <protection/>
    </xf>
    <xf numFmtId="172" fontId="5" fillId="0" borderId="13" xfId="66" applyNumberFormat="1" applyFont="1" applyFill="1" applyBorder="1" applyAlignment="1">
      <alignment horizontal="center" vertical="top" wrapText="1"/>
    </xf>
    <xf numFmtId="0" fontId="5" fillId="0" borderId="10" xfId="66" applyNumberFormat="1" applyFont="1" applyFill="1" applyBorder="1" applyAlignment="1">
      <alignment horizontal="left" vertical="top" wrapText="1"/>
    </xf>
    <xf numFmtId="0" fontId="5" fillId="0" borderId="10" xfId="54" applyFont="1" applyFill="1" applyBorder="1" applyAlignment="1">
      <alignment horizontal="right" vertical="top" wrapText="1"/>
      <protection/>
    </xf>
    <xf numFmtId="172" fontId="5" fillId="0" borderId="10" xfId="66" applyNumberFormat="1" applyFont="1" applyFill="1" applyBorder="1" applyAlignment="1">
      <alignment vertical="center" wrapText="1"/>
    </xf>
    <xf numFmtId="0" fontId="1" fillId="0" borderId="14" xfId="54" applyFont="1" applyFill="1" applyBorder="1" applyAlignment="1">
      <alignment horizontal="center" vertical="top" wrapText="1"/>
      <protection/>
    </xf>
    <xf numFmtId="0" fontId="5" fillId="0" borderId="10" xfId="54" applyFont="1" applyFill="1" applyBorder="1" applyAlignment="1">
      <alignment horizontal="center" vertical="top" wrapText="1"/>
      <protection/>
    </xf>
    <xf numFmtId="171" fontId="5" fillId="0" borderId="10" xfId="66" applyFont="1" applyFill="1" applyBorder="1" applyAlignment="1">
      <alignment vertical="center" wrapText="1"/>
    </xf>
    <xf numFmtId="0" fontId="1" fillId="0" borderId="10" xfId="54" applyFont="1" applyFill="1" applyBorder="1" applyAlignment="1">
      <alignment wrapText="1"/>
      <protection/>
    </xf>
    <xf numFmtId="0" fontId="5" fillId="0" borderId="13" xfId="54" applyFont="1" applyFill="1" applyBorder="1" applyAlignment="1">
      <alignment horizontal="center" vertical="top" wrapText="1"/>
      <protection/>
    </xf>
    <xf numFmtId="0" fontId="1" fillId="0" borderId="10" xfId="54" applyFont="1" applyFill="1" applyBorder="1" applyAlignment="1">
      <alignment horizontal="center" vertical="top" wrapText="1"/>
      <protection/>
    </xf>
    <xf numFmtId="0" fontId="5" fillId="0" borderId="13" xfId="54" applyFont="1" applyFill="1" applyBorder="1" applyAlignment="1">
      <alignment horizontal="right" vertical="top" wrapText="1"/>
      <protection/>
    </xf>
    <xf numFmtId="172" fontId="5" fillId="0" borderId="13" xfId="66" applyNumberFormat="1" applyFont="1" applyFill="1" applyBorder="1" applyAlignment="1">
      <alignment vertical="center" wrapText="1"/>
    </xf>
    <xf numFmtId="0" fontId="5" fillId="0" borderId="15" xfId="54" applyFont="1" applyFill="1" applyBorder="1" applyAlignment="1">
      <alignment horizontal="right" vertical="top" wrapText="1"/>
      <protection/>
    </xf>
    <xf numFmtId="0" fontId="5" fillId="0" borderId="14" xfId="54" applyFont="1" applyFill="1" applyBorder="1" applyAlignment="1">
      <alignment horizontal="right" vertical="top" wrapText="1"/>
      <protection/>
    </xf>
    <xf numFmtId="172" fontId="5" fillId="0" borderId="14" xfId="66" applyNumberFormat="1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horizontal="left" vertical="top" wrapText="1"/>
    </xf>
    <xf numFmtId="0" fontId="5" fillId="0" borderId="15" xfId="66" applyNumberFormat="1" applyFont="1" applyFill="1" applyBorder="1" applyAlignment="1">
      <alignment horizontal="left" vertical="top" wrapText="1"/>
    </xf>
    <xf numFmtId="0" fontId="5" fillId="0" borderId="16" xfId="54" applyFont="1" applyFill="1" applyBorder="1" applyAlignment="1">
      <alignment horizontal="right" vertical="top" wrapText="1"/>
      <protection/>
    </xf>
    <xf numFmtId="0" fontId="5" fillId="0" borderId="14" xfId="54" applyFont="1" applyFill="1" applyBorder="1" applyAlignment="1">
      <alignment horizontal="center" vertical="top" wrapText="1"/>
      <protection/>
    </xf>
    <xf numFmtId="172" fontId="5" fillId="0" borderId="12" xfId="66" applyNumberFormat="1" applyFont="1" applyFill="1" applyBorder="1" applyAlignment="1">
      <alignment horizontal="center" vertical="top" wrapText="1"/>
    </xf>
    <xf numFmtId="0" fontId="5" fillId="0" borderId="12" xfId="54" applyFont="1" applyFill="1" applyBorder="1" applyAlignment="1">
      <alignment horizontal="center" vertical="top" wrapText="1"/>
      <protection/>
    </xf>
    <xf numFmtId="172" fontId="5" fillId="0" borderId="10" xfId="64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 wrapText="1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5" fillId="0" borderId="0" xfId="54" applyFont="1" applyFill="1" applyAlignment="1">
      <alignment horizontal="left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right" wrapText="1"/>
      <protection/>
    </xf>
    <xf numFmtId="49" fontId="10" fillId="0" borderId="13" xfId="54" applyNumberFormat="1" applyFont="1" applyFill="1" applyBorder="1" applyAlignment="1">
      <alignment horizontal="center" vertical="center" wrapText="1"/>
      <protection/>
    </xf>
    <xf numFmtId="49" fontId="10" fillId="0" borderId="12" xfId="54" applyNumberFormat="1" applyFont="1" applyFill="1" applyBorder="1" applyAlignment="1">
      <alignment horizontal="center" vertical="center" wrapText="1"/>
      <protection/>
    </xf>
    <xf numFmtId="49" fontId="10" fillId="0" borderId="14" xfId="54" applyNumberFormat="1" applyFont="1" applyFill="1" applyBorder="1" applyAlignment="1">
      <alignment horizontal="center" vertical="center" wrapText="1"/>
      <protection/>
    </xf>
    <xf numFmtId="171" fontId="10" fillId="0" borderId="17" xfId="66" applyFont="1" applyFill="1" applyBorder="1" applyAlignment="1">
      <alignment horizontal="center" vertical="center" wrapText="1"/>
    </xf>
    <xf numFmtId="171" fontId="10" fillId="0" borderId="18" xfId="66" applyFont="1" applyFill="1" applyBorder="1" applyAlignment="1">
      <alignment horizontal="center" vertical="center" wrapText="1"/>
    </xf>
    <xf numFmtId="171" fontId="10" fillId="0" borderId="19" xfId="66" applyFont="1" applyFill="1" applyBorder="1" applyAlignment="1">
      <alignment horizontal="center" vertical="center" wrapText="1"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3" xfId="54" applyNumberFormat="1" applyFont="1" applyFill="1" applyBorder="1" applyAlignment="1">
      <alignment horizontal="center" vertical="top" wrapText="1"/>
      <protection/>
    </xf>
    <xf numFmtId="49" fontId="10" fillId="0" borderId="12" xfId="54" applyNumberFormat="1" applyFont="1" applyFill="1" applyBorder="1" applyAlignment="1">
      <alignment horizontal="center" vertical="top" wrapText="1"/>
      <protection/>
    </xf>
    <xf numFmtId="49" fontId="10" fillId="0" borderId="14" xfId="54" applyNumberFormat="1" applyFont="1" applyFill="1" applyBorder="1" applyAlignment="1">
      <alignment horizontal="center" vertical="top" wrapText="1"/>
      <protection/>
    </xf>
    <xf numFmtId="49" fontId="10" fillId="0" borderId="20" xfId="54" applyNumberFormat="1" applyFont="1" applyFill="1" applyBorder="1" applyAlignment="1">
      <alignment horizontal="center" vertical="center" wrapText="1"/>
      <protection/>
    </xf>
    <xf numFmtId="49" fontId="10" fillId="0" borderId="15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14" fillId="0" borderId="10" xfId="54" applyFont="1" applyFill="1" applyBorder="1">
      <alignment/>
      <protection/>
    </xf>
    <xf numFmtId="49" fontId="4" fillId="0" borderId="12" xfId="54" applyNumberFormat="1" applyFont="1" applyFill="1" applyBorder="1" applyAlignment="1">
      <alignment horizontal="center" vertical="center" wrapText="1"/>
      <protection/>
    </xf>
    <xf numFmtId="49" fontId="4" fillId="0" borderId="14" xfId="54" applyNumberFormat="1" applyFont="1" applyFill="1" applyBorder="1" applyAlignment="1">
      <alignment horizontal="center" vertical="center" wrapText="1"/>
      <protection/>
    </xf>
    <xf numFmtId="0" fontId="11" fillId="0" borderId="20" xfId="54" applyFont="1" applyFill="1" applyBorder="1" applyAlignment="1">
      <alignment horizontal="center" vertical="top" wrapText="1"/>
      <protection/>
    </xf>
    <xf numFmtId="0" fontId="11" fillId="0" borderId="21" xfId="54" applyFont="1" applyFill="1" applyBorder="1" applyAlignment="1">
      <alignment horizontal="center" vertical="top" wrapText="1"/>
      <protection/>
    </xf>
    <xf numFmtId="0" fontId="11" fillId="0" borderId="15" xfId="54" applyFont="1" applyFill="1" applyBorder="1" applyAlignment="1">
      <alignment horizontal="center" vertical="top" wrapText="1"/>
      <protection/>
    </xf>
    <xf numFmtId="0" fontId="1" fillId="0" borderId="21" xfId="54" applyFont="1" applyFill="1" applyBorder="1" applyAlignment="1">
      <alignment vertical="top" wrapText="1"/>
      <protection/>
    </xf>
    <xf numFmtId="0" fontId="1" fillId="0" borderId="15" xfId="54" applyFont="1" applyFill="1" applyBorder="1" applyAlignment="1">
      <alignment vertical="top" wrapText="1"/>
      <protection/>
    </xf>
    <xf numFmtId="0" fontId="3" fillId="0" borderId="19" xfId="54" applyFont="1" applyFill="1" applyBorder="1" applyAlignment="1">
      <alignment horizontal="left" vertical="top" wrapText="1"/>
      <protection/>
    </xf>
    <xf numFmtId="0" fontId="3" fillId="0" borderId="11" xfId="54" applyFont="1" applyFill="1" applyBorder="1" applyAlignment="1">
      <alignment horizontal="left" vertical="top" wrapText="1"/>
      <protection/>
    </xf>
    <xf numFmtId="0" fontId="3" fillId="0" borderId="16" xfId="54" applyFont="1" applyFill="1" applyBorder="1" applyAlignment="1">
      <alignment horizontal="left" vertical="top" wrapText="1"/>
      <protection/>
    </xf>
    <xf numFmtId="0" fontId="3" fillId="0" borderId="10" xfId="54" applyFont="1" applyFill="1" applyBorder="1" applyAlignment="1">
      <alignment horizontal="left" vertical="top" wrapText="1"/>
      <protection/>
    </xf>
    <xf numFmtId="0" fontId="11" fillId="0" borderId="17" xfId="54" applyFont="1" applyFill="1" applyBorder="1" applyAlignment="1">
      <alignment horizontal="center" vertical="top" wrapText="1"/>
      <protection/>
    </xf>
    <xf numFmtId="0" fontId="11" fillId="0" borderId="22" xfId="54" applyFont="1" applyFill="1" applyBorder="1" applyAlignment="1">
      <alignment horizontal="center" vertical="top" wrapText="1"/>
      <protection/>
    </xf>
    <xf numFmtId="0" fontId="11" fillId="0" borderId="23" xfId="54" applyFont="1" applyFill="1" applyBorder="1" applyAlignment="1">
      <alignment horizontal="center" vertical="top" wrapText="1"/>
      <protection/>
    </xf>
    <xf numFmtId="172" fontId="3" fillId="0" borderId="10" xfId="54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right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4" xfId="69"/>
    <cellStyle name="Финансовый 5" xfId="70"/>
    <cellStyle name="Финансовый 6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666</xdr:row>
      <xdr:rowOff>0</xdr:rowOff>
    </xdr:from>
    <xdr:to>
      <xdr:col>3</xdr:col>
      <xdr:colOff>0</xdr:colOff>
      <xdr:row>666</xdr:row>
      <xdr:rowOff>0</xdr:rowOff>
    </xdr:to>
    <xdr:sp>
      <xdr:nvSpPr>
        <xdr:cNvPr id="1" name="Line 2"/>
        <xdr:cNvSpPr>
          <a:spLocks/>
        </xdr:cNvSpPr>
      </xdr:nvSpPr>
      <xdr:spPr>
        <a:xfrm>
          <a:off x="3448050" y="1568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666</xdr:row>
      <xdr:rowOff>0</xdr:rowOff>
    </xdr:from>
    <xdr:to>
      <xdr:col>3</xdr:col>
      <xdr:colOff>0</xdr:colOff>
      <xdr:row>666</xdr:row>
      <xdr:rowOff>0</xdr:rowOff>
    </xdr:to>
    <xdr:sp>
      <xdr:nvSpPr>
        <xdr:cNvPr id="2" name="Line 3"/>
        <xdr:cNvSpPr>
          <a:spLocks/>
        </xdr:cNvSpPr>
      </xdr:nvSpPr>
      <xdr:spPr>
        <a:xfrm>
          <a:off x="3448050" y="1568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666</xdr:row>
      <xdr:rowOff>0</xdr:rowOff>
    </xdr:from>
    <xdr:to>
      <xdr:col>3</xdr:col>
      <xdr:colOff>0</xdr:colOff>
      <xdr:row>666</xdr:row>
      <xdr:rowOff>0</xdr:rowOff>
    </xdr:to>
    <xdr:sp>
      <xdr:nvSpPr>
        <xdr:cNvPr id="3" name="Line 4"/>
        <xdr:cNvSpPr>
          <a:spLocks/>
        </xdr:cNvSpPr>
      </xdr:nvSpPr>
      <xdr:spPr>
        <a:xfrm>
          <a:off x="3448050" y="1568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667</xdr:row>
      <xdr:rowOff>0</xdr:rowOff>
    </xdr:from>
    <xdr:to>
      <xdr:col>3</xdr:col>
      <xdr:colOff>0</xdr:colOff>
      <xdr:row>667</xdr:row>
      <xdr:rowOff>0</xdr:rowOff>
    </xdr:to>
    <xdr:sp>
      <xdr:nvSpPr>
        <xdr:cNvPr id="4" name="Line 2"/>
        <xdr:cNvSpPr>
          <a:spLocks/>
        </xdr:cNvSpPr>
      </xdr:nvSpPr>
      <xdr:spPr>
        <a:xfrm>
          <a:off x="3448050" y="1570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667</xdr:row>
      <xdr:rowOff>0</xdr:rowOff>
    </xdr:from>
    <xdr:to>
      <xdr:col>3</xdr:col>
      <xdr:colOff>0</xdr:colOff>
      <xdr:row>667</xdr:row>
      <xdr:rowOff>0</xdr:rowOff>
    </xdr:to>
    <xdr:sp>
      <xdr:nvSpPr>
        <xdr:cNvPr id="5" name="Line 3"/>
        <xdr:cNvSpPr>
          <a:spLocks/>
        </xdr:cNvSpPr>
      </xdr:nvSpPr>
      <xdr:spPr>
        <a:xfrm>
          <a:off x="3448050" y="1570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667</xdr:row>
      <xdr:rowOff>0</xdr:rowOff>
    </xdr:from>
    <xdr:to>
      <xdr:col>3</xdr:col>
      <xdr:colOff>0</xdr:colOff>
      <xdr:row>667</xdr:row>
      <xdr:rowOff>0</xdr:rowOff>
    </xdr:to>
    <xdr:sp>
      <xdr:nvSpPr>
        <xdr:cNvPr id="6" name="Line 4"/>
        <xdr:cNvSpPr>
          <a:spLocks/>
        </xdr:cNvSpPr>
      </xdr:nvSpPr>
      <xdr:spPr>
        <a:xfrm>
          <a:off x="3448050" y="1570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8</xdr:row>
      <xdr:rowOff>0</xdr:rowOff>
    </xdr:from>
    <xdr:to>
      <xdr:col>5</xdr:col>
      <xdr:colOff>666750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181475" y="2771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773"/>
  <sheetViews>
    <sheetView tabSelected="1" view="pageBreakPreview" zoomScaleSheetLayoutView="100" zoomScalePageLayoutView="0" workbookViewId="0" topLeftCell="A1">
      <selection activeCell="M3" sqref="M3"/>
    </sheetView>
  </sheetViews>
  <sheetFormatPr defaultColWidth="9.140625" defaultRowHeight="12.75"/>
  <cols>
    <col min="1" max="1" width="6.8515625" style="20" customWidth="1"/>
    <col min="2" max="2" width="30.7109375" style="21" customWidth="1"/>
    <col min="3" max="3" width="14.140625" style="22" customWidth="1"/>
    <col min="4" max="4" width="18.28125" style="23" customWidth="1"/>
    <col min="5" max="6" width="12.28125" style="23" customWidth="1"/>
    <col min="7" max="7" width="16.421875" style="23" customWidth="1"/>
    <col min="8" max="8" width="18.421875" style="23" customWidth="1"/>
    <col min="9" max="9" width="12.140625" style="23" customWidth="1"/>
    <col min="10" max="10" width="5.00390625" style="23" hidden="1" customWidth="1"/>
    <col min="11" max="16384" width="9.140625" style="23" customWidth="1"/>
  </cols>
  <sheetData>
    <row r="1" spans="5:9" ht="4.5" customHeight="1">
      <c r="E1" s="24"/>
      <c r="F1" s="24"/>
      <c r="G1" s="24"/>
      <c r="H1" s="24"/>
      <c r="I1" s="24"/>
    </row>
    <row r="2" spans="1:9" ht="123" customHeight="1">
      <c r="A2" s="55"/>
      <c r="C2" s="23"/>
      <c r="E2" s="25"/>
      <c r="F2" s="25"/>
      <c r="G2" s="58" t="s">
        <v>183</v>
      </c>
      <c r="H2" s="58"/>
      <c r="I2" s="58"/>
    </row>
    <row r="3" spans="1:9" ht="163.5" customHeight="1">
      <c r="A3" s="26"/>
      <c r="B3" s="59" t="s">
        <v>182</v>
      </c>
      <c r="C3" s="59"/>
      <c r="D3" s="59"/>
      <c r="E3" s="59"/>
      <c r="F3" s="59"/>
      <c r="G3" s="59"/>
      <c r="H3" s="59"/>
      <c r="I3" s="59"/>
    </row>
    <row r="4" spans="1:9" ht="6" customHeight="1">
      <c r="A4" s="26"/>
      <c r="B4" s="26"/>
      <c r="C4" s="27"/>
      <c r="D4" s="27"/>
      <c r="E4" s="27"/>
      <c r="F4" s="27"/>
      <c r="G4" s="27"/>
      <c r="H4" s="27"/>
      <c r="I4" s="27"/>
    </row>
    <row r="5" spans="1:9" ht="13.5" customHeight="1">
      <c r="A5" s="28"/>
      <c r="B5" s="29"/>
      <c r="C5" s="30"/>
      <c r="D5" s="31"/>
      <c r="E5" s="31"/>
      <c r="F5" s="60" t="s">
        <v>152</v>
      </c>
      <c r="G5" s="60"/>
      <c r="H5" s="60"/>
      <c r="I5" s="60"/>
    </row>
    <row r="6" spans="1:9" ht="10.5" customHeight="1">
      <c r="A6" s="61" t="s">
        <v>89</v>
      </c>
      <c r="B6" s="61" t="s">
        <v>90</v>
      </c>
      <c r="C6" s="64" t="s">
        <v>153</v>
      </c>
      <c r="D6" s="67" t="s">
        <v>154</v>
      </c>
      <c r="E6" s="67"/>
      <c r="F6" s="67"/>
      <c r="G6" s="67"/>
      <c r="H6" s="67"/>
      <c r="I6" s="67"/>
    </row>
    <row r="7" spans="1:9" ht="10.5" customHeight="1">
      <c r="A7" s="62"/>
      <c r="B7" s="62"/>
      <c r="C7" s="65"/>
      <c r="D7" s="67" t="s">
        <v>93</v>
      </c>
      <c r="E7" s="67"/>
      <c r="F7" s="68" t="s">
        <v>94</v>
      </c>
      <c r="G7" s="71" t="s">
        <v>95</v>
      </c>
      <c r="H7" s="72"/>
      <c r="I7" s="68" t="s">
        <v>155</v>
      </c>
    </row>
    <row r="8" spans="1:9" ht="17.25" customHeight="1">
      <c r="A8" s="62"/>
      <c r="B8" s="62"/>
      <c r="C8" s="65"/>
      <c r="D8" s="73" t="s">
        <v>156</v>
      </c>
      <c r="E8" s="73" t="s">
        <v>157</v>
      </c>
      <c r="F8" s="69"/>
      <c r="G8" s="75" t="s">
        <v>158</v>
      </c>
      <c r="H8" s="75" t="s">
        <v>159</v>
      </c>
      <c r="I8" s="69"/>
    </row>
    <row r="9" spans="1:9" ht="78" customHeight="1">
      <c r="A9" s="63"/>
      <c r="B9" s="63"/>
      <c r="C9" s="66"/>
      <c r="D9" s="74"/>
      <c r="E9" s="73"/>
      <c r="F9" s="70"/>
      <c r="G9" s="76"/>
      <c r="H9" s="76"/>
      <c r="I9" s="70"/>
    </row>
    <row r="10" spans="1:9" ht="15" customHeight="1">
      <c r="A10" s="77" t="s">
        <v>160</v>
      </c>
      <c r="B10" s="80"/>
      <c r="C10" s="80"/>
      <c r="D10" s="80"/>
      <c r="E10" s="80"/>
      <c r="F10" s="80"/>
      <c r="G10" s="80"/>
      <c r="H10" s="80"/>
      <c r="I10" s="81"/>
    </row>
    <row r="11" spans="1:9" ht="15" customHeight="1">
      <c r="A11" s="32"/>
      <c r="B11" s="82" t="s">
        <v>76</v>
      </c>
      <c r="C11" s="83"/>
      <c r="D11" s="83"/>
      <c r="E11" s="83"/>
      <c r="F11" s="83"/>
      <c r="G11" s="83"/>
      <c r="H11" s="83"/>
      <c r="I11" s="84"/>
    </row>
    <row r="12" spans="1:9" ht="16.5" customHeight="1">
      <c r="A12" s="33" t="s">
        <v>110</v>
      </c>
      <c r="B12" s="34" t="s">
        <v>111</v>
      </c>
      <c r="C12" s="36">
        <f aca="true" t="shared" si="0" ref="C12:I12">SUM(C13:C26)</f>
        <v>6709</v>
      </c>
      <c r="D12" s="36">
        <f t="shared" si="0"/>
        <v>6549</v>
      </c>
      <c r="E12" s="36">
        <f t="shared" si="0"/>
        <v>0</v>
      </c>
      <c r="F12" s="36">
        <f t="shared" si="0"/>
        <v>0</v>
      </c>
      <c r="G12" s="36">
        <f t="shared" si="0"/>
        <v>160</v>
      </c>
      <c r="H12" s="36">
        <f t="shared" si="0"/>
        <v>0</v>
      </c>
      <c r="I12" s="36">
        <f t="shared" si="0"/>
        <v>0</v>
      </c>
    </row>
    <row r="13" spans="1:9" ht="15" customHeight="1">
      <c r="A13" s="32"/>
      <c r="B13" s="35" t="s">
        <v>101</v>
      </c>
      <c r="C13" s="36">
        <f>D13+E13+F13+G13+H13+I13</f>
        <v>6709</v>
      </c>
      <c r="D13" s="36">
        <v>6549</v>
      </c>
      <c r="E13" s="36">
        <v>0</v>
      </c>
      <c r="F13" s="36">
        <v>0</v>
      </c>
      <c r="G13" s="36">
        <v>160</v>
      </c>
      <c r="H13" s="36">
        <v>0</v>
      </c>
      <c r="I13" s="36">
        <v>0</v>
      </c>
    </row>
    <row r="14" spans="1:9" ht="15" customHeight="1">
      <c r="A14" s="32"/>
      <c r="B14" s="35" t="s">
        <v>64</v>
      </c>
      <c r="C14" s="36">
        <f aca="true" t="shared" si="1" ref="C14:C21">D14+E14+F14+G14+H14+I14</f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</row>
    <row r="15" spans="1:9" ht="15" customHeight="1">
      <c r="A15" s="32"/>
      <c r="B15" s="35" t="s">
        <v>65</v>
      </c>
      <c r="C15" s="36">
        <f t="shared" si="1"/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</row>
    <row r="16" spans="1:9" ht="15" customHeight="1">
      <c r="A16" s="32"/>
      <c r="B16" s="35" t="s">
        <v>66</v>
      </c>
      <c r="C16" s="36">
        <f t="shared" si="1"/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</row>
    <row r="17" spans="1:9" ht="15" customHeight="1">
      <c r="A17" s="32"/>
      <c r="B17" s="35" t="s">
        <v>67</v>
      </c>
      <c r="C17" s="36">
        <f t="shared" si="1"/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</row>
    <row r="18" spans="1:9" ht="15" customHeight="1">
      <c r="A18" s="32"/>
      <c r="B18" s="46" t="s">
        <v>68</v>
      </c>
      <c r="C18" s="47">
        <f t="shared" si="1"/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5" customHeight="1">
      <c r="A19" s="32"/>
      <c r="B19" s="35" t="s">
        <v>161</v>
      </c>
      <c r="C19" s="36">
        <f t="shared" si="1"/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</row>
    <row r="20" spans="1:9" ht="15" customHeight="1">
      <c r="A20" s="32"/>
      <c r="B20" s="35" t="s">
        <v>162</v>
      </c>
      <c r="C20" s="36">
        <f t="shared" si="1"/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</row>
    <row r="21" spans="1:9" ht="15" customHeight="1">
      <c r="A21" s="32"/>
      <c r="B21" s="35" t="s">
        <v>163</v>
      </c>
      <c r="C21" s="36">
        <f t="shared" si="1"/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</row>
    <row r="22" spans="1:9" ht="15" customHeight="1">
      <c r="A22" s="32"/>
      <c r="B22" s="35" t="s">
        <v>175</v>
      </c>
      <c r="C22" s="36">
        <f>D22+E22+F22+G22+H22+I22</f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</row>
    <row r="23" spans="1:9" ht="15" customHeight="1">
      <c r="A23" s="32"/>
      <c r="B23" s="46" t="s">
        <v>176</v>
      </c>
      <c r="C23" s="47">
        <f>D23+E23+F23+G23+H23+I23</f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5" customHeight="1">
      <c r="A24" s="32"/>
      <c r="B24" s="35" t="s">
        <v>177</v>
      </c>
      <c r="C24" s="36">
        <f>D24+E24+F24+G24+H24+I24</f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</row>
    <row r="25" spans="1:9" ht="15" customHeight="1">
      <c r="A25" s="32"/>
      <c r="B25" s="35" t="s">
        <v>178</v>
      </c>
      <c r="C25" s="36">
        <f>D25+E25+F25+G25+H25+I25</f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</row>
    <row r="26" spans="1:9" ht="15" customHeight="1">
      <c r="A26" s="37"/>
      <c r="B26" s="35" t="s">
        <v>179</v>
      </c>
      <c r="C26" s="36">
        <f>D26+E26+F26+G26+H26+I26</f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</row>
    <row r="27" spans="1:9" ht="16.5" customHeight="1">
      <c r="A27" s="33" t="s">
        <v>112</v>
      </c>
      <c r="B27" s="34" t="s">
        <v>113</v>
      </c>
      <c r="C27" s="36">
        <f aca="true" t="shared" si="2" ref="C27:I27">SUM(C28:C41)</f>
        <v>12535.6</v>
      </c>
      <c r="D27" s="36">
        <f t="shared" si="2"/>
        <v>12535.6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</row>
    <row r="28" spans="1:9" ht="15" customHeight="1">
      <c r="A28" s="32"/>
      <c r="B28" s="35" t="s">
        <v>101</v>
      </c>
      <c r="C28" s="36">
        <f aca="true" t="shared" si="3" ref="C28:C96">D28+E28+F28+G28+H28+I28</f>
        <v>12535.6</v>
      </c>
      <c r="D28" s="36">
        <v>12535.6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</row>
    <row r="29" spans="1:9" ht="15" customHeight="1">
      <c r="A29" s="32"/>
      <c r="B29" s="35" t="s">
        <v>64</v>
      </c>
      <c r="C29" s="36">
        <f t="shared" si="3"/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</row>
    <row r="30" spans="1:9" ht="15" customHeight="1">
      <c r="A30" s="32"/>
      <c r="B30" s="35" t="s">
        <v>65</v>
      </c>
      <c r="C30" s="36">
        <f t="shared" si="3"/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1:9" ht="15" customHeight="1">
      <c r="A31" s="32"/>
      <c r="B31" s="35" t="s">
        <v>66</v>
      </c>
      <c r="C31" s="36">
        <f t="shared" si="3"/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</row>
    <row r="32" spans="1:9" ht="15" customHeight="1">
      <c r="A32" s="32"/>
      <c r="B32" s="35" t="s">
        <v>67</v>
      </c>
      <c r="C32" s="36">
        <f t="shared" si="3"/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</row>
    <row r="33" spans="1:9" ht="15" customHeight="1">
      <c r="A33" s="32"/>
      <c r="B33" s="35" t="s">
        <v>68</v>
      </c>
      <c r="C33" s="36">
        <f t="shared" si="3"/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5" customHeight="1">
      <c r="A34" s="32"/>
      <c r="B34" s="35" t="s">
        <v>161</v>
      </c>
      <c r="C34" s="36">
        <f t="shared" si="3"/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</row>
    <row r="35" spans="1:9" ht="15" customHeight="1">
      <c r="A35" s="32"/>
      <c r="B35" s="35" t="s">
        <v>162</v>
      </c>
      <c r="C35" s="36">
        <f t="shared" si="3"/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</row>
    <row r="36" spans="1:9" ht="15" customHeight="1">
      <c r="A36" s="32"/>
      <c r="B36" s="35" t="s">
        <v>163</v>
      </c>
      <c r="C36" s="36">
        <f t="shared" si="3"/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</row>
    <row r="37" spans="1:9" ht="15" customHeight="1">
      <c r="A37" s="32"/>
      <c r="B37" s="35" t="s">
        <v>175</v>
      </c>
      <c r="C37" s="36">
        <f t="shared" si="3"/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</row>
    <row r="38" spans="1:9" ht="15" customHeight="1">
      <c r="A38" s="32"/>
      <c r="B38" s="46" t="s">
        <v>176</v>
      </c>
      <c r="C38" s="47">
        <f t="shared" si="3"/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5" customHeight="1">
      <c r="A39" s="32"/>
      <c r="B39" s="35" t="s">
        <v>177</v>
      </c>
      <c r="C39" s="36">
        <f t="shared" si="3"/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</row>
    <row r="40" spans="1:9" ht="15" customHeight="1">
      <c r="A40" s="32"/>
      <c r="B40" s="35" t="s">
        <v>178</v>
      </c>
      <c r="C40" s="36">
        <f t="shared" si="3"/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</row>
    <row r="41" spans="1:9" ht="15" customHeight="1">
      <c r="A41" s="37"/>
      <c r="B41" s="35" t="s">
        <v>179</v>
      </c>
      <c r="C41" s="36">
        <f t="shared" si="3"/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</row>
    <row r="42" spans="1:9" ht="31.5" customHeight="1">
      <c r="A42" s="33" t="s">
        <v>114</v>
      </c>
      <c r="B42" s="34" t="s">
        <v>23</v>
      </c>
      <c r="C42" s="36">
        <f aca="true" t="shared" si="4" ref="C42:I42">SUM(C43:C56)</f>
        <v>11282.3</v>
      </c>
      <c r="D42" s="36">
        <f t="shared" si="4"/>
        <v>6210</v>
      </c>
      <c r="E42" s="36">
        <f t="shared" si="4"/>
        <v>0</v>
      </c>
      <c r="F42" s="36">
        <f t="shared" si="4"/>
        <v>0</v>
      </c>
      <c r="G42" s="36">
        <f t="shared" si="4"/>
        <v>5072.3</v>
      </c>
      <c r="H42" s="36">
        <f t="shared" si="4"/>
        <v>0</v>
      </c>
      <c r="I42" s="36">
        <f t="shared" si="4"/>
        <v>0</v>
      </c>
    </row>
    <row r="43" spans="1:9" ht="15" customHeight="1">
      <c r="A43" s="32"/>
      <c r="B43" s="35" t="s">
        <v>101</v>
      </c>
      <c r="C43" s="36">
        <f>D43+E43+F43+G43+H43+I43</f>
        <v>72.3</v>
      </c>
      <c r="D43" s="36">
        <v>0</v>
      </c>
      <c r="E43" s="36">
        <v>0</v>
      </c>
      <c r="F43" s="36">
        <v>0</v>
      </c>
      <c r="G43" s="36">
        <v>72.3</v>
      </c>
      <c r="H43" s="36">
        <v>0</v>
      </c>
      <c r="I43" s="36">
        <v>0</v>
      </c>
    </row>
    <row r="44" spans="1:9" ht="15" customHeight="1">
      <c r="A44" s="32"/>
      <c r="B44" s="35" t="s">
        <v>64</v>
      </c>
      <c r="C44" s="36">
        <f t="shared" si="3"/>
        <v>11210</v>
      </c>
      <c r="D44" s="36">
        <v>6210</v>
      </c>
      <c r="E44" s="36">
        <v>0</v>
      </c>
      <c r="F44" s="36">
        <v>0</v>
      </c>
      <c r="G44" s="36">
        <v>5000</v>
      </c>
      <c r="H44" s="36">
        <v>0</v>
      </c>
      <c r="I44" s="36">
        <v>0</v>
      </c>
    </row>
    <row r="45" spans="1:9" ht="15" customHeight="1">
      <c r="A45" s="32"/>
      <c r="B45" s="35" t="s">
        <v>65</v>
      </c>
      <c r="C45" s="36">
        <f t="shared" si="3"/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</row>
    <row r="46" spans="1:9" ht="15" customHeight="1">
      <c r="A46" s="32"/>
      <c r="B46" s="35" t="s">
        <v>66</v>
      </c>
      <c r="C46" s="36">
        <f t="shared" si="3"/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</row>
    <row r="47" spans="1:9" ht="15" customHeight="1">
      <c r="A47" s="32"/>
      <c r="B47" s="35" t="s">
        <v>67</v>
      </c>
      <c r="C47" s="36">
        <f t="shared" si="3"/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</row>
    <row r="48" spans="1:9" ht="15" customHeight="1">
      <c r="A48" s="32"/>
      <c r="B48" s="35" t="s">
        <v>68</v>
      </c>
      <c r="C48" s="36">
        <f t="shared" si="3"/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</row>
    <row r="49" spans="1:9" ht="15" customHeight="1">
      <c r="A49" s="32"/>
      <c r="B49" s="35" t="s">
        <v>161</v>
      </c>
      <c r="C49" s="36">
        <f t="shared" si="3"/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</row>
    <row r="50" spans="1:9" ht="15" customHeight="1">
      <c r="A50" s="32"/>
      <c r="B50" s="46" t="s">
        <v>162</v>
      </c>
      <c r="C50" s="47">
        <f t="shared" si="3"/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</row>
    <row r="51" spans="1:9" ht="15" customHeight="1">
      <c r="A51" s="32"/>
      <c r="B51" s="35" t="s">
        <v>163</v>
      </c>
      <c r="C51" s="36">
        <f t="shared" si="3"/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</row>
    <row r="52" spans="1:9" ht="15" customHeight="1">
      <c r="A52" s="32"/>
      <c r="B52" s="35" t="s">
        <v>175</v>
      </c>
      <c r="C52" s="36">
        <f>D52+E52+F52+G52+H52+I52</f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</row>
    <row r="53" spans="1:9" ht="15" customHeight="1">
      <c r="A53" s="32"/>
      <c r="B53" s="46" t="s">
        <v>176</v>
      </c>
      <c r="C53" s="47">
        <f>D53+E53+F53+G53+H53+I53</f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</row>
    <row r="54" spans="1:9" ht="15" customHeight="1">
      <c r="A54" s="32"/>
      <c r="B54" s="35" t="s">
        <v>177</v>
      </c>
      <c r="C54" s="36">
        <f>D54+E54+F54+G54+H54+I54</f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</row>
    <row r="55" spans="1:9" ht="15" customHeight="1">
      <c r="A55" s="32"/>
      <c r="B55" s="35" t="s">
        <v>178</v>
      </c>
      <c r="C55" s="36">
        <f>D55+E55+F55+G55+H55+I55</f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</row>
    <row r="56" spans="1:9" ht="15" customHeight="1">
      <c r="A56" s="37"/>
      <c r="B56" s="35" t="s">
        <v>179</v>
      </c>
      <c r="C56" s="36">
        <f>D56+E56+F56+G56+H56+I56</f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</row>
    <row r="57" spans="1:9" ht="30.75" customHeight="1">
      <c r="A57" s="33" t="s">
        <v>116</v>
      </c>
      <c r="B57" s="34" t="s">
        <v>115</v>
      </c>
      <c r="C57" s="36">
        <f aca="true" t="shared" si="5" ref="C57:I57">SUM(C58:C71)</f>
        <v>22496</v>
      </c>
      <c r="D57" s="36">
        <f t="shared" si="5"/>
        <v>22496</v>
      </c>
      <c r="E57" s="36">
        <f t="shared" si="5"/>
        <v>0</v>
      </c>
      <c r="F57" s="36">
        <f t="shared" si="5"/>
        <v>0</v>
      </c>
      <c r="G57" s="36">
        <f t="shared" si="5"/>
        <v>0</v>
      </c>
      <c r="H57" s="36">
        <f t="shared" si="5"/>
        <v>0</v>
      </c>
      <c r="I57" s="36">
        <f t="shared" si="5"/>
        <v>0</v>
      </c>
    </row>
    <row r="58" spans="1:9" ht="16.5" customHeight="1">
      <c r="A58" s="32"/>
      <c r="B58" s="35" t="s">
        <v>101</v>
      </c>
      <c r="C58" s="36">
        <f>D58+E58+F58+G58+H58+I58</f>
        <v>22496</v>
      </c>
      <c r="D58" s="36">
        <v>22496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</row>
    <row r="59" spans="1:9" ht="16.5" customHeight="1">
      <c r="A59" s="32"/>
      <c r="B59" s="35" t="s">
        <v>64</v>
      </c>
      <c r="C59" s="36">
        <f t="shared" si="3"/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</row>
    <row r="60" spans="1:9" ht="16.5" customHeight="1">
      <c r="A60" s="32"/>
      <c r="B60" s="35" t="s">
        <v>65</v>
      </c>
      <c r="C60" s="36">
        <f t="shared" si="3"/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</row>
    <row r="61" spans="1:9" ht="16.5" customHeight="1">
      <c r="A61" s="32"/>
      <c r="B61" s="35" t="s">
        <v>66</v>
      </c>
      <c r="C61" s="36">
        <f t="shared" si="3"/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</row>
    <row r="62" spans="1:9" ht="16.5" customHeight="1">
      <c r="A62" s="32"/>
      <c r="B62" s="35" t="s">
        <v>67</v>
      </c>
      <c r="C62" s="36">
        <f t="shared" si="3"/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</row>
    <row r="63" spans="1:9" ht="16.5" customHeight="1">
      <c r="A63" s="32"/>
      <c r="B63" s="35" t="s">
        <v>68</v>
      </c>
      <c r="C63" s="36">
        <f t="shared" si="3"/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</row>
    <row r="64" spans="1:9" ht="16.5" customHeight="1">
      <c r="A64" s="32"/>
      <c r="B64" s="35" t="s">
        <v>161</v>
      </c>
      <c r="C64" s="36">
        <f t="shared" si="3"/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</row>
    <row r="65" spans="1:9" ht="16.5" customHeight="1">
      <c r="A65" s="32"/>
      <c r="B65" s="35" t="s">
        <v>162</v>
      </c>
      <c r="C65" s="36">
        <f t="shared" si="3"/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</row>
    <row r="66" spans="1:9" ht="16.5" customHeight="1">
      <c r="A66" s="32"/>
      <c r="B66" s="35" t="s">
        <v>163</v>
      </c>
      <c r="C66" s="36">
        <f t="shared" si="3"/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</row>
    <row r="67" spans="1:9" ht="16.5" customHeight="1">
      <c r="A67" s="32"/>
      <c r="B67" s="35" t="s">
        <v>175</v>
      </c>
      <c r="C67" s="36">
        <f t="shared" si="3"/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</row>
    <row r="68" spans="1:9" ht="16.5" customHeight="1">
      <c r="A68" s="32"/>
      <c r="B68" s="46" t="s">
        <v>176</v>
      </c>
      <c r="C68" s="47">
        <f t="shared" si="3"/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</row>
    <row r="69" spans="1:9" ht="16.5" customHeight="1">
      <c r="A69" s="32"/>
      <c r="B69" s="35" t="s">
        <v>177</v>
      </c>
      <c r="C69" s="36">
        <f t="shared" si="3"/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</row>
    <row r="70" spans="1:9" ht="16.5" customHeight="1">
      <c r="A70" s="32"/>
      <c r="B70" s="35" t="s">
        <v>178</v>
      </c>
      <c r="C70" s="36">
        <f t="shared" si="3"/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</row>
    <row r="71" spans="1:9" ht="16.5" customHeight="1">
      <c r="A71" s="37"/>
      <c r="B71" s="35" t="s">
        <v>179</v>
      </c>
      <c r="C71" s="36">
        <f t="shared" si="3"/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</row>
    <row r="72" spans="1:9" ht="30" customHeight="1">
      <c r="A72" s="33" t="s">
        <v>103</v>
      </c>
      <c r="B72" s="34" t="s">
        <v>102</v>
      </c>
      <c r="C72" s="36">
        <f aca="true" t="shared" si="6" ref="C72:I72">SUM(C73:C86)</f>
        <v>13198</v>
      </c>
      <c r="D72" s="36">
        <f t="shared" si="6"/>
        <v>13198</v>
      </c>
      <c r="E72" s="36">
        <f t="shared" si="6"/>
        <v>0</v>
      </c>
      <c r="F72" s="36">
        <f t="shared" si="6"/>
        <v>0</v>
      </c>
      <c r="G72" s="36">
        <f t="shared" si="6"/>
        <v>0</v>
      </c>
      <c r="H72" s="36">
        <f t="shared" si="6"/>
        <v>0</v>
      </c>
      <c r="I72" s="36">
        <f t="shared" si="6"/>
        <v>0</v>
      </c>
    </row>
    <row r="73" spans="1:9" ht="16.5" customHeight="1">
      <c r="A73" s="32"/>
      <c r="B73" s="35" t="s">
        <v>101</v>
      </c>
      <c r="C73" s="36">
        <f>D73+E73+F73+G73+H73+I73</f>
        <v>13198</v>
      </c>
      <c r="D73" s="36">
        <v>13198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</row>
    <row r="74" spans="1:9" ht="16.5" customHeight="1">
      <c r="A74" s="32"/>
      <c r="B74" s="35" t="s">
        <v>64</v>
      </c>
      <c r="C74" s="36">
        <f t="shared" si="3"/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</row>
    <row r="75" spans="1:9" ht="16.5" customHeight="1">
      <c r="A75" s="32"/>
      <c r="B75" s="35" t="s">
        <v>65</v>
      </c>
      <c r="C75" s="36">
        <f t="shared" si="3"/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</row>
    <row r="76" spans="1:9" ht="16.5" customHeight="1">
      <c r="A76" s="32"/>
      <c r="B76" s="35" t="s">
        <v>66</v>
      </c>
      <c r="C76" s="36">
        <f t="shared" si="3"/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</row>
    <row r="77" spans="1:9" ht="16.5" customHeight="1">
      <c r="A77" s="32"/>
      <c r="B77" s="35" t="s">
        <v>67</v>
      </c>
      <c r="C77" s="36">
        <f t="shared" si="3"/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</row>
    <row r="78" spans="1:9" ht="16.5" customHeight="1">
      <c r="A78" s="32"/>
      <c r="B78" s="35" t="s">
        <v>68</v>
      </c>
      <c r="C78" s="36">
        <f t="shared" si="3"/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</row>
    <row r="79" spans="1:9" ht="16.5" customHeight="1">
      <c r="A79" s="32"/>
      <c r="B79" s="35" t="s">
        <v>161</v>
      </c>
      <c r="C79" s="36">
        <f t="shared" si="3"/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</row>
    <row r="80" spans="1:9" ht="16.5" customHeight="1">
      <c r="A80" s="32"/>
      <c r="B80" s="35" t="s">
        <v>162</v>
      </c>
      <c r="C80" s="36">
        <f t="shared" si="3"/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</row>
    <row r="81" spans="1:9" ht="16.5" customHeight="1">
      <c r="A81" s="32"/>
      <c r="B81" s="46" t="s">
        <v>163</v>
      </c>
      <c r="C81" s="47">
        <f t="shared" si="3"/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</row>
    <row r="82" spans="1:9" ht="16.5" customHeight="1">
      <c r="A82" s="32"/>
      <c r="B82" s="35" t="s">
        <v>175</v>
      </c>
      <c r="C82" s="36">
        <f>D82+E82+F82+G82+H82+I82</f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</row>
    <row r="83" spans="1:9" ht="16.5" customHeight="1">
      <c r="A83" s="32"/>
      <c r="B83" s="46" t="s">
        <v>176</v>
      </c>
      <c r="C83" s="47">
        <f>D83+E83+F83+G83+H83+I83</f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</row>
    <row r="84" spans="1:9" ht="16.5" customHeight="1">
      <c r="A84" s="32"/>
      <c r="B84" s="35" t="s">
        <v>177</v>
      </c>
      <c r="C84" s="36">
        <f>D84+E84+F84+G84+H84+I84</f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</row>
    <row r="85" spans="1:9" ht="16.5" customHeight="1">
      <c r="A85" s="32"/>
      <c r="B85" s="35" t="s">
        <v>178</v>
      </c>
      <c r="C85" s="36">
        <f>D85+E85+F85+G85+H85+I85</f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</row>
    <row r="86" spans="1:9" ht="16.5" customHeight="1">
      <c r="A86" s="37"/>
      <c r="B86" s="35" t="s">
        <v>179</v>
      </c>
      <c r="C86" s="36">
        <f>D86+E86+F86+G86+H86+I86</f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</row>
    <row r="87" spans="1:9" ht="84.75" customHeight="1">
      <c r="A87" s="33" t="s">
        <v>86</v>
      </c>
      <c r="B87" s="34" t="s">
        <v>172</v>
      </c>
      <c r="C87" s="36">
        <f aca="true" t="shared" si="7" ref="C87:I87">SUM(C88:C101)</f>
        <v>1214.4</v>
      </c>
      <c r="D87" s="36">
        <f t="shared" si="7"/>
        <v>1214.4</v>
      </c>
      <c r="E87" s="36">
        <f t="shared" si="7"/>
        <v>0</v>
      </c>
      <c r="F87" s="36">
        <f t="shared" si="7"/>
        <v>0</v>
      </c>
      <c r="G87" s="36">
        <f t="shared" si="7"/>
        <v>0</v>
      </c>
      <c r="H87" s="36">
        <f t="shared" si="7"/>
        <v>0</v>
      </c>
      <c r="I87" s="36">
        <f t="shared" si="7"/>
        <v>0</v>
      </c>
    </row>
    <row r="88" spans="1:9" ht="16.5" customHeight="1">
      <c r="A88" s="32"/>
      <c r="B88" s="35" t="s">
        <v>101</v>
      </c>
      <c r="C88" s="36">
        <f>D88+E88+F88+G88+H88+I88</f>
        <v>1214.4</v>
      </c>
      <c r="D88" s="36">
        <v>1214.4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</row>
    <row r="89" spans="1:9" ht="16.5" customHeight="1">
      <c r="A89" s="32"/>
      <c r="B89" s="35" t="s">
        <v>64</v>
      </c>
      <c r="C89" s="36">
        <f t="shared" si="3"/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</row>
    <row r="90" spans="1:9" ht="16.5" customHeight="1">
      <c r="A90" s="32"/>
      <c r="B90" s="35" t="s">
        <v>65</v>
      </c>
      <c r="C90" s="36">
        <f t="shared" si="3"/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</row>
    <row r="91" spans="1:9" ht="16.5" customHeight="1">
      <c r="A91" s="32"/>
      <c r="B91" s="35" t="s">
        <v>66</v>
      </c>
      <c r="C91" s="36">
        <f t="shared" si="3"/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</row>
    <row r="92" spans="1:9" ht="16.5" customHeight="1">
      <c r="A92" s="32"/>
      <c r="B92" s="35" t="s">
        <v>67</v>
      </c>
      <c r="C92" s="36">
        <f t="shared" si="3"/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</row>
    <row r="93" spans="1:9" ht="16.5" customHeight="1">
      <c r="A93" s="32"/>
      <c r="B93" s="35" t="s">
        <v>68</v>
      </c>
      <c r="C93" s="36">
        <f t="shared" si="3"/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</row>
    <row r="94" spans="1:9" ht="16.5" customHeight="1">
      <c r="A94" s="32"/>
      <c r="B94" s="35" t="s">
        <v>161</v>
      </c>
      <c r="C94" s="36">
        <f t="shared" si="3"/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</row>
    <row r="95" spans="1:9" ht="16.5" customHeight="1">
      <c r="A95" s="32"/>
      <c r="B95" s="35" t="s">
        <v>162</v>
      </c>
      <c r="C95" s="36">
        <f t="shared" si="3"/>
        <v>0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</row>
    <row r="96" spans="1:9" ht="16.5" customHeight="1">
      <c r="A96" s="32"/>
      <c r="B96" s="35" t="s">
        <v>163</v>
      </c>
      <c r="C96" s="36">
        <f t="shared" si="3"/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</row>
    <row r="97" spans="1:9" ht="16.5" customHeight="1">
      <c r="A97" s="32"/>
      <c r="B97" s="35" t="s">
        <v>175</v>
      </c>
      <c r="C97" s="36">
        <f>D97+E97+F97+G97+H97+I97</f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</row>
    <row r="98" spans="1:9" ht="16.5" customHeight="1">
      <c r="A98" s="32"/>
      <c r="B98" s="46" t="s">
        <v>176</v>
      </c>
      <c r="C98" s="47">
        <f>D98+E98+F98+G98+H98+I98</f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</row>
    <row r="99" spans="1:9" ht="16.5" customHeight="1">
      <c r="A99" s="32"/>
      <c r="B99" s="35" t="s">
        <v>177</v>
      </c>
      <c r="C99" s="36">
        <f>D99+E99+F99+G99+H99+I99</f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</row>
    <row r="100" spans="1:9" ht="16.5" customHeight="1">
      <c r="A100" s="32"/>
      <c r="B100" s="35" t="s">
        <v>178</v>
      </c>
      <c r="C100" s="36">
        <f>D100+E100+F100+G100+H100+I100</f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</row>
    <row r="101" spans="1:9" ht="16.5" customHeight="1">
      <c r="A101" s="37"/>
      <c r="B101" s="35" t="s">
        <v>179</v>
      </c>
      <c r="C101" s="36">
        <f>D101+E101+F101+G101+H101+I101</f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</row>
    <row r="102" spans="1:9" ht="15.75" customHeight="1">
      <c r="A102" s="38"/>
      <c r="B102" s="85" t="s">
        <v>4</v>
      </c>
      <c r="C102" s="85"/>
      <c r="D102" s="85"/>
      <c r="E102" s="85"/>
      <c r="F102" s="85"/>
      <c r="G102" s="85"/>
      <c r="H102" s="85"/>
      <c r="I102" s="85"/>
    </row>
    <row r="103" spans="1:9" ht="65.25" customHeight="1">
      <c r="A103" s="33" t="s">
        <v>63</v>
      </c>
      <c r="B103" s="34" t="s">
        <v>34</v>
      </c>
      <c r="C103" s="36">
        <f aca="true" t="shared" si="8" ref="C103:I103">SUM(C104:C117)</f>
        <v>629991.9</v>
      </c>
      <c r="D103" s="36">
        <f t="shared" si="8"/>
        <v>68016.7</v>
      </c>
      <c r="E103" s="36">
        <f t="shared" si="8"/>
        <v>0</v>
      </c>
      <c r="F103" s="36">
        <f t="shared" si="8"/>
        <v>0</v>
      </c>
      <c r="G103" s="36">
        <f t="shared" si="8"/>
        <v>887.2</v>
      </c>
      <c r="H103" s="36">
        <f t="shared" si="8"/>
        <v>561088</v>
      </c>
      <c r="I103" s="36">
        <f t="shared" si="8"/>
        <v>0</v>
      </c>
    </row>
    <row r="104" spans="1:9" ht="16.5" customHeight="1">
      <c r="A104" s="32"/>
      <c r="B104" s="35" t="s">
        <v>101</v>
      </c>
      <c r="C104" s="36">
        <f aca="true" t="shared" si="9" ref="C104:C147">D104+E104+F104+G104+H104+I104</f>
        <v>5647</v>
      </c>
      <c r="D104" s="36">
        <v>5647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</row>
    <row r="105" spans="1:9" ht="16.5" customHeight="1">
      <c r="A105" s="32"/>
      <c r="B105" s="35" t="s">
        <v>64</v>
      </c>
      <c r="C105" s="36">
        <f t="shared" si="9"/>
        <v>32506.699999999997</v>
      </c>
      <c r="D105" s="36">
        <v>32326.1</v>
      </c>
      <c r="E105" s="36">
        <v>0</v>
      </c>
      <c r="F105" s="36">
        <v>0</v>
      </c>
      <c r="G105" s="36">
        <v>180.6</v>
      </c>
      <c r="H105" s="36">
        <v>0</v>
      </c>
      <c r="I105" s="36">
        <v>0</v>
      </c>
    </row>
    <row r="106" spans="1:9" ht="16.5" customHeight="1">
      <c r="A106" s="32"/>
      <c r="B106" s="35" t="s">
        <v>65</v>
      </c>
      <c r="C106" s="36">
        <f t="shared" si="9"/>
        <v>9800.6</v>
      </c>
      <c r="D106" s="36">
        <v>9280.6</v>
      </c>
      <c r="E106" s="36">
        <v>0</v>
      </c>
      <c r="F106" s="36">
        <v>0</v>
      </c>
      <c r="G106" s="36">
        <v>520</v>
      </c>
      <c r="H106" s="36">
        <v>0</v>
      </c>
      <c r="I106" s="36">
        <v>0</v>
      </c>
    </row>
    <row r="107" spans="1:9" ht="16.5" customHeight="1">
      <c r="A107" s="32"/>
      <c r="B107" s="35" t="s">
        <v>66</v>
      </c>
      <c r="C107" s="36">
        <f t="shared" si="9"/>
        <v>20763</v>
      </c>
      <c r="D107" s="36">
        <v>20763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</row>
    <row r="108" spans="1:9" ht="16.5" customHeight="1">
      <c r="A108" s="32"/>
      <c r="B108" s="35" t="s">
        <v>67</v>
      </c>
      <c r="C108" s="36">
        <f t="shared" si="9"/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</row>
    <row r="109" spans="1:9" ht="16.5" customHeight="1">
      <c r="A109" s="32"/>
      <c r="B109" s="46" t="s">
        <v>68</v>
      </c>
      <c r="C109" s="47">
        <f t="shared" si="9"/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</row>
    <row r="110" spans="1:9" ht="16.5" customHeight="1">
      <c r="A110" s="32"/>
      <c r="B110" s="35" t="s">
        <v>161</v>
      </c>
      <c r="C110" s="36">
        <f t="shared" si="9"/>
        <v>20560</v>
      </c>
      <c r="D110" s="36">
        <v>0</v>
      </c>
      <c r="E110" s="36">
        <v>0</v>
      </c>
      <c r="F110" s="36">
        <v>0</v>
      </c>
      <c r="G110" s="36">
        <v>0</v>
      </c>
      <c r="H110" s="36">
        <v>20560</v>
      </c>
      <c r="I110" s="36">
        <v>0</v>
      </c>
    </row>
    <row r="111" spans="1:9" ht="16.5" customHeight="1">
      <c r="A111" s="32"/>
      <c r="B111" s="35" t="s">
        <v>162</v>
      </c>
      <c r="C111" s="36">
        <f t="shared" si="9"/>
        <v>87966</v>
      </c>
      <c r="D111" s="36">
        <v>0</v>
      </c>
      <c r="E111" s="36">
        <v>0</v>
      </c>
      <c r="F111" s="36">
        <v>0</v>
      </c>
      <c r="G111" s="36">
        <v>186.6</v>
      </c>
      <c r="H111" s="36">
        <v>87779.4</v>
      </c>
      <c r="I111" s="36">
        <v>0</v>
      </c>
    </row>
    <row r="112" spans="1:9" ht="16.5" customHeight="1">
      <c r="A112" s="32"/>
      <c r="B112" s="35" t="s">
        <v>163</v>
      </c>
      <c r="C112" s="36">
        <f t="shared" si="9"/>
        <v>54206.5</v>
      </c>
      <c r="D112" s="36">
        <v>0</v>
      </c>
      <c r="E112" s="36">
        <v>0</v>
      </c>
      <c r="F112" s="36">
        <v>0</v>
      </c>
      <c r="G112" s="36">
        <v>0</v>
      </c>
      <c r="H112" s="36">
        <v>54206.5</v>
      </c>
      <c r="I112" s="36">
        <v>0</v>
      </c>
    </row>
    <row r="113" spans="1:9" ht="16.5" customHeight="1">
      <c r="A113" s="32"/>
      <c r="B113" s="35" t="s">
        <v>175</v>
      </c>
      <c r="C113" s="36">
        <f t="shared" si="9"/>
        <v>56608</v>
      </c>
      <c r="D113" s="36">
        <v>0</v>
      </c>
      <c r="E113" s="36">
        <v>0</v>
      </c>
      <c r="F113" s="36">
        <v>0</v>
      </c>
      <c r="G113" s="36">
        <v>0</v>
      </c>
      <c r="H113" s="36">
        <v>56608</v>
      </c>
      <c r="I113" s="36">
        <v>0</v>
      </c>
    </row>
    <row r="114" spans="1:9" ht="16.5" customHeight="1">
      <c r="A114" s="32"/>
      <c r="B114" s="46" t="s">
        <v>176</v>
      </c>
      <c r="C114" s="47">
        <f t="shared" si="9"/>
        <v>57337</v>
      </c>
      <c r="D114" s="47">
        <v>0</v>
      </c>
      <c r="E114" s="47">
        <v>0</v>
      </c>
      <c r="F114" s="47">
        <v>0</v>
      </c>
      <c r="G114" s="47">
        <v>0</v>
      </c>
      <c r="H114" s="36">
        <v>57337</v>
      </c>
      <c r="I114" s="47">
        <v>0</v>
      </c>
    </row>
    <row r="115" spans="1:9" ht="16.5" customHeight="1">
      <c r="A115" s="32"/>
      <c r="B115" s="35" t="s">
        <v>177</v>
      </c>
      <c r="C115" s="36">
        <f t="shared" si="9"/>
        <v>57337</v>
      </c>
      <c r="D115" s="36">
        <v>0</v>
      </c>
      <c r="E115" s="36">
        <v>0</v>
      </c>
      <c r="F115" s="36">
        <v>0</v>
      </c>
      <c r="G115" s="36">
        <v>0</v>
      </c>
      <c r="H115" s="36">
        <v>57337</v>
      </c>
      <c r="I115" s="36">
        <v>0</v>
      </c>
    </row>
    <row r="116" spans="1:9" ht="16.5" customHeight="1">
      <c r="A116" s="32"/>
      <c r="B116" s="35" t="s">
        <v>178</v>
      </c>
      <c r="C116" s="36">
        <f t="shared" si="9"/>
        <v>227260.1</v>
      </c>
      <c r="D116" s="36">
        <v>0</v>
      </c>
      <c r="E116" s="36">
        <v>0</v>
      </c>
      <c r="F116" s="36">
        <v>0</v>
      </c>
      <c r="G116" s="36">
        <v>0</v>
      </c>
      <c r="H116" s="54">
        <v>227260.1</v>
      </c>
      <c r="I116" s="36">
        <v>0</v>
      </c>
    </row>
    <row r="117" spans="1:9" ht="16.5" customHeight="1">
      <c r="A117" s="37"/>
      <c r="B117" s="35" t="s">
        <v>179</v>
      </c>
      <c r="C117" s="36">
        <f t="shared" si="9"/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</row>
    <row r="118" spans="1:9" ht="79.5" customHeight="1">
      <c r="A118" s="33" t="s">
        <v>84</v>
      </c>
      <c r="B118" s="34" t="s">
        <v>40</v>
      </c>
      <c r="C118" s="36">
        <f aca="true" t="shared" si="10" ref="C118:I118">SUM(C119:C132)</f>
        <v>219768.6</v>
      </c>
      <c r="D118" s="36">
        <f t="shared" si="10"/>
        <v>167496.3</v>
      </c>
      <c r="E118" s="36">
        <f t="shared" si="10"/>
        <v>0</v>
      </c>
      <c r="F118" s="36">
        <f t="shared" si="10"/>
        <v>0</v>
      </c>
      <c r="G118" s="36">
        <f t="shared" si="10"/>
        <v>52272.3</v>
      </c>
      <c r="H118" s="36">
        <f t="shared" si="10"/>
        <v>0</v>
      </c>
      <c r="I118" s="36">
        <f t="shared" si="10"/>
        <v>0</v>
      </c>
    </row>
    <row r="119" spans="1:9" ht="16.5" customHeight="1">
      <c r="A119" s="32"/>
      <c r="B119" s="35" t="s">
        <v>101</v>
      </c>
      <c r="C119" s="36">
        <f>D119+E119+F119+G119+H119+I119</f>
        <v>3498</v>
      </c>
      <c r="D119" s="36">
        <v>0</v>
      </c>
      <c r="E119" s="36">
        <v>0</v>
      </c>
      <c r="F119" s="36">
        <v>0</v>
      </c>
      <c r="G119" s="36">
        <v>3498</v>
      </c>
      <c r="H119" s="36">
        <v>0</v>
      </c>
      <c r="I119" s="36">
        <v>0</v>
      </c>
    </row>
    <row r="120" spans="1:9" ht="16.5" customHeight="1">
      <c r="A120" s="32"/>
      <c r="B120" s="35" t="s">
        <v>64</v>
      </c>
      <c r="C120" s="36">
        <f t="shared" si="9"/>
        <v>35443.9</v>
      </c>
      <c r="D120" s="36">
        <v>35000</v>
      </c>
      <c r="E120" s="36">
        <v>0</v>
      </c>
      <c r="F120" s="36">
        <v>0</v>
      </c>
      <c r="G120" s="36">
        <v>443.9</v>
      </c>
      <c r="H120" s="36">
        <v>0</v>
      </c>
      <c r="I120" s="36">
        <v>0</v>
      </c>
    </row>
    <row r="121" spans="1:9" ht="16.5" customHeight="1">
      <c r="A121" s="32"/>
      <c r="B121" s="35" t="s">
        <v>65</v>
      </c>
      <c r="C121" s="36">
        <f t="shared" si="9"/>
        <v>73413.3</v>
      </c>
      <c r="D121" s="36">
        <v>72323.3</v>
      </c>
      <c r="E121" s="36">
        <v>0</v>
      </c>
      <c r="F121" s="36">
        <v>0</v>
      </c>
      <c r="G121" s="36">
        <v>1090</v>
      </c>
      <c r="H121" s="36">
        <v>0</v>
      </c>
      <c r="I121" s="36">
        <v>0</v>
      </c>
    </row>
    <row r="122" spans="1:9" ht="16.5" customHeight="1">
      <c r="A122" s="32"/>
      <c r="B122" s="35" t="s">
        <v>66</v>
      </c>
      <c r="C122" s="36">
        <f t="shared" si="9"/>
        <v>26584</v>
      </c>
      <c r="D122" s="36">
        <v>20173</v>
      </c>
      <c r="E122" s="36">
        <v>0</v>
      </c>
      <c r="F122" s="36">
        <v>0</v>
      </c>
      <c r="G122" s="36">
        <v>6411</v>
      </c>
      <c r="H122" s="36">
        <v>0</v>
      </c>
      <c r="I122" s="36">
        <v>0</v>
      </c>
    </row>
    <row r="123" spans="1:9" ht="16.5" customHeight="1">
      <c r="A123" s="32"/>
      <c r="B123" s="35" t="s">
        <v>67</v>
      </c>
      <c r="C123" s="36">
        <f t="shared" si="9"/>
        <v>80829.4</v>
      </c>
      <c r="D123" s="36">
        <v>40000</v>
      </c>
      <c r="E123" s="36">
        <v>0</v>
      </c>
      <c r="F123" s="36">
        <v>0</v>
      </c>
      <c r="G123" s="36">
        <v>40829.4</v>
      </c>
      <c r="H123" s="36">
        <v>0</v>
      </c>
      <c r="I123" s="36">
        <v>0</v>
      </c>
    </row>
    <row r="124" spans="1:9" ht="16.5" customHeight="1">
      <c r="A124" s="32"/>
      <c r="B124" s="35" t="s">
        <v>68</v>
      </c>
      <c r="C124" s="36">
        <f t="shared" si="9"/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</row>
    <row r="125" spans="1:9" ht="16.5" customHeight="1">
      <c r="A125" s="32"/>
      <c r="B125" s="35" t="s">
        <v>161</v>
      </c>
      <c r="C125" s="36">
        <f t="shared" si="9"/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</row>
    <row r="126" spans="1:9" ht="16.5" customHeight="1">
      <c r="A126" s="32"/>
      <c r="B126" s="35" t="s">
        <v>162</v>
      </c>
      <c r="C126" s="36">
        <f t="shared" si="9"/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</row>
    <row r="127" spans="1:9" ht="16.5" customHeight="1">
      <c r="A127" s="32"/>
      <c r="B127" s="35" t="s">
        <v>163</v>
      </c>
      <c r="C127" s="36">
        <f t="shared" si="9"/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</row>
    <row r="128" spans="1:9" ht="16.5" customHeight="1">
      <c r="A128" s="32"/>
      <c r="B128" s="35" t="s">
        <v>175</v>
      </c>
      <c r="C128" s="36">
        <f>D128+E128+F128+G128+H128+I128</f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</row>
    <row r="129" spans="1:9" ht="16.5" customHeight="1">
      <c r="A129" s="32"/>
      <c r="B129" s="46" t="s">
        <v>176</v>
      </c>
      <c r="C129" s="47">
        <f>D129+E129+F129+G129+H129+I129</f>
        <v>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</row>
    <row r="130" spans="1:9" ht="16.5" customHeight="1">
      <c r="A130" s="32"/>
      <c r="B130" s="35" t="s">
        <v>177</v>
      </c>
      <c r="C130" s="36">
        <f>D130+E130+F130+G130+H130+I130</f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</row>
    <row r="131" spans="1:9" ht="16.5" customHeight="1">
      <c r="A131" s="32"/>
      <c r="B131" s="35" t="s">
        <v>178</v>
      </c>
      <c r="C131" s="36">
        <f>D131+E131+F131+G131+H131+I131</f>
        <v>0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</row>
    <row r="132" spans="1:9" ht="16.5" customHeight="1">
      <c r="A132" s="37"/>
      <c r="B132" s="35" t="s">
        <v>179</v>
      </c>
      <c r="C132" s="36">
        <f>D132+E132+F132+G132+H132+I132</f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</row>
    <row r="133" spans="1:9" ht="33" customHeight="1">
      <c r="A133" s="33" t="s">
        <v>27</v>
      </c>
      <c r="B133" s="34" t="s">
        <v>26</v>
      </c>
      <c r="C133" s="36">
        <f aca="true" t="shared" si="11" ref="C133:I133">SUM(C134:C147)</f>
        <v>58463.2</v>
      </c>
      <c r="D133" s="36">
        <f t="shared" si="11"/>
        <v>8954</v>
      </c>
      <c r="E133" s="36">
        <f t="shared" si="11"/>
        <v>0</v>
      </c>
      <c r="F133" s="36">
        <f t="shared" si="11"/>
        <v>0</v>
      </c>
      <c r="G133" s="36">
        <f t="shared" si="11"/>
        <v>49509.2</v>
      </c>
      <c r="H133" s="36">
        <f t="shared" si="11"/>
        <v>0</v>
      </c>
      <c r="I133" s="36">
        <f t="shared" si="11"/>
        <v>0</v>
      </c>
    </row>
    <row r="134" spans="1:9" ht="16.5" customHeight="1">
      <c r="A134" s="32"/>
      <c r="B134" s="35" t="s">
        <v>101</v>
      </c>
      <c r="C134" s="36">
        <f>D134+E134+F134+G134+H134+I134</f>
        <v>9149.2</v>
      </c>
      <c r="D134" s="36">
        <v>8954</v>
      </c>
      <c r="E134" s="36">
        <v>0</v>
      </c>
      <c r="F134" s="36">
        <v>0</v>
      </c>
      <c r="G134" s="36">
        <v>195.2</v>
      </c>
      <c r="H134" s="36">
        <v>0</v>
      </c>
      <c r="I134" s="36">
        <v>0</v>
      </c>
    </row>
    <row r="135" spans="1:9" ht="16.5" customHeight="1">
      <c r="A135" s="32"/>
      <c r="B135" s="35" t="s">
        <v>64</v>
      </c>
      <c r="C135" s="36">
        <f t="shared" si="9"/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</row>
    <row r="136" spans="1:9" ht="16.5" customHeight="1">
      <c r="A136" s="32"/>
      <c r="B136" s="46" t="s">
        <v>65</v>
      </c>
      <c r="C136" s="47">
        <f t="shared" si="9"/>
        <v>0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</row>
    <row r="137" spans="1:9" ht="16.5" customHeight="1">
      <c r="A137" s="32"/>
      <c r="B137" s="35" t="s">
        <v>66</v>
      </c>
      <c r="C137" s="36">
        <f t="shared" si="9"/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</row>
    <row r="138" spans="1:9" ht="16.5" customHeight="1">
      <c r="A138" s="32"/>
      <c r="B138" s="35" t="s">
        <v>67</v>
      </c>
      <c r="C138" s="36">
        <f t="shared" si="9"/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</row>
    <row r="139" spans="1:9" ht="16.5" customHeight="1">
      <c r="A139" s="32"/>
      <c r="B139" s="35" t="s">
        <v>68</v>
      </c>
      <c r="C139" s="36">
        <f t="shared" si="9"/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</row>
    <row r="140" spans="1:9" ht="16.5" customHeight="1">
      <c r="A140" s="32"/>
      <c r="B140" s="35" t="s">
        <v>161</v>
      </c>
      <c r="C140" s="36">
        <f t="shared" si="9"/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</row>
    <row r="141" spans="1:9" ht="16.5" customHeight="1">
      <c r="A141" s="32"/>
      <c r="B141" s="35" t="s">
        <v>162</v>
      </c>
      <c r="C141" s="36">
        <f t="shared" si="9"/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</row>
    <row r="142" spans="1:9" ht="16.5" customHeight="1">
      <c r="A142" s="32"/>
      <c r="B142" s="35" t="s">
        <v>163</v>
      </c>
      <c r="C142" s="36">
        <f t="shared" si="9"/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</row>
    <row r="143" spans="1:9" ht="16.5" customHeight="1">
      <c r="A143" s="32"/>
      <c r="B143" s="35" t="s">
        <v>175</v>
      </c>
      <c r="C143" s="36">
        <f t="shared" si="9"/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</row>
    <row r="144" spans="1:9" ht="16.5" customHeight="1">
      <c r="A144" s="32"/>
      <c r="B144" s="46" t="s">
        <v>176</v>
      </c>
      <c r="C144" s="47">
        <f t="shared" si="9"/>
        <v>2000</v>
      </c>
      <c r="D144" s="47">
        <v>0</v>
      </c>
      <c r="E144" s="36">
        <v>0</v>
      </c>
      <c r="F144" s="36">
        <v>0</v>
      </c>
      <c r="G144" s="36">
        <v>2000</v>
      </c>
      <c r="H144" s="36">
        <v>0</v>
      </c>
      <c r="I144" s="36">
        <v>0</v>
      </c>
    </row>
    <row r="145" spans="1:9" ht="16.5" customHeight="1">
      <c r="A145" s="32"/>
      <c r="B145" s="35" t="s">
        <v>177</v>
      </c>
      <c r="C145" s="36">
        <f t="shared" si="9"/>
        <v>15000</v>
      </c>
      <c r="D145" s="36">
        <v>0</v>
      </c>
      <c r="E145" s="36">
        <v>0</v>
      </c>
      <c r="F145" s="36">
        <v>0</v>
      </c>
      <c r="G145" s="36">
        <v>15000</v>
      </c>
      <c r="H145" s="36">
        <v>0</v>
      </c>
      <c r="I145" s="36">
        <v>0</v>
      </c>
    </row>
    <row r="146" spans="1:9" ht="16.5" customHeight="1">
      <c r="A146" s="32"/>
      <c r="B146" s="35" t="s">
        <v>178</v>
      </c>
      <c r="C146" s="36">
        <f t="shared" si="9"/>
        <v>16157</v>
      </c>
      <c r="D146" s="36">
        <v>0</v>
      </c>
      <c r="E146" s="36">
        <v>0</v>
      </c>
      <c r="F146" s="36">
        <v>0</v>
      </c>
      <c r="G146" s="36">
        <v>16157</v>
      </c>
      <c r="H146" s="36">
        <v>0</v>
      </c>
      <c r="I146" s="36">
        <v>0</v>
      </c>
    </row>
    <row r="147" spans="1:9" ht="16.5" customHeight="1">
      <c r="A147" s="37"/>
      <c r="B147" s="35" t="s">
        <v>179</v>
      </c>
      <c r="C147" s="36">
        <f t="shared" si="9"/>
        <v>16157</v>
      </c>
      <c r="D147" s="36">
        <v>0</v>
      </c>
      <c r="E147" s="36">
        <v>0</v>
      </c>
      <c r="F147" s="36">
        <v>0</v>
      </c>
      <c r="G147" s="36">
        <v>16157</v>
      </c>
      <c r="H147" s="36">
        <v>0</v>
      </c>
      <c r="I147" s="36">
        <v>0</v>
      </c>
    </row>
    <row r="148" spans="1:9" ht="16.5" customHeight="1">
      <c r="A148" s="38"/>
      <c r="B148" s="85" t="s">
        <v>77</v>
      </c>
      <c r="C148" s="85"/>
      <c r="D148" s="85"/>
      <c r="E148" s="85"/>
      <c r="F148" s="85"/>
      <c r="G148" s="85"/>
      <c r="H148" s="85"/>
      <c r="I148" s="85"/>
    </row>
    <row r="149" spans="1:9" ht="63" customHeight="1">
      <c r="A149" s="33" t="s">
        <v>53</v>
      </c>
      <c r="B149" s="34" t="s">
        <v>129</v>
      </c>
      <c r="C149" s="36">
        <f aca="true" t="shared" si="12" ref="C149:I149">SUM(C150:C163)</f>
        <v>4594</v>
      </c>
      <c r="D149" s="36">
        <f t="shared" si="12"/>
        <v>3539</v>
      </c>
      <c r="E149" s="36">
        <f t="shared" si="12"/>
        <v>0</v>
      </c>
      <c r="F149" s="36">
        <f t="shared" si="12"/>
        <v>0</v>
      </c>
      <c r="G149" s="36">
        <f t="shared" si="12"/>
        <v>1055</v>
      </c>
      <c r="H149" s="36">
        <f t="shared" si="12"/>
        <v>0</v>
      </c>
      <c r="I149" s="36">
        <f t="shared" si="12"/>
        <v>0</v>
      </c>
    </row>
    <row r="150" spans="1:9" ht="16.5" customHeight="1">
      <c r="A150" s="32"/>
      <c r="B150" s="35" t="s">
        <v>101</v>
      </c>
      <c r="C150" s="36">
        <f>D150+E150+F150+G150+H150+I150</f>
        <v>3539</v>
      </c>
      <c r="D150" s="36">
        <v>3539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</row>
    <row r="151" spans="1:9" ht="16.5" customHeight="1">
      <c r="A151" s="32"/>
      <c r="B151" s="35" t="s">
        <v>64</v>
      </c>
      <c r="C151" s="36">
        <f aca="true" t="shared" si="13" ref="C151:C163">D151+E151+F151+G151+H151+I151</f>
        <v>139.7</v>
      </c>
      <c r="D151" s="36">
        <v>0</v>
      </c>
      <c r="E151" s="36">
        <v>0</v>
      </c>
      <c r="F151" s="36">
        <v>0</v>
      </c>
      <c r="G151" s="36">
        <v>139.7</v>
      </c>
      <c r="H151" s="36">
        <v>0</v>
      </c>
      <c r="I151" s="36">
        <v>0</v>
      </c>
    </row>
    <row r="152" spans="1:9" ht="16.5" customHeight="1">
      <c r="A152" s="32"/>
      <c r="B152" s="35" t="s">
        <v>65</v>
      </c>
      <c r="C152" s="36">
        <f t="shared" si="13"/>
        <v>597.3</v>
      </c>
      <c r="D152" s="36">
        <v>0</v>
      </c>
      <c r="E152" s="36">
        <v>0</v>
      </c>
      <c r="F152" s="36">
        <v>0</v>
      </c>
      <c r="G152" s="36">
        <v>597.3</v>
      </c>
      <c r="H152" s="36">
        <v>0</v>
      </c>
      <c r="I152" s="36">
        <v>0</v>
      </c>
    </row>
    <row r="153" spans="1:9" ht="16.5" customHeight="1">
      <c r="A153" s="32"/>
      <c r="B153" s="35" t="s">
        <v>66</v>
      </c>
      <c r="C153" s="36">
        <f t="shared" si="13"/>
        <v>0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</row>
    <row r="154" spans="1:9" ht="16.5" customHeight="1">
      <c r="A154" s="32"/>
      <c r="B154" s="35" t="s">
        <v>67</v>
      </c>
      <c r="C154" s="36">
        <f t="shared" si="13"/>
        <v>0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</row>
    <row r="155" spans="1:9" ht="16.5" customHeight="1">
      <c r="A155" s="32"/>
      <c r="B155" s="35" t="s">
        <v>68</v>
      </c>
      <c r="C155" s="36">
        <f t="shared" si="13"/>
        <v>318</v>
      </c>
      <c r="D155" s="36">
        <v>0</v>
      </c>
      <c r="E155" s="36">
        <v>0</v>
      </c>
      <c r="F155" s="36">
        <v>0</v>
      </c>
      <c r="G155" s="36">
        <v>318</v>
      </c>
      <c r="H155" s="36">
        <v>0</v>
      </c>
      <c r="I155" s="36">
        <v>0</v>
      </c>
    </row>
    <row r="156" spans="1:9" ht="16.5" customHeight="1">
      <c r="A156" s="32"/>
      <c r="B156" s="35" t="s">
        <v>161</v>
      </c>
      <c r="C156" s="36">
        <f t="shared" si="13"/>
        <v>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</row>
    <row r="157" spans="1:9" ht="16.5" customHeight="1">
      <c r="A157" s="32"/>
      <c r="B157" s="35" t="s">
        <v>162</v>
      </c>
      <c r="C157" s="36">
        <f t="shared" si="13"/>
        <v>0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</row>
    <row r="158" spans="1:9" ht="16.5" customHeight="1">
      <c r="A158" s="32"/>
      <c r="B158" s="35" t="s">
        <v>163</v>
      </c>
      <c r="C158" s="36">
        <f t="shared" si="13"/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</row>
    <row r="159" spans="1:9" ht="16.5" customHeight="1">
      <c r="A159" s="32"/>
      <c r="B159" s="35" t="s">
        <v>175</v>
      </c>
      <c r="C159" s="36">
        <f t="shared" si="13"/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</row>
    <row r="160" spans="1:9" ht="16.5" customHeight="1">
      <c r="A160" s="32"/>
      <c r="B160" s="46" t="s">
        <v>176</v>
      </c>
      <c r="C160" s="47">
        <f t="shared" si="13"/>
        <v>0</v>
      </c>
      <c r="D160" s="47">
        <v>0</v>
      </c>
      <c r="E160" s="47">
        <v>0</v>
      </c>
      <c r="F160" s="47">
        <v>0</v>
      </c>
      <c r="G160" s="47">
        <v>0</v>
      </c>
      <c r="H160" s="47">
        <v>0</v>
      </c>
      <c r="I160" s="47">
        <v>0</v>
      </c>
    </row>
    <row r="161" spans="1:9" ht="16.5" customHeight="1">
      <c r="A161" s="32"/>
      <c r="B161" s="35" t="s">
        <v>177</v>
      </c>
      <c r="C161" s="36">
        <f t="shared" si="13"/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</row>
    <row r="162" spans="1:9" ht="16.5" customHeight="1">
      <c r="A162" s="32"/>
      <c r="B162" s="35" t="s">
        <v>178</v>
      </c>
      <c r="C162" s="36">
        <f t="shared" si="13"/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</row>
    <row r="163" spans="1:9" ht="16.5" customHeight="1">
      <c r="A163" s="37"/>
      <c r="B163" s="35" t="s">
        <v>179</v>
      </c>
      <c r="C163" s="36">
        <f t="shared" si="13"/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</row>
    <row r="164" spans="1:9" ht="47.25" customHeight="1">
      <c r="A164" s="33" t="s">
        <v>16</v>
      </c>
      <c r="B164" s="34" t="s">
        <v>123</v>
      </c>
      <c r="C164" s="36">
        <f aca="true" t="shared" si="14" ref="C164:I164">SUM(C165:C178)</f>
        <v>69867.59999999999</v>
      </c>
      <c r="D164" s="36">
        <f t="shared" si="14"/>
        <v>35250</v>
      </c>
      <c r="E164" s="36">
        <f t="shared" si="14"/>
        <v>0</v>
      </c>
      <c r="F164" s="36">
        <f t="shared" si="14"/>
        <v>0</v>
      </c>
      <c r="G164" s="36">
        <f t="shared" si="14"/>
        <v>34617.6</v>
      </c>
      <c r="H164" s="36">
        <f t="shared" si="14"/>
        <v>0</v>
      </c>
      <c r="I164" s="36">
        <f t="shared" si="14"/>
        <v>0</v>
      </c>
    </row>
    <row r="165" spans="1:9" ht="16.5" customHeight="1">
      <c r="A165" s="32"/>
      <c r="B165" s="35" t="s">
        <v>101</v>
      </c>
      <c r="C165" s="36">
        <f aca="true" t="shared" si="15" ref="C165:C188">D165+E165+F165+G165+H165+I165</f>
        <v>10250</v>
      </c>
      <c r="D165" s="36">
        <v>10250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</row>
    <row r="166" spans="1:9" ht="16.5" customHeight="1">
      <c r="A166" s="32"/>
      <c r="B166" s="35" t="s">
        <v>64</v>
      </c>
      <c r="C166" s="36">
        <f t="shared" si="15"/>
        <v>15052</v>
      </c>
      <c r="D166" s="36">
        <v>15000</v>
      </c>
      <c r="E166" s="36">
        <v>0</v>
      </c>
      <c r="F166" s="36">
        <v>0</v>
      </c>
      <c r="G166" s="36">
        <v>52</v>
      </c>
      <c r="H166" s="36">
        <v>0</v>
      </c>
      <c r="I166" s="36">
        <v>0</v>
      </c>
    </row>
    <row r="167" spans="1:9" ht="16.5" customHeight="1">
      <c r="A167" s="32"/>
      <c r="B167" s="35" t="s">
        <v>65</v>
      </c>
      <c r="C167" s="36">
        <f t="shared" si="15"/>
        <v>41859.4</v>
      </c>
      <c r="D167" s="36">
        <v>10000</v>
      </c>
      <c r="E167" s="36">
        <v>0</v>
      </c>
      <c r="F167" s="36">
        <v>0</v>
      </c>
      <c r="G167" s="36">
        <v>31859.4</v>
      </c>
      <c r="H167" s="36">
        <v>0</v>
      </c>
      <c r="I167" s="36">
        <v>0</v>
      </c>
    </row>
    <row r="168" spans="1:9" ht="16.5" customHeight="1">
      <c r="A168" s="32"/>
      <c r="B168" s="35" t="s">
        <v>66</v>
      </c>
      <c r="C168" s="36">
        <f t="shared" si="15"/>
        <v>2706.2</v>
      </c>
      <c r="D168" s="36">
        <v>0</v>
      </c>
      <c r="E168" s="36">
        <v>0</v>
      </c>
      <c r="F168" s="36">
        <v>0</v>
      </c>
      <c r="G168" s="36">
        <v>2706.2</v>
      </c>
      <c r="H168" s="36">
        <v>0</v>
      </c>
      <c r="I168" s="36">
        <v>0</v>
      </c>
    </row>
    <row r="169" spans="1:9" ht="16.5" customHeight="1">
      <c r="A169" s="32"/>
      <c r="B169" s="35" t="s">
        <v>67</v>
      </c>
      <c r="C169" s="36">
        <f t="shared" si="15"/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</row>
    <row r="170" spans="1:9" ht="16.5" customHeight="1">
      <c r="A170" s="32"/>
      <c r="B170" s="35" t="s">
        <v>68</v>
      </c>
      <c r="C170" s="36">
        <f t="shared" si="15"/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</row>
    <row r="171" spans="1:9" ht="16.5" customHeight="1">
      <c r="A171" s="32"/>
      <c r="B171" s="35" t="s">
        <v>161</v>
      </c>
      <c r="C171" s="36">
        <f t="shared" si="15"/>
        <v>0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</row>
    <row r="172" spans="1:9" ht="16.5" customHeight="1">
      <c r="A172" s="32"/>
      <c r="B172" s="35" t="s">
        <v>162</v>
      </c>
      <c r="C172" s="36">
        <f t="shared" si="15"/>
        <v>0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</row>
    <row r="173" spans="1:9" ht="16.5" customHeight="1">
      <c r="A173" s="32"/>
      <c r="B173" s="35" t="s">
        <v>163</v>
      </c>
      <c r="C173" s="36">
        <f t="shared" si="15"/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</row>
    <row r="174" spans="1:9" ht="16.5" customHeight="1">
      <c r="A174" s="32"/>
      <c r="B174" s="35" t="s">
        <v>175</v>
      </c>
      <c r="C174" s="36">
        <f t="shared" si="15"/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</row>
    <row r="175" spans="1:9" ht="16.5" customHeight="1">
      <c r="A175" s="32"/>
      <c r="B175" s="46" t="s">
        <v>176</v>
      </c>
      <c r="C175" s="47">
        <f t="shared" si="15"/>
        <v>0</v>
      </c>
      <c r="D175" s="47">
        <v>0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</row>
    <row r="176" spans="1:9" ht="16.5" customHeight="1">
      <c r="A176" s="32"/>
      <c r="B176" s="35" t="s">
        <v>177</v>
      </c>
      <c r="C176" s="36">
        <f t="shared" si="15"/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</row>
    <row r="177" spans="1:9" ht="16.5" customHeight="1">
      <c r="A177" s="32"/>
      <c r="B177" s="35" t="s">
        <v>178</v>
      </c>
      <c r="C177" s="36">
        <f t="shared" si="15"/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</row>
    <row r="178" spans="1:9" ht="16.5" customHeight="1">
      <c r="A178" s="37"/>
      <c r="B178" s="35" t="s">
        <v>179</v>
      </c>
      <c r="C178" s="36">
        <f t="shared" si="15"/>
        <v>0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</row>
    <row r="179" spans="1:9" ht="48.75" customHeight="1">
      <c r="A179" s="33" t="s">
        <v>48</v>
      </c>
      <c r="B179" s="34" t="s">
        <v>121</v>
      </c>
      <c r="C179" s="36">
        <f aca="true" t="shared" si="16" ref="C179:I179">SUM(C180:C193)</f>
        <v>65787.70000000001</v>
      </c>
      <c r="D179" s="36">
        <f t="shared" si="16"/>
        <v>22468.100000000002</v>
      </c>
      <c r="E179" s="36">
        <f t="shared" si="16"/>
        <v>0</v>
      </c>
      <c r="F179" s="36">
        <f t="shared" si="16"/>
        <v>8240</v>
      </c>
      <c r="G179" s="36">
        <f t="shared" si="16"/>
        <v>7184.1</v>
      </c>
      <c r="H179" s="36">
        <f t="shared" si="16"/>
        <v>7895.5</v>
      </c>
      <c r="I179" s="36">
        <f t="shared" si="16"/>
        <v>20000</v>
      </c>
    </row>
    <row r="180" spans="1:9" ht="16.5" customHeight="1">
      <c r="A180" s="32"/>
      <c r="B180" s="35" t="s">
        <v>101</v>
      </c>
      <c r="C180" s="36">
        <f>D180+E180+F180+G180+H180+I180</f>
        <v>1537</v>
      </c>
      <c r="D180" s="36">
        <v>0</v>
      </c>
      <c r="E180" s="36">
        <v>0</v>
      </c>
      <c r="F180" s="36">
        <v>0</v>
      </c>
      <c r="G180" s="36">
        <v>1537</v>
      </c>
      <c r="H180" s="36">
        <v>0</v>
      </c>
      <c r="I180" s="36">
        <v>0</v>
      </c>
    </row>
    <row r="181" spans="1:9" ht="16.5" customHeight="1">
      <c r="A181" s="32"/>
      <c r="B181" s="35" t="s">
        <v>64</v>
      </c>
      <c r="C181" s="36">
        <f t="shared" si="15"/>
        <v>15050</v>
      </c>
      <c r="D181" s="36">
        <v>10000</v>
      </c>
      <c r="E181" s="36">
        <v>0</v>
      </c>
      <c r="F181" s="36">
        <v>5000</v>
      </c>
      <c r="G181" s="36">
        <v>50</v>
      </c>
      <c r="H181" s="36">
        <v>0</v>
      </c>
      <c r="I181" s="36">
        <v>0</v>
      </c>
    </row>
    <row r="182" spans="1:9" ht="16.5" customHeight="1">
      <c r="A182" s="32"/>
      <c r="B182" s="35" t="s">
        <v>65</v>
      </c>
      <c r="C182" s="36">
        <f t="shared" si="15"/>
        <v>7584.9</v>
      </c>
      <c r="D182" s="36">
        <v>7584.9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</row>
    <row r="183" spans="1:9" ht="16.5" customHeight="1">
      <c r="A183" s="32"/>
      <c r="B183" s="35" t="s">
        <v>66</v>
      </c>
      <c r="C183" s="36">
        <f t="shared" si="15"/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</row>
    <row r="184" spans="1:9" ht="16.5" customHeight="1">
      <c r="A184" s="32"/>
      <c r="B184" s="35" t="s">
        <v>67</v>
      </c>
      <c r="C184" s="36">
        <f t="shared" si="15"/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</row>
    <row r="185" spans="1:9" ht="16.5" customHeight="1">
      <c r="A185" s="32"/>
      <c r="B185" s="35" t="s">
        <v>68</v>
      </c>
      <c r="C185" s="36">
        <f t="shared" si="15"/>
        <v>4883.2</v>
      </c>
      <c r="D185" s="36">
        <v>4883.2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</row>
    <row r="186" spans="1:9" ht="16.5" customHeight="1">
      <c r="A186" s="32"/>
      <c r="B186" s="35" t="s">
        <v>161</v>
      </c>
      <c r="C186" s="36">
        <f t="shared" si="15"/>
        <v>7895.5</v>
      </c>
      <c r="D186" s="36">
        <v>0</v>
      </c>
      <c r="E186" s="36">
        <v>0</v>
      </c>
      <c r="F186" s="36">
        <v>0</v>
      </c>
      <c r="G186" s="36">
        <v>0</v>
      </c>
      <c r="H186" s="36">
        <v>7895.5</v>
      </c>
      <c r="I186" s="36">
        <v>0</v>
      </c>
    </row>
    <row r="187" spans="1:9" ht="16.5" customHeight="1">
      <c r="A187" s="32"/>
      <c r="B187" s="35" t="s">
        <v>162</v>
      </c>
      <c r="C187" s="36">
        <f t="shared" si="15"/>
        <v>4050</v>
      </c>
      <c r="D187" s="36">
        <v>0</v>
      </c>
      <c r="E187" s="36">
        <v>0</v>
      </c>
      <c r="F187" s="36">
        <v>3240</v>
      </c>
      <c r="G187" s="36">
        <v>810</v>
      </c>
      <c r="H187" s="36">
        <v>0</v>
      </c>
      <c r="I187" s="36">
        <v>0</v>
      </c>
    </row>
    <row r="188" spans="1:9" ht="16.5" customHeight="1">
      <c r="A188" s="32"/>
      <c r="B188" s="46" t="s">
        <v>163</v>
      </c>
      <c r="C188" s="47">
        <f t="shared" si="15"/>
        <v>0</v>
      </c>
      <c r="D188" s="47">
        <v>0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</row>
    <row r="189" spans="1:9" ht="16.5" customHeight="1">
      <c r="A189" s="32"/>
      <c r="B189" s="35" t="s">
        <v>175</v>
      </c>
      <c r="C189" s="36">
        <f>D189+E189+F189+G189+H189+I189</f>
        <v>4787.1</v>
      </c>
      <c r="D189" s="36">
        <v>0</v>
      </c>
      <c r="E189" s="36">
        <v>0</v>
      </c>
      <c r="F189" s="36">
        <v>0</v>
      </c>
      <c r="G189" s="36">
        <f>3037.1+1750</f>
        <v>4787.1</v>
      </c>
      <c r="H189" s="36">
        <v>0</v>
      </c>
      <c r="I189" s="36">
        <v>0</v>
      </c>
    </row>
    <row r="190" spans="1:9" ht="16.5" customHeight="1">
      <c r="A190" s="32"/>
      <c r="B190" s="46" t="s">
        <v>176</v>
      </c>
      <c r="C190" s="47">
        <f>D190+E190+F190+G190+H190+I190</f>
        <v>5000</v>
      </c>
      <c r="D190" s="47">
        <v>0</v>
      </c>
      <c r="E190" s="47">
        <v>0</v>
      </c>
      <c r="F190" s="47">
        <v>0</v>
      </c>
      <c r="G190" s="47">
        <v>0</v>
      </c>
      <c r="H190" s="47">
        <v>0</v>
      </c>
      <c r="I190" s="36">
        <v>5000</v>
      </c>
    </row>
    <row r="191" spans="1:9" ht="16.5" customHeight="1">
      <c r="A191" s="32"/>
      <c r="B191" s="35" t="s">
        <v>177</v>
      </c>
      <c r="C191" s="36">
        <f>D191+E191+F191+G191+H191+I191</f>
        <v>5000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5000</v>
      </c>
    </row>
    <row r="192" spans="1:9" ht="16.5" customHeight="1">
      <c r="A192" s="32"/>
      <c r="B192" s="35" t="s">
        <v>178</v>
      </c>
      <c r="C192" s="36">
        <f>D192+E192+F192+G192+H192+I192</f>
        <v>5000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5000</v>
      </c>
    </row>
    <row r="193" spans="1:9" ht="16.5" customHeight="1">
      <c r="A193" s="37"/>
      <c r="B193" s="35" t="s">
        <v>179</v>
      </c>
      <c r="C193" s="36">
        <f>D193+E193+F193+G193+H193+I193</f>
        <v>5000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6">
        <v>5000</v>
      </c>
    </row>
    <row r="194" spans="1:9" ht="32.25" customHeight="1">
      <c r="A194" s="33" t="s">
        <v>73</v>
      </c>
      <c r="B194" s="34" t="s">
        <v>74</v>
      </c>
      <c r="C194" s="39"/>
      <c r="D194" s="36"/>
      <c r="E194" s="40"/>
      <c r="F194" s="36"/>
      <c r="G194" s="36"/>
      <c r="H194" s="36"/>
      <c r="I194" s="36"/>
    </row>
    <row r="195" spans="1:9" ht="30.75" customHeight="1">
      <c r="A195" s="33" t="s">
        <v>75</v>
      </c>
      <c r="B195" s="34" t="s">
        <v>69</v>
      </c>
      <c r="C195" s="36">
        <f aca="true" t="shared" si="17" ref="C195:I195">SUM(C196:C209)</f>
        <v>291019.8</v>
      </c>
      <c r="D195" s="36">
        <f t="shared" si="17"/>
        <v>289452.2</v>
      </c>
      <c r="E195" s="36">
        <f t="shared" si="17"/>
        <v>0</v>
      </c>
      <c r="F195" s="36">
        <f t="shared" si="17"/>
        <v>0</v>
      </c>
      <c r="G195" s="36">
        <f t="shared" si="17"/>
        <v>1567.6</v>
      </c>
      <c r="H195" s="36">
        <f t="shared" si="17"/>
        <v>0</v>
      </c>
      <c r="I195" s="36">
        <f t="shared" si="17"/>
        <v>0</v>
      </c>
    </row>
    <row r="196" spans="1:9" ht="16.5" customHeight="1">
      <c r="A196" s="32"/>
      <c r="B196" s="35" t="s">
        <v>101</v>
      </c>
      <c r="C196" s="36">
        <f aca="true" t="shared" si="18" ref="C196:C234">D196+E196+F196+G196+H196+I196</f>
        <v>26700</v>
      </c>
      <c r="D196" s="36">
        <v>26700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</row>
    <row r="197" spans="1:9" ht="16.5" customHeight="1">
      <c r="A197" s="32"/>
      <c r="B197" s="35" t="s">
        <v>64</v>
      </c>
      <c r="C197" s="36">
        <f t="shared" si="18"/>
        <v>24114</v>
      </c>
      <c r="D197" s="36">
        <v>24114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</row>
    <row r="198" spans="1:9" ht="16.5" customHeight="1">
      <c r="A198" s="32"/>
      <c r="B198" s="35" t="s">
        <v>65</v>
      </c>
      <c r="C198" s="36">
        <f t="shared" si="18"/>
        <v>64986.4</v>
      </c>
      <c r="D198" s="36">
        <v>64986.4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</row>
    <row r="199" spans="1:9" ht="16.5" customHeight="1">
      <c r="A199" s="32"/>
      <c r="B199" s="35" t="s">
        <v>66</v>
      </c>
      <c r="C199" s="36">
        <f t="shared" si="18"/>
        <v>55802.6</v>
      </c>
      <c r="D199" s="36">
        <v>54235</v>
      </c>
      <c r="E199" s="36">
        <v>0</v>
      </c>
      <c r="F199" s="36">
        <v>0</v>
      </c>
      <c r="G199" s="36">
        <v>1567.6</v>
      </c>
      <c r="H199" s="36">
        <v>0</v>
      </c>
      <c r="I199" s="36">
        <v>0</v>
      </c>
    </row>
    <row r="200" spans="1:9" ht="16.5" customHeight="1">
      <c r="A200" s="32"/>
      <c r="B200" s="35" t="s">
        <v>67</v>
      </c>
      <c r="C200" s="36">
        <f t="shared" si="18"/>
        <v>41000</v>
      </c>
      <c r="D200" s="36">
        <v>41000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</row>
    <row r="201" spans="1:9" ht="16.5" customHeight="1">
      <c r="A201" s="32"/>
      <c r="B201" s="35" t="s">
        <v>68</v>
      </c>
      <c r="C201" s="36">
        <f t="shared" si="18"/>
        <v>78416.8</v>
      </c>
      <c r="D201" s="36">
        <v>78416.8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</row>
    <row r="202" spans="1:9" ht="16.5" customHeight="1">
      <c r="A202" s="32"/>
      <c r="B202" s="35" t="s">
        <v>161</v>
      </c>
      <c r="C202" s="36">
        <f t="shared" si="18"/>
        <v>0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</row>
    <row r="203" spans="1:9" ht="16.5" customHeight="1">
      <c r="A203" s="32"/>
      <c r="B203" s="35" t="s">
        <v>162</v>
      </c>
      <c r="C203" s="36">
        <f t="shared" si="18"/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</row>
    <row r="204" spans="1:9" ht="16.5" customHeight="1">
      <c r="A204" s="32"/>
      <c r="B204" s="35" t="s">
        <v>163</v>
      </c>
      <c r="C204" s="36">
        <f t="shared" si="18"/>
        <v>0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</row>
    <row r="205" spans="1:9" ht="16.5" customHeight="1">
      <c r="A205" s="32"/>
      <c r="B205" s="35" t="s">
        <v>175</v>
      </c>
      <c r="C205" s="36">
        <f t="shared" si="18"/>
        <v>0</v>
      </c>
      <c r="D205" s="36">
        <v>0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</row>
    <row r="206" spans="1:9" ht="16.5" customHeight="1">
      <c r="A206" s="32"/>
      <c r="B206" s="46" t="s">
        <v>176</v>
      </c>
      <c r="C206" s="47">
        <f t="shared" si="18"/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</row>
    <row r="207" spans="1:9" ht="16.5" customHeight="1">
      <c r="A207" s="32"/>
      <c r="B207" s="35" t="s">
        <v>177</v>
      </c>
      <c r="C207" s="36">
        <f t="shared" si="18"/>
        <v>0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</row>
    <row r="208" spans="1:9" ht="16.5" customHeight="1">
      <c r="A208" s="32"/>
      <c r="B208" s="35" t="s">
        <v>178</v>
      </c>
      <c r="C208" s="36">
        <f t="shared" si="18"/>
        <v>0</v>
      </c>
      <c r="D208" s="36">
        <v>0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</row>
    <row r="209" spans="1:9" ht="16.5" customHeight="1">
      <c r="A209" s="37"/>
      <c r="B209" s="35" t="s">
        <v>179</v>
      </c>
      <c r="C209" s="36">
        <f t="shared" si="18"/>
        <v>0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</row>
    <row r="210" spans="1:9" ht="33" customHeight="1">
      <c r="A210" s="33" t="s">
        <v>70</v>
      </c>
      <c r="B210" s="48" t="s">
        <v>174</v>
      </c>
      <c r="C210" s="36">
        <f aca="true" t="shared" si="19" ref="C210:I210">SUM(C211:C224)</f>
        <v>0</v>
      </c>
      <c r="D210" s="36">
        <f t="shared" si="19"/>
        <v>0</v>
      </c>
      <c r="E210" s="36">
        <f t="shared" si="19"/>
        <v>0</v>
      </c>
      <c r="F210" s="36">
        <f t="shared" si="19"/>
        <v>0</v>
      </c>
      <c r="G210" s="36">
        <f t="shared" si="19"/>
        <v>0</v>
      </c>
      <c r="H210" s="36">
        <f t="shared" si="19"/>
        <v>0</v>
      </c>
      <c r="I210" s="36">
        <f t="shared" si="19"/>
        <v>0</v>
      </c>
    </row>
    <row r="211" spans="1:9" ht="16.5" customHeight="1" hidden="1">
      <c r="A211" s="32"/>
      <c r="B211" s="35" t="s">
        <v>101</v>
      </c>
      <c r="C211" s="36">
        <f>D211+E211+F211+G211+H211+I211</f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</row>
    <row r="212" spans="1:9" ht="16.5" customHeight="1" hidden="1">
      <c r="A212" s="32"/>
      <c r="B212" s="35" t="s">
        <v>64</v>
      </c>
      <c r="C212" s="36">
        <f t="shared" si="18"/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</row>
    <row r="213" spans="1:9" ht="16.5" customHeight="1" hidden="1">
      <c r="A213" s="32"/>
      <c r="B213" s="35" t="s">
        <v>65</v>
      </c>
      <c r="C213" s="36">
        <f t="shared" si="18"/>
        <v>0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</row>
    <row r="214" spans="1:9" ht="16.5" customHeight="1" hidden="1">
      <c r="A214" s="37"/>
      <c r="B214" s="35" t="s">
        <v>66</v>
      </c>
      <c r="C214" s="36">
        <f t="shared" si="18"/>
        <v>0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</row>
    <row r="215" spans="1:9" ht="16.5" customHeight="1" hidden="1">
      <c r="A215" s="32"/>
      <c r="B215" s="46" t="s">
        <v>67</v>
      </c>
      <c r="C215" s="47">
        <f t="shared" si="18"/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</row>
    <row r="216" spans="1:9" ht="16.5" customHeight="1" hidden="1">
      <c r="A216" s="32"/>
      <c r="B216" s="35" t="s">
        <v>68</v>
      </c>
      <c r="C216" s="36">
        <f t="shared" si="18"/>
        <v>0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</row>
    <row r="217" spans="1:9" ht="16.5" customHeight="1" hidden="1">
      <c r="A217" s="32"/>
      <c r="B217" s="35" t="s">
        <v>161</v>
      </c>
      <c r="C217" s="36">
        <f t="shared" si="18"/>
        <v>0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</row>
    <row r="218" spans="1:9" ht="16.5" customHeight="1" hidden="1">
      <c r="A218" s="32"/>
      <c r="B218" s="35" t="s">
        <v>162</v>
      </c>
      <c r="C218" s="36">
        <f t="shared" si="18"/>
        <v>0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</row>
    <row r="219" spans="1:9" ht="16.5" customHeight="1" hidden="1">
      <c r="A219" s="37"/>
      <c r="B219" s="35" t="s">
        <v>163</v>
      </c>
      <c r="C219" s="36">
        <f t="shared" si="18"/>
        <v>0</v>
      </c>
      <c r="D219" s="36">
        <v>0</v>
      </c>
      <c r="E219" s="36">
        <v>0</v>
      </c>
      <c r="F219" s="36">
        <v>0</v>
      </c>
      <c r="G219" s="36">
        <v>0</v>
      </c>
      <c r="H219" s="47">
        <v>0</v>
      </c>
      <c r="I219" s="36">
        <v>0</v>
      </c>
    </row>
    <row r="220" spans="1:9" ht="16.5" customHeight="1" hidden="1">
      <c r="A220" s="37"/>
      <c r="B220" s="35" t="s">
        <v>175</v>
      </c>
      <c r="C220" s="36">
        <f>D220+E220+F220+G220+H220+I220</f>
        <v>0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</row>
    <row r="221" spans="1:9" ht="16.5" customHeight="1" hidden="1">
      <c r="A221" s="32"/>
      <c r="B221" s="46" t="s">
        <v>176</v>
      </c>
      <c r="C221" s="47">
        <f>D221+E221+F221+G221+H221+I221</f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</row>
    <row r="222" spans="1:9" ht="16.5" customHeight="1" hidden="1">
      <c r="A222" s="32"/>
      <c r="B222" s="35" t="s">
        <v>177</v>
      </c>
      <c r="C222" s="36">
        <f>D222+E222+F222+G222+H222+I222</f>
        <v>0</v>
      </c>
      <c r="D222" s="36">
        <v>0</v>
      </c>
      <c r="E222" s="36">
        <v>0</v>
      </c>
      <c r="F222" s="36">
        <v>0</v>
      </c>
      <c r="G222" s="36">
        <v>0</v>
      </c>
      <c r="H222" s="36">
        <v>0</v>
      </c>
      <c r="I222" s="36">
        <v>0</v>
      </c>
    </row>
    <row r="223" spans="1:9" ht="16.5" customHeight="1" hidden="1">
      <c r="A223" s="32"/>
      <c r="B223" s="35" t="s">
        <v>178</v>
      </c>
      <c r="C223" s="36">
        <f>D223+E223+F223+G223+H223+I223</f>
        <v>0</v>
      </c>
      <c r="D223" s="36"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</row>
    <row r="224" spans="1:9" ht="16.5" customHeight="1" hidden="1">
      <c r="A224" s="37"/>
      <c r="B224" s="35" t="s">
        <v>179</v>
      </c>
      <c r="C224" s="36">
        <f>D224+E224+F224+G224+H224+I224</f>
        <v>0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</row>
    <row r="225" spans="1:9" ht="45.75" customHeight="1">
      <c r="A225" s="33" t="s">
        <v>71</v>
      </c>
      <c r="B225" s="34" t="s">
        <v>50</v>
      </c>
      <c r="C225" s="36">
        <f aca="true" t="shared" si="20" ref="C225:I225">SUM(C226:C239)</f>
        <v>1840</v>
      </c>
      <c r="D225" s="36">
        <f t="shared" si="20"/>
        <v>1840</v>
      </c>
      <c r="E225" s="36">
        <f t="shared" si="20"/>
        <v>0</v>
      </c>
      <c r="F225" s="36">
        <f t="shared" si="20"/>
        <v>0</v>
      </c>
      <c r="G225" s="36">
        <f t="shared" si="20"/>
        <v>0</v>
      </c>
      <c r="H225" s="36">
        <f t="shared" si="20"/>
        <v>0</v>
      </c>
      <c r="I225" s="36">
        <f t="shared" si="20"/>
        <v>0</v>
      </c>
    </row>
    <row r="226" spans="1:9" ht="16.5" customHeight="1">
      <c r="A226" s="32"/>
      <c r="B226" s="35" t="s">
        <v>101</v>
      </c>
      <c r="C226" s="36">
        <f>D226+E226+F226+G226+H226+I226</f>
        <v>1840</v>
      </c>
      <c r="D226" s="36">
        <v>1840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</row>
    <row r="227" spans="1:9" ht="16.5" customHeight="1">
      <c r="A227" s="32"/>
      <c r="B227" s="35" t="s">
        <v>64</v>
      </c>
      <c r="C227" s="36">
        <f t="shared" si="18"/>
        <v>0</v>
      </c>
      <c r="D227" s="36">
        <v>0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</row>
    <row r="228" spans="1:9" ht="16.5" customHeight="1">
      <c r="A228" s="32"/>
      <c r="B228" s="35" t="s">
        <v>65</v>
      </c>
      <c r="C228" s="36">
        <f t="shared" si="18"/>
        <v>0</v>
      </c>
      <c r="D228" s="36">
        <v>0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</row>
    <row r="229" spans="1:9" ht="16.5" customHeight="1">
      <c r="A229" s="32"/>
      <c r="B229" s="35" t="s">
        <v>66</v>
      </c>
      <c r="C229" s="36">
        <f t="shared" si="18"/>
        <v>0</v>
      </c>
      <c r="D229" s="36">
        <v>0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</row>
    <row r="230" spans="1:9" ht="16.5" customHeight="1">
      <c r="A230" s="32"/>
      <c r="B230" s="35" t="s">
        <v>67</v>
      </c>
      <c r="C230" s="36">
        <f t="shared" si="18"/>
        <v>0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</row>
    <row r="231" spans="1:9" ht="16.5" customHeight="1">
      <c r="A231" s="32"/>
      <c r="B231" s="35" t="s">
        <v>68</v>
      </c>
      <c r="C231" s="36">
        <f t="shared" si="18"/>
        <v>0</v>
      </c>
      <c r="D231" s="36">
        <v>0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</row>
    <row r="232" spans="1:9" ht="16.5" customHeight="1">
      <c r="A232" s="32"/>
      <c r="B232" s="35" t="s">
        <v>161</v>
      </c>
      <c r="C232" s="36">
        <f t="shared" si="18"/>
        <v>0</v>
      </c>
      <c r="D232" s="36">
        <v>0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</row>
    <row r="233" spans="1:9" ht="16.5" customHeight="1">
      <c r="A233" s="32"/>
      <c r="B233" s="35" t="s">
        <v>162</v>
      </c>
      <c r="C233" s="36">
        <f t="shared" si="18"/>
        <v>0</v>
      </c>
      <c r="D233" s="36">
        <v>0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</row>
    <row r="234" spans="1:9" ht="16.5" customHeight="1">
      <c r="A234" s="32"/>
      <c r="B234" s="35" t="s">
        <v>163</v>
      </c>
      <c r="C234" s="36">
        <f t="shared" si="18"/>
        <v>0</v>
      </c>
      <c r="D234" s="36">
        <v>0</v>
      </c>
      <c r="E234" s="36">
        <v>0</v>
      </c>
      <c r="F234" s="36">
        <v>0</v>
      </c>
      <c r="G234" s="47">
        <v>0</v>
      </c>
      <c r="H234" s="36">
        <v>0</v>
      </c>
      <c r="I234" s="36">
        <v>0</v>
      </c>
    </row>
    <row r="235" spans="1:9" ht="16.5" customHeight="1">
      <c r="A235" s="32"/>
      <c r="B235" s="35" t="s">
        <v>175</v>
      </c>
      <c r="C235" s="36">
        <f>D235+E235+F235+G235+H235+I235</f>
        <v>0</v>
      </c>
      <c r="D235" s="36">
        <v>0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</row>
    <row r="236" spans="1:9" ht="16.5" customHeight="1">
      <c r="A236" s="32"/>
      <c r="B236" s="46" t="s">
        <v>176</v>
      </c>
      <c r="C236" s="47">
        <f>D236+E236+F236+G236+H236+I236</f>
        <v>0</v>
      </c>
      <c r="D236" s="47">
        <v>0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</row>
    <row r="237" spans="1:9" ht="16.5" customHeight="1">
      <c r="A237" s="32"/>
      <c r="B237" s="35" t="s">
        <v>177</v>
      </c>
      <c r="C237" s="36">
        <f>D237+E237+F237+G237+H237+I237</f>
        <v>0</v>
      </c>
      <c r="D237" s="36">
        <v>0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</row>
    <row r="238" spans="1:9" ht="16.5" customHeight="1">
      <c r="A238" s="32"/>
      <c r="B238" s="35" t="s">
        <v>178</v>
      </c>
      <c r="C238" s="36">
        <f>D238+E238+F238+G238+H238+I238</f>
        <v>0</v>
      </c>
      <c r="D238" s="36">
        <v>0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</row>
    <row r="239" spans="1:9" ht="16.5" customHeight="1">
      <c r="A239" s="32"/>
      <c r="B239" s="35" t="s">
        <v>179</v>
      </c>
      <c r="C239" s="36">
        <f>D239+E239+F239+G239+H239+I239</f>
        <v>0</v>
      </c>
      <c r="D239" s="36">
        <v>0</v>
      </c>
      <c r="E239" s="36">
        <v>0</v>
      </c>
      <c r="F239" s="36">
        <v>0</v>
      </c>
      <c r="G239" s="36">
        <v>0</v>
      </c>
      <c r="H239" s="36">
        <v>0</v>
      </c>
      <c r="I239" s="36">
        <v>0</v>
      </c>
    </row>
    <row r="240" spans="1:9" ht="30" customHeight="1">
      <c r="A240" s="33" t="s">
        <v>60</v>
      </c>
      <c r="B240" s="34" t="s">
        <v>144</v>
      </c>
      <c r="C240" s="39"/>
      <c r="D240" s="36"/>
      <c r="E240" s="40"/>
      <c r="F240" s="36"/>
      <c r="G240" s="36"/>
      <c r="H240" s="36"/>
      <c r="I240" s="36"/>
    </row>
    <row r="241" spans="1:9" ht="45.75" customHeight="1">
      <c r="A241" s="33" t="s">
        <v>143</v>
      </c>
      <c r="B241" s="49" t="s">
        <v>50</v>
      </c>
      <c r="C241" s="36">
        <f aca="true" t="shared" si="21" ref="C241:I241">SUM(C242:C255)</f>
        <v>5038</v>
      </c>
      <c r="D241" s="36">
        <f t="shared" si="21"/>
        <v>5038</v>
      </c>
      <c r="E241" s="36">
        <f t="shared" si="21"/>
        <v>0</v>
      </c>
      <c r="F241" s="36">
        <f t="shared" si="21"/>
        <v>0</v>
      </c>
      <c r="G241" s="36">
        <f t="shared" si="21"/>
        <v>0</v>
      </c>
      <c r="H241" s="36">
        <f t="shared" si="21"/>
        <v>0</v>
      </c>
      <c r="I241" s="36">
        <f t="shared" si="21"/>
        <v>0</v>
      </c>
    </row>
    <row r="242" spans="1:9" ht="16.5" customHeight="1">
      <c r="A242" s="32"/>
      <c r="B242" s="45" t="s">
        <v>101</v>
      </c>
      <c r="C242" s="36">
        <f>D242+E242+F242+G242+H242+I242</f>
        <v>5038</v>
      </c>
      <c r="D242" s="36">
        <v>5038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</row>
    <row r="243" spans="1:9" ht="16.5" customHeight="1">
      <c r="A243" s="32"/>
      <c r="B243" s="50" t="s">
        <v>64</v>
      </c>
      <c r="C243" s="47">
        <f aca="true" t="shared" si="22" ref="C243:C255">D243+E243+F243+G243+H243+I243</f>
        <v>0</v>
      </c>
      <c r="D243" s="47">
        <v>0</v>
      </c>
      <c r="E243" s="47">
        <v>0</v>
      </c>
      <c r="F243" s="47">
        <v>0</v>
      </c>
      <c r="G243" s="47">
        <v>0</v>
      </c>
      <c r="H243" s="47">
        <v>0</v>
      </c>
      <c r="I243" s="47">
        <v>0</v>
      </c>
    </row>
    <row r="244" spans="1:9" ht="16.5" customHeight="1">
      <c r="A244" s="32"/>
      <c r="B244" s="45" t="s">
        <v>65</v>
      </c>
      <c r="C244" s="36">
        <f t="shared" si="22"/>
        <v>0</v>
      </c>
      <c r="D244" s="36">
        <v>0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</row>
    <row r="245" spans="1:9" ht="16.5" customHeight="1">
      <c r="A245" s="32"/>
      <c r="B245" s="45" t="s">
        <v>66</v>
      </c>
      <c r="C245" s="36">
        <f t="shared" si="22"/>
        <v>0</v>
      </c>
      <c r="D245" s="36">
        <v>0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</row>
    <row r="246" spans="1:9" ht="16.5" customHeight="1">
      <c r="A246" s="32"/>
      <c r="B246" s="45" t="s">
        <v>67</v>
      </c>
      <c r="C246" s="36">
        <f t="shared" si="22"/>
        <v>0</v>
      </c>
      <c r="D246" s="36">
        <v>0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</row>
    <row r="247" spans="1:9" ht="16.5" customHeight="1">
      <c r="A247" s="32"/>
      <c r="B247" s="45" t="s">
        <v>68</v>
      </c>
      <c r="C247" s="36">
        <f t="shared" si="22"/>
        <v>0</v>
      </c>
      <c r="D247" s="36">
        <v>0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</row>
    <row r="248" spans="1:9" ht="16.5" customHeight="1">
      <c r="A248" s="32"/>
      <c r="B248" s="45" t="s">
        <v>161</v>
      </c>
      <c r="C248" s="36">
        <f t="shared" si="22"/>
        <v>0</v>
      </c>
      <c r="D248" s="36">
        <v>0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</row>
    <row r="249" spans="1:9" ht="16.5" customHeight="1">
      <c r="A249" s="32"/>
      <c r="B249" s="45" t="s">
        <v>162</v>
      </c>
      <c r="C249" s="36">
        <f t="shared" si="22"/>
        <v>0</v>
      </c>
      <c r="D249" s="36">
        <v>0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</row>
    <row r="250" spans="1:9" ht="16.5" customHeight="1">
      <c r="A250" s="32"/>
      <c r="B250" s="45" t="s">
        <v>163</v>
      </c>
      <c r="C250" s="36">
        <f t="shared" si="22"/>
        <v>0</v>
      </c>
      <c r="D250" s="36">
        <v>0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</row>
    <row r="251" spans="1:9" ht="16.5" customHeight="1">
      <c r="A251" s="32"/>
      <c r="B251" s="35" t="s">
        <v>175</v>
      </c>
      <c r="C251" s="36">
        <f t="shared" si="22"/>
        <v>0</v>
      </c>
      <c r="D251" s="36">
        <v>0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</row>
    <row r="252" spans="1:9" ht="16.5" customHeight="1">
      <c r="A252" s="32"/>
      <c r="B252" s="46" t="s">
        <v>176</v>
      </c>
      <c r="C252" s="47">
        <f t="shared" si="22"/>
        <v>0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</row>
    <row r="253" spans="1:9" ht="16.5" customHeight="1">
      <c r="A253" s="32"/>
      <c r="B253" s="35" t="s">
        <v>177</v>
      </c>
      <c r="C253" s="36">
        <f t="shared" si="22"/>
        <v>0</v>
      </c>
      <c r="D253" s="36">
        <v>0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</row>
    <row r="254" spans="1:9" ht="16.5" customHeight="1">
      <c r="A254" s="32"/>
      <c r="B254" s="35" t="s">
        <v>178</v>
      </c>
      <c r="C254" s="36">
        <f t="shared" si="22"/>
        <v>0</v>
      </c>
      <c r="D254" s="36">
        <v>0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</row>
    <row r="255" spans="1:9" ht="16.5" customHeight="1">
      <c r="A255" s="37"/>
      <c r="B255" s="35" t="s">
        <v>179</v>
      </c>
      <c r="C255" s="36">
        <f t="shared" si="22"/>
        <v>0</v>
      </c>
      <c r="D255" s="36">
        <v>0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</row>
    <row r="256" spans="1:9" ht="14.25" customHeight="1">
      <c r="A256" s="32"/>
      <c r="B256" s="85" t="s">
        <v>164</v>
      </c>
      <c r="C256" s="85"/>
      <c r="D256" s="85"/>
      <c r="E256" s="85"/>
      <c r="F256" s="85"/>
      <c r="G256" s="85"/>
      <c r="H256" s="85"/>
      <c r="I256" s="85"/>
    </row>
    <row r="257" spans="1:9" ht="66" customHeight="1">
      <c r="A257" s="33" t="s">
        <v>19</v>
      </c>
      <c r="B257" s="34" t="s">
        <v>41</v>
      </c>
      <c r="C257" s="36">
        <f aca="true" t="shared" si="23" ref="C257:I257">SUM(C258:C271)</f>
        <v>177887.3</v>
      </c>
      <c r="D257" s="36">
        <f t="shared" si="23"/>
        <v>67151.8</v>
      </c>
      <c r="E257" s="36">
        <f t="shared" si="23"/>
        <v>0</v>
      </c>
      <c r="F257" s="36">
        <f t="shared" si="23"/>
        <v>48678.8</v>
      </c>
      <c r="G257" s="36">
        <f t="shared" si="23"/>
        <v>62056.700000000004</v>
      </c>
      <c r="H257" s="36">
        <f t="shared" si="23"/>
        <v>0</v>
      </c>
      <c r="I257" s="36">
        <f t="shared" si="23"/>
        <v>0</v>
      </c>
    </row>
    <row r="258" spans="1:9" ht="16.5" customHeight="1">
      <c r="A258" s="32"/>
      <c r="B258" s="35" t="s">
        <v>101</v>
      </c>
      <c r="C258" s="36">
        <f aca="true" t="shared" si="24" ref="C258:C351">D258+E258+F258+G258+H258+I258</f>
        <v>20370</v>
      </c>
      <c r="D258" s="36">
        <v>20370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</row>
    <row r="259" spans="1:9" ht="16.5" customHeight="1">
      <c r="A259" s="32"/>
      <c r="B259" s="35" t="s">
        <v>64</v>
      </c>
      <c r="C259" s="36">
        <f t="shared" si="24"/>
        <v>84253.5</v>
      </c>
      <c r="D259" s="36">
        <v>35083</v>
      </c>
      <c r="E259" s="36">
        <v>0</v>
      </c>
      <c r="F259" s="36">
        <v>48678.8</v>
      </c>
      <c r="G259" s="36">
        <v>491.7</v>
      </c>
      <c r="H259" s="36">
        <v>0</v>
      </c>
      <c r="I259" s="36">
        <v>0</v>
      </c>
    </row>
    <row r="260" spans="1:9" ht="16.5" customHeight="1">
      <c r="A260" s="32"/>
      <c r="B260" s="35" t="s">
        <v>65</v>
      </c>
      <c r="C260" s="36">
        <f t="shared" si="24"/>
        <v>13420.699999999999</v>
      </c>
      <c r="D260" s="36">
        <v>11698.8</v>
      </c>
      <c r="E260" s="36">
        <v>0</v>
      </c>
      <c r="F260" s="36">
        <v>0</v>
      </c>
      <c r="G260" s="36">
        <v>1721.9</v>
      </c>
      <c r="H260" s="36">
        <v>0</v>
      </c>
      <c r="I260" s="36">
        <v>0</v>
      </c>
    </row>
    <row r="261" spans="1:9" ht="16.5" customHeight="1">
      <c r="A261" s="32"/>
      <c r="B261" s="35" t="s">
        <v>66</v>
      </c>
      <c r="C261" s="36">
        <f t="shared" si="24"/>
        <v>3326</v>
      </c>
      <c r="D261" s="36">
        <v>0</v>
      </c>
      <c r="E261" s="36">
        <v>0</v>
      </c>
      <c r="F261" s="36">
        <v>0</v>
      </c>
      <c r="G261" s="36">
        <v>3326</v>
      </c>
      <c r="H261" s="36">
        <v>0</v>
      </c>
      <c r="I261" s="36">
        <v>0</v>
      </c>
    </row>
    <row r="262" spans="1:9" ht="16.5" customHeight="1">
      <c r="A262" s="32"/>
      <c r="B262" s="35" t="s">
        <v>67</v>
      </c>
      <c r="C262" s="36">
        <f t="shared" si="24"/>
        <v>30697.7</v>
      </c>
      <c r="D262" s="36">
        <v>0</v>
      </c>
      <c r="E262" s="36">
        <v>0</v>
      </c>
      <c r="F262" s="36">
        <v>0</v>
      </c>
      <c r="G262" s="36">
        <v>30697.7</v>
      </c>
      <c r="H262" s="36">
        <v>0</v>
      </c>
      <c r="I262" s="36">
        <v>0</v>
      </c>
    </row>
    <row r="263" spans="1:9" ht="16.5" customHeight="1">
      <c r="A263" s="32"/>
      <c r="B263" s="35" t="s">
        <v>68</v>
      </c>
      <c r="C263" s="36">
        <f t="shared" si="24"/>
        <v>0</v>
      </c>
      <c r="D263" s="36">
        <v>0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</row>
    <row r="264" spans="1:9" ht="16.5" customHeight="1">
      <c r="A264" s="32"/>
      <c r="B264" s="35" t="s">
        <v>161</v>
      </c>
      <c r="C264" s="36">
        <f t="shared" si="24"/>
        <v>0</v>
      </c>
      <c r="D264" s="36">
        <v>0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</row>
    <row r="265" spans="1:9" ht="16.5" customHeight="1">
      <c r="A265" s="32"/>
      <c r="B265" s="35" t="s">
        <v>162</v>
      </c>
      <c r="C265" s="36">
        <f t="shared" si="24"/>
        <v>0</v>
      </c>
      <c r="D265" s="36">
        <v>0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</row>
    <row r="266" spans="1:9" ht="16.5" customHeight="1">
      <c r="A266" s="32"/>
      <c r="B266" s="35" t="s">
        <v>163</v>
      </c>
      <c r="C266" s="36">
        <f t="shared" si="24"/>
        <v>0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</row>
    <row r="267" spans="1:9" ht="16.5" customHeight="1">
      <c r="A267" s="32"/>
      <c r="B267" s="35" t="s">
        <v>175</v>
      </c>
      <c r="C267" s="36">
        <f t="shared" si="24"/>
        <v>3604</v>
      </c>
      <c r="D267" s="36">
        <v>0</v>
      </c>
      <c r="E267" s="36">
        <v>0</v>
      </c>
      <c r="F267" s="36">
        <v>0</v>
      </c>
      <c r="G267" s="36">
        <f>2104+1000+500</f>
        <v>3604</v>
      </c>
      <c r="H267" s="36">
        <v>0</v>
      </c>
      <c r="I267" s="36">
        <v>0</v>
      </c>
    </row>
    <row r="268" spans="1:9" ht="16.5" customHeight="1">
      <c r="A268" s="32"/>
      <c r="B268" s="46" t="s">
        <v>176</v>
      </c>
      <c r="C268" s="47">
        <f t="shared" si="24"/>
        <v>17698.4</v>
      </c>
      <c r="D268" s="47">
        <v>0</v>
      </c>
      <c r="E268" s="47">
        <v>0</v>
      </c>
      <c r="F268" s="47">
        <v>0</v>
      </c>
      <c r="G268" s="36">
        <v>17698.4</v>
      </c>
      <c r="H268" s="36">
        <v>0</v>
      </c>
      <c r="I268" s="47">
        <v>0</v>
      </c>
    </row>
    <row r="269" spans="1:9" ht="16.5" customHeight="1">
      <c r="A269" s="32"/>
      <c r="B269" s="35" t="s">
        <v>177</v>
      </c>
      <c r="C269" s="36">
        <f t="shared" si="24"/>
        <v>4517</v>
      </c>
      <c r="D269" s="36">
        <v>0</v>
      </c>
      <c r="E269" s="36">
        <v>0</v>
      </c>
      <c r="F269" s="36">
        <v>0</v>
      </c>
      <c r="G269" s="36">
        <v>4517</v>
      </c>
      <c r="H269" s="36">
        <v>0</v>
      </c>
      <c r="I269" s="36">
        <v>0</v>
      </c>
    </row>
    <row r="270" spans="1:9" ht="16.5" customHeight="1">
      <c r="A270" s="32"/>
      <c r="B270" s="35" t="s">
        <v>178</v>
      </c>
      <c r="C270" s="36">
        <f t="shared" si="24"/>
        <v>0</v>
      </c>
      <c r="D270" s="36">
        <v>0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</row>
    <row r="271" spans="1:9" ht="16.5" customHeight="1">
      <c r="A271" s="37"/>
      <c r="B271" s="35" t="s">
        <v>179</v>
      </c>
      <c r="C271" s="36">
        <f t="shared" si="24"/>
        <v>0</v>
      </c>
      <c r="D271" s="36">
        <v>0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</row>
    <row r="272" spans="1:9" ht="48" customHeight="1">
      <c r="A272" s="33" t="s">
        <v>59</v>
      </c>
      <c r="B272" s="34" t="s">
        <v>42</v>
      </c>
      <c r="C272" s="36">
        <f aca="true" t="shared" si="25" ref="C272:I272">SUM(C273:C286)</f>
        <v>304693.29999999993</v>
      </c>
      <c r="D272" s="36">
        <f t="shared" si="25"/>
        <v>83953.2</v>
      </c>
      <c r="E272" s="36">
        <f t="shared" si="25"/>
        <v>0</v>
      </c>
      <c r="F272" s="36">
        <f t="shared" si="25"/>
        <v>95877.7</v>
      </c>
      <c r="G272" s="36">
        <f t="shared" si="25"/>
        <v>25497.199999999997</v>
      </c>
      <c r="H272" s="36">
        <f t="shared" si="25"/>
        <v>99365.2</v>
      </c>
      <c r="I272" s="36">
        <f t="shared" si="25"/>
        <v>0</v>
      </c>
    </row>
    <row r="273" spans="1:9" ht="16.5" customHeight="1">
      <c r="A273" s="32"/>
      <c r="B273" s="35" t="s">
        <v>101</v>
      </c>
      <c r="C273" s="36">
        <f>D273+E273+F273+G273+H273+I273</f>
        <v>30682</v>
      </c>
      <c r="D273" s="36">
        <v>30682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</row>
    <row r="274" spans="1:9" ht="16.5" customHeight="1">
      <c r="A274" s="32"/>
      <c r="B274" s="35" t="s">
        <v>64</v>
      </c>
      <c r="C274" s="36">
        <f t="shared" si="24"/>
        <v>130534.8</v>
      </c>
      <c r="D274" s="36">
        <v>34722</v>
      </c>
      <c r="E274" s="36">
        <v>0</v>
      </c>
      <c r="F274" s="36">
        <v>94854.7</v>
      </c>
      <c r="G274" s="36">
        <v>958.1</v>
      </c>
      <c r="H274" s="36">
        <v>0</v>
      </c>
      <c r="I274" s="36">
        <v>0</v>
      </c>
    </row>
    <row r="275" spans="1:9" ht="16.5" customHeight="1">
      <c r="A275" s="32"/>
      <c r="B275" s="35" t="s">
        <v>65</v>
      </c>
      <c r="C275" s="36">
        <f t="shared" si="24"/>
        <v>19216.3</v>
      </c>
      <c r="D275" s="36">
        <v>18549.2</v>
      </c>
      <c r="E275" s="36">
        <v>0</v>
      </c>
      <c r="F275" s="36">
        <v>0</v>
      </c>
      <c r="G275" s="36">
        <v>667.1</v>
      </c>
      <c r="H275" s="36">
        <v>0</v>
      </c>
      <c r="I275" s="36">
        <v>0</v>
      </c>
    </row>
    <row r="276" spans="1:9" ht="16.5" customHeight="1">
      <c r="A276" s="32"/>
      <c r="B276" s="35" t="s">
        <v>66</v>
      </c>
      <c r="C276" s="36">
        <f t="shared" si="24"/>
        <v>7660.4</v>
      </c>
      <c r="D276" s="36">
        <v>0</v>
      </c>
      <c r="E276" s="36">
        <v>0</v>
      </c>
      <c r="F276" s="36">
        <v>0</v>
      </c>
      <c r="G276" s="36">
        <v>7660.4</v>
      </c>
      <c r="H276" s="36">
        <v>0</v>
      </c>
      <c r="I276" s="36">
        <v>0</v>
      </c>
    </row>
    <row r="277" spans="1:9" ht="16.5" customHeight="1">
      <c r="A277" s="32"/>
      <c r="B277" s="35" t="s">
        <v>67</v>
      </c>
      <c r="C277" s="36">
        <f t="shared" si="24"/>
        <v>8649.6</v>
      </c>
      <c r="D277" s="36">
        <v>0</v>
      </c>
      <c r="E277" s="36">
        <v>0</v>
      </c>
      <c r="F277" s="36">
        <v>0</v>
      </c>
      <c r="G277" s="36">
        <v>8649.6</v>
      </c>
      <c r="H277" s="36">
        <v>0</v>
      </c>
      <c r="I277" s="36">
        <v>0</v>
      </c>
    </row>
    <row r="278" spans="1:9" ht="16.5" customHeight="1">
      <c r="A278" s="32"/>
      <c r="B278" s="35" t="s">
        <v>68</v>
      </c>
      <c r="C278" s="36">
        <f t="shared" si="24"/>
        <v>6110</v>
      </c>
      <c r="D278" s="36">
        <v>0</v>
      </c>
      <c r="E278" s="36">
        <v>0</v>
      </c>
      <c r="F278" s="36">
        <v>0</v>
      </c>
      <c r="G278" s="36">
        <v>6110</v>
      </c>
      <c r="H278" s="36">
        <v>0</v>
      </c>
      <c r="I278" s="36">
        <v>0</v>
      </c>
    </row>
    <row r="279" spans="1:9" ht="16.5" customHeight="1">
      <c r="A279" s="32"/>
      <c r="B279" s="35" t="s">
        <v>161</v>
      </c>
      <c r="C279" s="36">
        <f t="shared" si="24"/>
        <v>45893.299999999996</v>
      </c>
      <c r="D279" s="36">
        <v>0</v>
      </c>
      <c r="E279" s="36">
        <v>0</v>
      </c>
      <c r="F279" s="36">
        <v>0</v>
      </c>
      <c r="G279" s="36">
        <v>59.1</v>
      </c>
      <c r="H279" s="36">
        <v>45834.2</v>
      </c>
      <c r="I279" s="36">
        <v>0</v>
      </c>
    </row>
    <row r="280" spans="1:9" ht="16.5" customHeight="1">
      <c r="A280" s="32"/>
      <c r="B280" s="35" t="s">
        <v>162</v>
      </c>
      <c r="C280" s="36">
        <f t="shared" si="24"/>
        <v>4227.1</v>
      </c>
      <c r="D280" s="36">
        <v>0</v>
      </c>
      <c r="E280" s="36">
        <v>0</v>
      </c>
      <c r="F280" s="36">
        <v>0</v>
      </c>
      <c r="G280" s="36">
        <v>24.1</v>
      </c>
      <c r="H280" s="36">
        <v>4203</v>
      </c>
      <c r="I280" s="36">
        <v>0</v>
      </c>
    </row>
    <row r="281" spans="1:9" ht="16.5" customHeight="1">
      <c r="A281" s="32"/>
      <c r="B281" s="35" t="s">
        <v>163</v>
      </c>
      <c r="C281" s="36">
        <f t="shared" si="24"/>
        <v>2719.8</v>
      </c>
      <c r="D281" s="36">
        <v>0</v>
      </c>
      <c r="E281" s="36">
        <v>0</v>
      </c>
      <c r="F281" s="36">
        <v>1023</v>
      </c>
      <c r="G281" s="36">
        <v>1368.8</v>
      </c>
      <c r="H281" s="36">
        <v>328</v>
      </c>
      <c r="I281" s="36">
        <v>0</v>
      </c>
    </row>
    <row r="282" spans="1:9" ht="16.5" customHeight="1">
      <c r="A282" s="32"/>
      <c r="B282" s="35" t="s">
        <v>175</v>
      </c>
      <c r="C282" s="36">
        <f>D282+E282+F282+G282+H282+I282</f>
        <v>0</v>
      </c>
      <c r="D282" s="36">
        <v>0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</row>
    <row r="283" spans="1:9" ht="16.5" customHeight="1">
      <c r="A283" s="32"/>
      <c r="B283" s="46" t="s">
        <v>176</v>
      </c>
      <c r="C283" s="47">
        <f>D283+E283+F283+G283+H283+I283</f>
        <v>0</v>
      </c>
      <c r="D283" s="47">
        <v>0</v>
      </c>
      <c r="E283" s="47">
        <v>0</v>
      </c>
      <c r="F283" s="47">
        <v>0</v>
      </c>
      <c r="G283" s="47">
        <v>0</v>
      </c>
      <c r="H283" s="47">
        <v>0</v>
      </c>
      <c r="I283" s="47">
        <v>0</v>
      </c>
    </row>
    <row r="284" spans="1:9" ht="16.5" customHeight="1">
      <c r="A284" s="32"/>
      <c r="B284" s="35" t="s">
        <v>177</v>
      </c>
      <c r="C284" s="36">
        <f>D284+E284+F284+G284+H284+I284</f>
        <v>0</v>
      </c>
      <c r="D284" s="36">
        <v>0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</row>
    <row r="285" spans="1:9" ht="16.5" customHeight="1">
      <c r="A285" s="32"/>
      <c r="B285" s="35" t="s">
        <v>178</v>
      </c>
      <c r="C285" s="36">
        <f>D285+E285+F285+G285+H285+I285</f>
        <v>0</v>
      </c>
      <c r="D285" s="36">
        <v>0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</row>
    <row r="286" spans="1:9" ht="16.5" customHeight="1">
      <c r="A286" s="37"/>
      <c r="B286" s="35" t="s">
        <v>179</v>
      </c>
      <c r="C286" s="36">
        <f>D286+E286+F286+G286+H286+I286</f>
        <v>49000</v>
      </c>
      <c r="D286" s="36">
        <v>0</v>
      </c>
      <c r="E286" s="36">
        <v>0</v>
      </c>
      <c r="F286" s="36">
        <v>0</v>
      </c>
      <c r="G286" s="36">
        <v>0</v>
      </c>
      <c r="H286" s="36">
        <v>49000</v>
      </c>
      <c r="I286" s="36">
        <v>0</v>
      </c>
    </row>
    <row r="287" spans="1:9" ht="64.5" customHeight="1">
      <c r="A287" s="33" t="s">
        <v>117</v>
      </c>
      <c r="B287" s="49" t="s">
        <v>55</v>
      </c>
      <c r="C287" s="36">
        <f aca="true" t="shared" si="26" ref="C287:I287">SUM(C288:C301)</f>
        <v>5148</v>
      </c>
      <c r="D287" s="36">
        <f t="shared" si="26"/>
        <v>5148</v>
      </c>
      <c r="E287" s="36">
        <f t="shared" si="26"/>
        <v>0</v>
      </c>
      <c r="F287" s="36">
        <f t="shared" si="26"/>
        <v>0</v>
      </c>
      <c r="G287" s="36">
        <f t="shared" si="26"/>
        <v>0</v>
      </c>
      <c r="H287" s="36">
        <f t="shared" si="26"/>
        <v>0</v>
      </c>
      <c r="I287" s="36">
        <f t="shared" si="26"/>
        <v>0</v>
      </c>
    </row>
    <row r="288" spans="1:9" ht="16.5" customHeight="1">
      <c r="A288" s="32"/>
      <c r="B288" s="45" t="s">
        <v>101</v>
      </c>
      <c r="C288" s="36">
        <f>D288+E288+F288+G288+H288+I288</f>
        <v>5148</v>
      </c>
      <c r="D288" s="36">
        <v>5148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</row>
    <row r="289" spans="1:9" ht="16.5" customHeight="1">
      <c r="A289" s="32"/>
      <c r="B289" s="45" t="s">
        <v>64</v>
      </c>
      <c r="C289" s="36">
        <f t="shared" si="24"/>
        <v>0</v>
      </c>
      <c r="D289" s="36">
        <v>0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</row>
    <row r="290" spans="1:9" ht="16.5" customHeight="1">
      <c r="A290" s="32"/>
      <c r="B290" s="45" t="s">
        <v>65</v>
      </c>
      <c r="C290" s="36">
        <f t="shared" si="24"/>
        <v>0</v>
      </c>
      <c r="D290" s="36">
        <v>0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</row>
    <row r="291" spans="1:9" ht="16.5" customHeight="1">
      <c r="A291" s="32"/>
      <c r="B291" s="45" t="s">
        <v>66</v>
      </c>
      <c r="C291" s="36">
        <f t="shared" si="24"/>
        <v>0</v>
      </c>
      <c r="D291" s="36">
        <v>0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</row>
    <row r="292" spans="1:9" ht="16.5" customHeight="1">
      <c r="A292" s="32"/>
      <c r="B292" s="45" t="s">
        <v>67</v>
      </c>
      <c r="C292" s="36">
        <f t="shared" si="24"/>
        <v>0</v>
      </c>
      <c r="D292" s="36">
        <v>0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</row>
    <row r="293" spans="1:9" ht="16.5" customHeight="1">
      <c r="A293" s="32"/>
      <c r="B293" s="45" t="s">
        <v>68</v>
      </c>
      <c r="C293" s="36">
        <f t="shared" si="24"/>
        <v>0</v>
      </c>
      <c r="D293" s="36">
        <v>0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</row>
    <row r="294" spans="1:9" ht="16.5" customHeight="1">
      <c r="A294" s="32"/>
      <c r="B294" s="45" t="s">
        <v>161</v>
      </c>
      <c r="C294" s="36">
        <f t="shared" si="24"/>
        <v>0</v>
      </c>
      <c r="D294" s="36">
        <v>0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</row>
    <row r="295" spans="1:9" ht="16.5" customHeight="1">
      <c r="A295" s="32"/>
      <c r="B295" s="50" t="s">
        <v>162</v>
      </c>
      <c r="C295" s="47">
        <f t="shared" si="24"/>
        <v>0</v>
      </c>
      <c r="D295" s="47">
        <v>0</v>
      </c>
      <c r="E295" s="47">
        <v>0</v>
      </c>
      <c r="F295" s="47">
        <v>0</v>
      </c>
      <c r="G295" s="47">
        <v>0</v>
      </c>
      <c r="H295" s="47">
        <v>0</v>
      </c>
      <c r="I295" s="47">
        <v>0</v>
      </c>
    </row>
    <row r="296" spans="1:9" ht="16.5" customHeight="1">
      <c r="A296" s="32"/>
      <c r="B296" s="45" t="s">
        <v>163</v>
      </c>
      <c r="C296" s="36">
        <f t="shared" si="24"/>
        <v>0</v>
      </c>
      <c r="D296" s="36">
        <v>0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</row>
    <row r="297" spans="1:9" ht="16.5" customHeight="1">
      <c r="A297" s="32"/>
      <c r="B297" s="35" t="s">
        <v>175</v>
      </c>
      <c r="C297" s="36">
        <f t="shared" si="24"/>
        <v>0</v>
      </c>
      <c r="D297" s="36">
        <v>0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</row>
    <row r="298" spans="1:9" ht="16.5" customHeight="1">
      <c r="A298" s="32"/>
      <c r="B298" s="46" t="s">
        <v>176</v>
      </c>
      <c r="C298" s="47">
        <f t="shared" si="24"/>
        <v>0</v>
      </c>
      <c r="D298" s="4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</row>
    <row r="299" spans="1:9" ht="16.5" customHeight="1">
      <c r="A299" s="32"/>
      <c r="B299" s="35" t="s">
        <v>177</v>
      </c>
      <c r="C299" s="36">
        <f t="shared" si="24"/>
        <v>0</v>
      </c>
      <c r="D299" s="36">
        <v>0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</row>
    <row r="300" spans="1:9" ht="16.5" customHeight="1">
      <c r="A300" s="32"/>
      <c r="B300" s="35" t="s">
        <v>178</v>
      </c>
      <c r="C300" s="36">
        <f t="shared" si="24"/>
        <v>0</v>
      </c>
      <c r="D300" s="36">
        <v>0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</row>
    <row r="301" spans="1:9" ht="16.5" customHeight="1">
      <c r="A301" s="37"/>
      <c r="B301" s="35" t="s">
        <v>179</v>
      </c>
      <c r="C301" s="36">
        <f t="shared" si="24"/>
        <v>0</v>
      </c>
      <c r="D301" s="36">
        <v>0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</row>
    <row r="302" spans="1:9" ht="81" customHeight="1">
      <c r="A302" s="52" t="s">
        <v>131</v>
      </c>
      <c r="B302" s="34" t="s">
        <v>130</v>
      </c>
      <c r="C302" s="36">
        <f aca="true" t="shared" si="27" ref="C302:I302">SUM(C303:C316)</f>
        <v>25400.5</v>
      </c>
      <c r="D302" s="36">
        <f t="shared" si="27"/>
        <v>25400.5</v>
      </c>
      <c r="E302" s="36">
        <f t="shared" si="27"/>
        <v>0</v>
      </c>
      <c r="F302" s="36">
        <f t="shared" si="27"/>
        <v>0</v>
      </c>
      <c r="G302" s="36">
        <f t="shared" si="27"/>
        <v>0</v>
      </c>
      <c r="H302" s="36">
        <f t="shared" si="27"/>
        <v>0</v>
      </c>
      <c r="I302" s="36">
        <f t="shared" si="27"/>
        <v>0</v>
      </c>
    </row>
    <row r="303" spans="1:9" ht="16.5" customHeight="1">
      <c r="A303" s="32"/>
      <c r="B303" s="35" t="s">
        <v>101</v>
      </c>
      <c r="C303" s="36">
        <f>D303+E303+F303+G303+H303+I303</f>
        <v>25400.5</v>
      </c>
      <c r="D303" s="36">
        <v>25400.5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</row>
    <row r="304" spans="1:9" ht="16.5" customHeight="1">
      <c r="A304" s="32"/>
      <c r="B304" s="35" t="s">
        <v>64</v>
      </c>
      <c r="C304" s="36">
        <f t="shared" si="24"/>
        <v>0</v>
      </c>
      <c r="D304" s="36">
        <v>0</v>
      </c>
      <c r="E304" s="36">
        <v>0</v>
      </c>
      <c r="F304" s="36">
        <v>0</v>
      </c>
      <c r="G304" s="36">
        <v>0</v>
      </c>
      <c r="H304" s="36">
        <v>0</v>
      </c>
      <c r="I304" s="36">
        <v>0</v>
      </c>
    </row>
    <row r="305" spans="1:9" ht="16.5" customHeight="1">
      <c r="A305" s="32"/>
      <c r="B305" s="35" t="s">
        <v>65</v>
      </c>
      <c r="C305" s="36">
        <f t="shared" si="24"/>
        <v>0</v>
      </c>
      <c r="D305" s="36">
        <v>0</v>
      </c>
      <c r="E305" s="36">
        <v>0</v>
      </c>
      <c r="F305" s="36">
        <v>0</v>
      </c>
      <c r="G305" s="36">
        <v>0</v>
      </c>
      <c r="H305" s="36">
        <v>0</v>
      </c>
      <c r="I305" s="36">
        <v>0</v>
      </c>
    </row>
    <row r="306" spans="1:9" ht="16.5" customHeight="1">
      <c r="A306" s="32"/>
      <c r="B306" s="35" t="s">
        <v>66</v>
      </c>
      <c r="C306" s="36">
        <f t="shared" si="24"/>
        <v>0</v>
      </c>
      <c r="D306" s="36">
        <v>0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</row>
    <row r="307" spans="1:9" ht="16.5" customHeight="1">
      <c r="A307" s="32"/>
      <c r="B307" s="35" t="s">
        <v>67</v>
      </c>
      <c r="C307" s="36">
        <f t="shared" si="24"/>
        <v>0</v>
      </c>
      <c r="D307" s="36">
        <v>0</v>
      </c>
      <c r="E307" s="36">
        <v>0</v>
      </c>
      <c r="F307" s="36">
        <v>0</v>
      </c>
      <c r="G307" s="36">
        <v>0</v>
      </c>
      <c r="H307" s="36">
        <v>0</v>
      </c>
      <c r="I307" s="36">
        <v>0</v>
      </c>
    </row>
    <row r="308" spans="1:9" ht="16.5" customHeight="1">
      <c r="A308" s="32"/>
      <c r="B308" s="35" t="s">
        <v>68</v>
      </c>
      <c r="C308" s="36">
        <f t="shared" si="24"/>
        <v>0</v>
      </c>
      <c r="D308" s="36">
        <v>0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</row>
    <row r="309" spans="1:9" ht="16.5" customHeight="1">
      <c r="A309" s="32"/>
      <c r="B309" s="35" t="s">
        <v>161</v>
      </c>
      <c r="C309" s="36">
        <f t="shared" si="24"/>
        <v>0</v>
      </c>
      <c r="D309" s="36">
        <v>0</v>
      </c>
      <c r="E309" s="36">
        <v>0</v>
      </c>
      <c r="F309" s="36">
        <v>0</v>
      </c>
      <c r="G309" s="36">
        <v>0</v>
      </c>
      <c r="H309" s="36">
        <v>0</v>
      </c>
      <c r="I309" s="36">
        <v>0</v>
      </c>
    </row>
    <row r="310" spans="1:9" ht="16.5" customHeight="1">
      <c r="A310" s="32"/>
      <c r="B310" s="35" t="s">
        <v>162</v>
      </c>
      <c r="C310" s="36">
        <f t="shared" si="24"/>
        <v>0</v>
      </c>
      <c r="D310" s="36">
        <v>0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</row>
    <row r="311" spans="1:9" ht="16.5" customHeight="1">
      <c r="A311" s="32"/>
      <c r="B311" s="35" t="s">
        <v>163</v>
      </c>
      <c r="C311" s="36">
        <f t="shared" si="24"/>
        <v>0</v>
      </c>
      <c r="D311" s="36">
        <v>0</v>
      </c>
      <c r="E311" s="36">
        <v>0</v>
      </c>
      <c r="F311" s="36">
        <v>0</v>
      </c>
      <c r="G311" s="36">
        <v>0</v>
      </c>
      <c r="H311" s="36">
        <v>0</v>
      </c>
      <c r="I311" s="36">
        <v>0</v>
      </c>
    </row>
    <row r="312" spans="1:9" ht="16.5" customHeight="1">
      <c r="A312" s="32"/>
      <c r="B312" s="35" t="s">
        <v>175</v>
      </c>
      <c r="C312" s="36">
        <f>D312+E312+F312+G312+H312+I312</f>
        <v>0</v>
      </c>
      <c r="D312" s="36">
        <v>0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</row>
    <row r="313" spans="1:9" ht="16.5" customHeight="1">
      <c r="A313" s="32"/>
      <c r="B313" s="46" t="s">
        <v>176</v>
      </c>
      <c r="C313" s="47">
        <f>D313+E313+F313+G313+H313+I313</f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</row>
    <row r="314" spans="1:9" ht="16.5" customHeight="1">
      <c r="A314" s="32"/>
      <c r="B314" s="35" t="s">
        <v>177</v>
      </c>
      <c r="C314" s="36">
        <f>D314+E314+F314+G314+H314+I314</f>
        <v>0</v>
      </c>
      <c r="D314" s="36">
        <v>0</v>
      </c>
      <c r="E314" s="36">
        <v>0</v>
      </c>
      <c r="F314" s="36">
        <v>0</v>
      </c>
      <c r="G314" s="36">
        <v>0</v>
      </c>
      <c r="H314" s="36">
        <v>0</v>
      </c>
      <c r="I314" s="36">
        <v>0</v>
      </c>
    </row>
    <row r="315" spans="1:9" ht="16.5" customHeight="1">
      <c r="A315" s="32"/>
      <c r="B315" s="35" t="s">
        <v>178</v>
      </c>
      <c r="C315" s="36">
        <f>D315+E315+F315+G315+H315+I315</f>
        <v>0</v>
      </c>
      <c r="D315" s="36">
        <v>0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</row>
    <row r="316" spans="1:9" ht="16.5" customHeight="1">
      <c r="A316" s="37"/>
      <c r="B316" s="35" t="s">
        <v>179</v>
      </c>
      <c r="C316" s="36">
        <f>D316+E316+F316+G316+H316+I316</f>
        <v>0</v>
      </c>
      <c r="D316" s="36">
        <v>0</v>
      </c>
      <c r="E316" s="36">
        <v>0</v>
      </c>
      <c r="F316" s="36">
        <v>0</v>
      </c>
      <c r="G316" s="36">
        <v>0</v>
      </c>
      <c r="H316" s="36">
        <v>0</v>
      </c>
      <c r="I316" s="36">
        <v>0</v>
      </c>
    </row>
    <row r="317" spans="1:9" ht="79.5" customHeight="1">
      <c r="A317" s="33" t="s">
        <v>135</v>
      </c>
      <c r="B317" s="49" t="s">
        <v>173</v>
      </c>
      <c r="C317" s="36">
        <f aca="true" t="shared" si="28" ref="C317:I317">SUM(C318:C331)</f>
        <v>491</v>
      </c>
      <c r="D317" s="36">
        <f t="shared" si="28"/>
        <v>491</v>
      </c>
      <c r="E317" s="36">
        <f t="shared" si="28"/>
        <v>0</v>
      </c>
      <c r="F317" s="36">
        <f t="shared" si="28"/>
        <v>0</v>
      </c>
      <c r="G317" s="36">
        <f t="shared" si="28"/>
        <v>0</v>
      </c>
      <c r="H317" s="36">
        <f t="shared" si="28"/>
        <v>0</v>
      </c>
      <c r="I317" s="36">
        <f t="shared" si="28"/>
        <v>0</v>
      </c>
    </row>
    <row r="318" spans="1:9" ht="16.5" customHeight="1">
      <c r="A318" s="32"/>
      <c r="B318" s="45" t="s">
        <v>101</v>
      </c>
      <c r="C318" s="36">
        <f>D318+E318+F318+G318+H318+I318</f>
        <v>491</v>
      </c>
      <c r="D318" s="36">
        <v>491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</row>
    <row r="319" spans="1:9" ht="16.5" customHeight="1">
      <c r="A319" s="32"/>
      <c r="B319" s="45" t="s">
        <v>64</v>
      </c>
      <c r="C319" s="36">
        <f t="shared" si="24"/>
        <v>0</v>
      </c>
      <c r="D319" s="36">
        <v>0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</row>
    <row r="320" spans="1:9" ht="16.5" customHeight="1">
      <c r="A320" s="32"/>
      <c r="B320" s="45" t="s">
        <v>65</v>
      </c>
      <c r="C320" s="36">
        <f t="shared" si="24"/>
        <v>0</v>
      </c>
      <c r="D320" s="36">
        <v>0</v>
      </c>
      <c r="E320" s="36">
        <v>0</v>
      </c>
      <c r="F320" s="36">
        <v>0</v>
      </c>
      <c r="G320" s="36">
        <v>0</v>
      </c>
      <c r="H320" s="36">
        <v>0</v>
      </c>
      <c r="I320" s="36">
        <v>0</v>
      </c>
    </row>
    <row r="321" spans="1:9" ht="16.5" customHeight="1">
      <c r="A321" s="32"/>
      <c r="B321" s="50" t="s">
        <v>66</v>
      </c>
      <c r="C321" s="47">
        <f t="shared" si="24"/>
        <v>0</v>
      </c>
      <c r="D321" s="47">
        <v>0</v>
      </c>
      <c r="E321" s="47">
        <v>0</v>
      </c>
      <c r="F321" s="47">
        <v>0</v>
      </c>
      <c r="G321" s="47">
        <v>0</v>
      </c>
      <c r="H321" s="47">
        <v>0</v>
      </c>
      <c r="I321" s="47">
        <v>0</v>
      </c>
    </row>
    <row r="322" spans="1:9" ht="16.5" customHeight="1">
      <c r="A322" s="32"/>
      <c r="B322" s="45" t="s">
        <v>67</v>
      </c>
      <c r="C322" s="36">
        <f t="shared" si="24"/>
        <v>0</v>
      </c>
      <c r="D322" s="36">
        <v>0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</row>
    <row r="323" spans="1:9" ht="16.5" customHeight="1">
      <c r="A323" s="32"/>
      <c r="B323" s="45" t="s">
        <v>68</v>
      </c>
      <c r="C323" s="36">
        <f t="shared" si="24"/>
        <v>0</v>
      </c>
      <c r="D323" s="36">
        <v>0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</row>
    <row r="324" spans="1:9" ht="16.5" customHeight="1">
      <c r="A324" s="32"/>
      <c r="B324" s="45" t="s">
        <v>161</v>
      </c>
      <c r="C324" s="36">
        <f t="shared" si="24"/>
        <v>0</v>
      </c>
      <c r="D324" s="36">
        <v>0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</row>
    <row r="325" spans="1:9" ht="16.5" customHeight="1">
      <c r="A325" s="32"/>
      <c r="B325" s="45" t="s">
        <v>162</v>
      </c>
      <c r="C325" s="36">
        <f t="shared" si="24"/>
        <v>0</v>
      </c>
      <c r="D325" s="36">
        <v>0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</row>
    <row r="326" spans="1:9" ht="16.5" customHeight="1">
      <c r="A326" s="32"/>
      <c r="B326" s="45" t="s">
        <v>163</v>
      </c>
      <c r="C326" s="36">
        <f t="shared" si="24"/>
        <v>0</v>
      </c>
      <c r="D326" s="36">
        <v>0</v>
      </c>
      <c r="E326" s="36">
        <v>0</v>
      </c>
      <c r="F326" s="47">
        <v>0</v>
      </c>
      <c r="G326" s="36">
        <v>0</v>
      </c>
      <c r="H326" s="36">
        <v>0</v>
      </c>
      <c r="I326" s="36">
        <v>0</v>
      </c>
    </row>
    <row r="327" spans="1:9" ht="16.5" customHeight="1">
      <c r="A327" s="32"/>
      <c r="B327" s="35" t="s">
        <v>175</v>
      </c>
      <c r="C327" s="36">
        <f t="shared" si="24"/>
        <v>0</v>
      </c>
      <c r="D327" s="36">
        <v>0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</row>
    <row r="328" spans="1:9" ht="16.5" customHeight="1">
      <c r="A328" s="32"/>
      <c r="B328" s="46" t="s">
        <v>176</v>
      </c>
      <c r="C328" s="47">
        <f t="shared" si="24"/>
        <v>0</v>
      </c>
      <c r="D328" s="47">
        <v>0</v>
      </c>
      <c r="E328" s="47">
        <v>0</v>
      </c>
      <c r="F328" s="47">
        <v>0</v>
      </c>
      <c r="G328" s="47">
        <v>0</v>
      </c>
      <c r="H328" s="47">
        <v>0</v>
      </c>
      <c r="I328" s="47">
        <v>0</v>
      </c>
    </row>
    <row r="329" spans="1:9" ht="16.5" customHeight="1">
      <c r="A329" s="32"/>
      <c r="B329" s="35" t="s">
        <v>177</v>
      </c>
      <c r="C329" s="36">
        <f t="shared" si="24"/>
        <v>0</v>
      </c>
      <c r="D329" s="36">
        <v>0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</row>
    <row r="330" spans="1:9" ht="16.5" customHeight="1">
      <c r="A330" s="32"/>
      <c r="B330" s="35" t="s">
        <v>178</v>
      </c>
      <c r="C330" s="36">
        <f t="shared" si="24"/>
        <v>0</v>
      </c>
      <c r="D330" s="36">
        <v>0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</row>
    <row r="331" spans="1:9" ht="16.5" customHeight="1">
      <c r="A331" s="37"/>
      <c r="B331" s="35" t="s">
        <v>179</v>
      </c>
      <c r="C331" s="36">
        <f t="shared" si="24"/>
        <v>0</v>
      </c>
      <c r="D331" s="36">
        <v>0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</row>
    <row r="332" spans="1:9" ht="50.25" customHeight="1">
      <c r="A332" s="52" t="s">
        <v>136</v>
      </c>
      <c r="B332" s="34" t="s">
        <v>137</v>
      </c>
      <c r="C332" s="36">
        <f aca="true" t="shared" si="29" ref="C332:I332">SUM(C333:C346)</f>
        <v>22919.6</v>
      </c>
      <c r="D332" s="36">
        <f t="shared" si="29"/>
        <v>632</v>
      </c>
      <c r="E332" s="36">
        <f t="shared" si="29"/>
        <v>0</v>
      </c>
      <c r="F332" s="36">
        <f t="shared" si="29"/>
        <v>0</v>
      </c>
      <c r="G332" s="36">
        <f t="shared" si="29"/>
        <v>7128.699999999999</v>
      </c>
      <c r="H332" s="36">
        <f t="shared" si="29"/>
        <v>0</v>
      </c>
      <c r="I332" s="36">
        <f t="shared" si="29"/>
        <v>15158.9</v>
      </c>
    </row>
    <row r="333" spans="1:9" ht="16.5" customHeight="1">
      <c r="A333" s="32"/>
      <c r="B333" s="35" t="s">
        <v>101</v>
      </c>
      <c r="C333" s="36">
        <f>D333+E333+F333+G333+H333+I333</f>
        <v>632</v>
      </c>
      <c r="D333" s="36">
        <v>632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</row>
    <row r="334" spans="1:9" ht="16.5" customHeight="1">
      <c r="A334" s="32"/>
      <c r="B334" s="35" t="s">
        <v>64</v>
      </c>
      <c r="C334" s="36">
        <f t="shared" si="24"/>
        <v>0</v>
      </c>
      <c r="D334" s="36">
        <v>0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</row>
    <row r="335" spans="1:9" ht="16.5" customHeight="1">
      <c r="A335" s="32"/>
      <c r="B335" s="35" t="s">
        <v>65</v>
      </c>
      <c r="C335" s="36">
        <f t="shared" si="24"/>
        <v>821.1</v>
      </c>
      <c r="D335" s="36">
        <v>0</v>
      </c>
      <c r="E335" s="36">
        <v>0</v>
      </c>
      <c r="F335" s="36">
        <v>0</v>
      </c>
      <c r="G335" s="36">
        <v>821.1</v>
      </c>
      <c r="H335" s="36">
        <v>0</v>
      </c>
      <c r="I335" s="36">
        <v>0</v>
      </c>
    </row>
    <row r="336" spans="1:9" ht="16.5" customHeight="1">
      <c r="A336" s="32"/>
      <c r="B336" s="35" t="s">
        <v>66</v>
      </c>
      <c r="C336" s="36">
        <f t="shared" si="24"/>
        <v>2771.1</v>
      </c>
      <c r="D336" s="36">
        <v>0</v>
      </c>
      <c r="E336" s="36">
        <v>0</v>
      </c>
      <c r="F336" s="36">
        <v>0</v>
      </c>
      <c r="G336" s="36">
        <v>2771.1</v>
      </c>
      <c r="H336" s="36">
        <v>0</v>
      </c>
      <c r="I336" s="36">
        <v>0</v>
      </c>
    </row>
    <row r="337" spans="1:9" ht="16.5" customHeight="1">
      <c r="A337" s="32"/>
      <c r="B337" s="35" t="s">
        <v>67</v>
      </c>
      <c r="C337" s="36">
        <f t="shared" si="24"/>
        <v>517.4</v>
      </c>
      <c r="D337" s="36">
        <v>0</v>
      </c>
      <c r="E337" s="36">
        <v>0</v>
      </c>
      <c r="F337" s="36">
        <v>0</v>
      </c>
      <c r="G337" s="36">
        <v>517.4</v>
      </c>
      <c r="H337" s="36">
        <v>0</v>
      </c>
      <c r="I337" s="36">
        <v>0</v>
      </c>
    </row>
    <row r="338" spans="1:9" ht="16.5" customHeight="1">
      <c r="A338" s="32"/>
      <c r="B338" s="35" t="s">
        <v>68</v>
      </c>
      <c r="C338" s="36">
        <f t="shared" si="24"/>
        <v>0</v>
      </c>
      <c r="D338" s="36">
        <v>0</v>
      </c>
      <c r="E338" s="36">
        <v>0</v>
      </c>
      <c r="F338" s="36">
        <v>0</v>
      </c>
      <c r="G338" s="36">
        <v>0</v>
      </c>
      <c r="H338" s="36">
        <v>0</v>
      </c>
      <c r="I338" s="36">
        <v>0</v>
      </c>
    </row>
    <row r="339" spans="1:9" ht="16.5" customHeight="1">
      <c r="A339" s="32"/>
      <c r="B339" s="35" t="s">
        <v>161</v>
      </c>
      <c r="C339" s="36">
        <f t="shared" si="24"/>
        <v>0</v>
      </c>
      <c r="D339" s="36">
        <v>0</v>
      </c>
      <c r="E339" s="36">
        <v>0</v>
      </c>
      <c r="F339" s="36">
        <v>0</v>
      </c>
      <c r="G339" s="36">
        <v>0</v>
      </c>
      <c r="H339" s="36">
        <v>0</v>
      </c>
      <c r="I339" s="36">
        <v>0</v>
      </c>
    </row>
    <row r="340" spans="1:9" ht="16.5" customHeight="1">
      <c r="A340" s="32"/>
      <c r="B340" s="35" t="s">
        <v>162</v>
      </c>
      <c r="C340" s="36">
        <f t="shared" si="24"/>
        <v>0</v>
      </c>
      <c r="D340" s="36">
        <v>0</v>
      </c>
      <c r="E340" s="36">
        <v>0</v>
      </c>
      <c r="F340" s="36">
        <v>0</v>
      </c>
      <c r="G340" s="36">
        <v>0</v>
      </c>
      <c r="H340" s="36">
        <v>0</v>
      </c>
      <c r="I340" s="36">
        <v>0</v>
      </c>
    </row>
    <row r="341" spans="1:9" ht="16.5" customHeight="1">
      <c r="A341" s="32"/>
      <c r="B341" s="35" t="s">
        <v>163</v>
      </c>
      <c r="C341" s="36">
        <f t="shared" si="24"/>
        <v>0</v>
      </c>
      <c r="D341" s="36">
        <v>0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</row>
    <row r="342" spans="1:9" ht="16.5" customHeight="1">
      <c r="A342" s="32"/>
      <c r="B342" s="35" t="s">
        <v>175</v>
      </c>
      <c r="C342" s="36">
        <f>D342+E342+F342+G342+H342+I342</f>
        <v>7486.4</v>
      </c>
      <c r="D342" s="36">
        <v>0</v>
      </c>
      <c r="E342" s="36">
        <v>0</v>
      </c>
      <c r="F342" s="36">
        <v>0</v>
      </c>
      <c r="G342" s="36">
        <v>0</v>
      </c>
      <c r="H342" s="36">
        <v>0</v>
      </c>
      <c r="I342" s="36">
        <v>7486.4</v>
      </c>
    </row>
    <row r="343" spans="1:9" ht="16.5" customHeight="1">
      <c r="A343" s="32"/>
      <c r="B343" s="46" t="s">
        <v>176</v>
      </c>
      <c r="C343" s="47">
        <f>D343+E343+F343+G343+H343+I343</f>
        <v>7672.5</v>
      </c>
      <c r="D343" s="47">
        <v>0</v>
      </c>
      <c r="E343" s="47">
        <v>0</v>
      </c>
      <c r="F343" s="47">
        <v>0</v>
      </c>
      <c r="G343" s="47">
        <v>0</v>
      </c>
      <c r="H343" s="47">
        <v>0</v>
      </c>
      <c r="I343" s="36">
        <v>7672.5</v>
      </c>
    </row>
    <row r="344" spans="1:9" ht="16.5" customHeight="1">
      <c r="A344" s="32"/>
      <c r="B344" s="35" t="s">
        <v>177</v>
      </c>
      <c r="C344" s="36">
        <f>D344+E344+F344+G344+H344+I344</f>
        <v>3019.1</v>
      </c>
      <c r="D344" s="36">
        <v>0</v>
      </c>
      <c r="E344" s="36">
        <v>0</v>
      </c>
      <c r="F344" s="36">
        <v>0</v>
      </c>
      <c r="G344" s="36">
        <v>3019.1</v>
      </c>
      <c r="H344" s="36">
        <v>0</v>
      </c>
      <c r="I344" s="36">
        <v>0</v>
      </c>
    </row>
    <row r="345" spans="1:9" ht="16.5" customHeight="1">
      <c r="A345" s="32"/>
      <c r="B345" s="35" t="s">
        <v>178</v>
      </c>
      <c r="C345" s="36">
        <f>D345+E345+F345+G345+H345+I345</f>
        <v>0</v>
      </c>
      <c r="D345" s="36">
        <v>0</v>
      </c>
      <c r="E345" s="36">
        <v>0</v>
      </c>
      <c r="F345" s="36">
        <v>0</v>
      </c>
      <c r="G345" s="36">
        <v>0</v>
      </c>
      <c r="H345" s="36">
        <v>0</v>
      </c>
      <c r="I345" s="36">
        <v>0</v>
      </c>
    </row>
    <row r="346" spans="1:9" ht="16.5" customHeight="1">
      <c r="A346" s="37"/>
      <c r="B346" s="35" t="s">
        <v>179</v>
      </c>
      <c r="C346" s="36">
        <f>D346+E346+F346+G346+H346+I346</f>
        <v>0</v>
      </c>
      <c r="D346" s="36">
        <v>0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</row>
    <row r="347" spans="1:9" ht="49.5" customHeight="1">
      <c r="A347" s="33" t="s">
        <v>138</v>
      </c>
      <c r="B347" s="49" t="s">
        <v>17</v>
      </c>
      <c r="C347" s="36">
        <f aca="true" t="shared" si="30" ref="C347:I347">SUM(C348:C361)</f>
        <v>240763.90000000002</v>
      </c>
      <c r="D347" s="36">
        <f t="shared" si="30"/>
        <v>15097.5</v>
      </c>
      <c r="E347" s="36">
        <f t="shared" si="30"/>
        <v>0</v>
      </c>
      <c r="F347" s="36">
        <f t="shared" si="30"/>
        <v>0</v>
      </c>
      <c r="G347" s="36">
        <f t="shared" si="30"/>
        <v>775.9000000000001</v>
      </c>
      <c r="H347" s="36">
        <f t="shared" si="30"/>
        <v>0</v>
      </c>
      <c r="I347" s="36">
        <f t="shared" si="30"/>
        <v>224890.5</v>
      </c>
    </row>
    <row r="348" spans="1:9" ht="16.5" customHeight="1">
      <c r="A348" s="32"/>
      <c r="B348" s="50" t="s">
        <v>101</v>
      </c>
      <c r="C348" s="47">
        <f>D348+E348+F348+G348+H348+I348</f>
        <v>201.7</v>
      </c>
      <c r="D348" s="47">
        <v>0</v>
      </c>
      <c r="E348" s="47">
        <v>0</v>
      </c>
      <c r="F348" s="47">
        <v>0</v>
      </c>
      <c r="G348" s="47">
        <v>201.7</v>
      </c>
      <c r="H348" s="47">
        <v>0</v>
      </c>
      <c r="I348" s="47">
        <v>0</v>
      </c>
    </row>
    <row r="349" spans="1:9" ht="16.5" customHeight="1">
      <c r="A349" s="32"/>
      <c r="B349" s="45" t="s">
        <v>64</v>
      </c>
      <c r="C349" s="36">
        <f t="shared" si="24"/>
        <v>15097.5</v>
      </c>
      <c r="D349" s="36">
        <v>15097.5</v>
      </c>
      <c r="E349" s="36">
        <v>0</v>
      </c>
      <c r="F349" s="36">
        <v>0</v>
      </c>
      <c r="G349" s="36">
        <v>0</v>
      </c>
      <c r="H349" s="36">
        <v>0</v>
      </c>
      <c r="I349" s="36">
        <v>0</v>
      </c>
    </row>
    <row r="350" spans="1:9" ht="16.5" customHeight="1">
      <c r="A350" s="32"/>
      <c r="B350" s="45" t="s">
        <v>65</v>
      </c>
      <c r="C350" s="36">
        <f t="shared" si="24"/>
        <v>574.2</v>
      </c>
      <c r="D350" s="36">
        <v>0</v>
      </c>
      <c r="E350" s="36">
        <v>0</v>
      </c>
      <c r="F350" s="36">
        <v>0</v>
      </c>
      <c r="G350" s="36">
        <v>574.2</v>
      </c>
      <c r="H350" s="36">
        <v>0</v>
      </c>
      <c r="I350" s="36">
        <v>0</v>
      </c>
    </row>
    <row r="351" spans="1:9" ht="16.5" customHeight="1">
      <c r="A351" s="32"/>
      <c r="B351" s="45" t="s">
        <v>66</v>
      </c>
      <c r="C351" s="36">
        <f t="shared" si="24"/>
        <v>0</v>
      </c>
      <c r="D351" s="36">
        <v>0</v>
      </c>
      <c r="E351" s="36">
        <v>0</v>
      </c>
      <c r="F351" s="36">
        <v>0</v>
      </c>
      <c r="G351" s="36">
        <v>0</v>
      </c>
      <c r="H351" s="36">
        <v>0</v>
      </c>
      <c r="I351" s="36">
        <v>0</v>
      </c>
    </row>
    <row r="352" spans="1:9" ht="16.5" customHeight="1">
      <c r="A352" s="32"/>
      <c r="B352" s="45" t="s">
        <v>67</v>
      </c>
      <c r="C352" s="36">
        <f aca="true" t="shared" si="31" ref="C352:C416">D352+E352+F352+G352+H352+I352</f>
        <v>9000</v>
      </c>
      <c r="D352" s="36">
        <v>0</v>
      </c>
      <c r="E352" s="36">
        <v>0</v>
      </c>
      <c r="F352" s="36">
        <v>0</v>
      </c>
      <c r="G352" s="36">
        <v>0</v>
      </c>
      <c r="H352" s="36">
        <v>0</v>
      </c>
      <c r="I352" s="36">
        <v>9000</v>
      </c>
    </row>
    <row r="353" spans="1:9" ht="16.5" customHeight="1">
      <c r="A353" s="32"/>
      <c r="B353" s="45" t="s">
        <v>68</v>
      </c>
      <c r="C353" s="36">
        <f t="shared" si="31"/>
        <v>11728.1</v>
      </c>
      <c r="D353" s="36">
        <v>0</v>
      </c>
      <c r="E353" s="36">
        <v>0</v>
      </c>
      <c r="F353" s="36">
        <v>0</v>
      </c>
      <c r="G353" s="36">
        <v>0</v>
      </c>
      <c r="H353" s="36">
        <v>0</v>
      </c>
      <c r="I353" s="36">
        <v>11728.1</v>
      </c>
    </row>
    <row r="354" spans="1:9" ht="16.5" customHeight="1">
      <c r="A354" s="32"/>
      <c r="B354" s="45" t="s">
        <v>161</v>
      </c>
      <c r="C354" s="36">
        <f t="shared" si="31"/>
        <v>20667.2</v>
      </c>
      <c r="D354" s="36">
        <v>0</v>
      </c>
      <c r="E354" s="36">
        <v>0</v>
      </c>
      <c r="F354" s="36">
        <v>0</v>
      </c>
      <c r="G354" s="36">
        <v>0</v>
      </c>
      <c r="H354" s="36">
        <v>0</v>
      </c>
      <c r="I354" s="36">
        <v>20667.2</v>
      </c>
    </row>
    <row r="355" spans="1:9" ht="16.5" customHeight="1">
      <c r="A355" s="32"/>
      <c r="B355" s="45" t="s">
        <v>162</v>
      </c>
      <c r="C355" s="36">
        <f t="shared" si="31"/>
        <v>24044.4</v>
      </c>
      <c r="D355" s="36">
        <v>0</v>
      </c>
      <c r="E355" s="36">
        <v>0</v>
      </c>
      <c r="F355" s="36">
        <v>0</v>
      </c>
      <c r="G355" s="36">
        <v>0</v>
      </c>
      <c r="H355" s="36">
        <v>0</v>
      </c>
      <c r="I355" s="36">
        <v>24044.4</v>
      </c>
    </row>
    <row r="356" spans="1:9" ht="16.5" customHeight="1">
      <c r="A356" s="32"/>
      <c r="B356" s="45" t="s">
        <v>163</v>
      </c>
      <c r="C356" s="36">
        <f t="shared" si="31"/>
        <v>0</v>
      </c>
      <c r="D356" s="36">
        <v>0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</row>
    <row r="357" spans="1:9" ht="16.5" customHeight="1">
      <c r="A357" s="32"/>
      <c r="B357" s="35" t="s">
        <v>175</v>
      </c>
      <c r="C357" s="36">
        <f t="shared" si="31"/>
        <v>0</v>
      </c>
      <c r="D357" s="36">
        <v>0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</row>
    <row r="358" spans="1:9" ht="16.5" customHeight="1">
      <c r="A358" s="32"/>
      <c r="B358" s="46" t="s">
        <v>176</v>
      </c>
      <c r="C358" s="47">
        <f t="shared" si="31"/>
        <v>10000</v>
      </c>
      <c r="D358" s="47">
        <v>0</v>
      </c>
      <c r="E358" s="47">
        <v>0</v>
      </c>
      <c r="F358" s="47">
        <v>0</v>
      </c>
      <c r="G358" s="47">
        <v>0</v>
      </c>
      <c r="H358" s="47">
        <v>0</v>
      </c>
      <c r="I358" s="36">
        <v>10000</v>
      </c>
    </row>
    <row r="359" spans="1:9" ht="16.5" customHeight="1">
      <c r="A359" s="32"/>
      <c r="B359" s="35" t="s">
        <v>177</v>
      </c>
      <c r="C359" s="36">
        <f t="shared" si="31"/>
        <v>50000</v>
      </c>
      <c r="D359" s="36">
        <v>0</v>
      </c>
      <c r="E359" s="36">
        <v>0</v>
      </c>
      <c r="F359" s="36">
        <v>0</v>
      </c>
      <c r="G359" s="36">
        <v>0</v>
      </c>
      <c r="H359" s="36">
        <v>0</v>
      </c>
      <c r="I359" s="36">
        <v>50000</v>
      </c>
    </row>
    <row r="360" spans="1:9" ht="16.5" customHeight="1">
      <c r="A360" s="32"/>
      <c r="B360" s="35" t="s">
        <v>178</v>
      </c>
      <c r="C360" s="36">
        <f t="shared" si="31"/>
        <v>50000</v>
      </c>
      <c r="D360" s="36">
        <v>0</v>
      </c>
      <c r="E360" s="36">
        <v>0</v>
      </c>
      <c r="F360" s="36">
        <v>0</v>
      </c>
      <c r="G360" s="36">
        <v>0</v>
      </c>
      <c r="H360" s="36">
        <v>0</v>
      </c>
      <c r="I360" s="36">
        <v>50000</v>
      </c>
    </row>
    <row r="361" spans="1:9" ht="16.5" customHeight="1">
      <c r="A361" s="37"/>
      <c r="B361" s="35" t="s">
        <v>179</v>
      </c>
      <c r="C361" s="36">
        <f t="shared" si="31"/>
        <v>49450.8</v>
      </c>
      <c r="D361" s="36">
        <v>0</v>
      </c>
      <c r="E361" s="36">
        <v>0</v>
      </c>
      <c r="F361" s="36">
        <v>0</v>
      </c>
      <c r="G361" s="36">
        <v>0</v>
      </c>
      <c r="H361" s="36">
        <v>0</v>
      </c>
      <c r="I361" s="54">
        <v>49450.8</v>
      </c>
    </row>
    <row r="362" spans="1:9" ht="33" customHeight="1">
      <c r="A362" s="52" t="s">
        <v>30</v>
      </c>
      <c r="B362" s="34" t="s">
        <v>180</v>
      </c>
      <c r="C362" s="36">
        <f aca="true" t="shared" si="32" ref="C362:I362">SUM(C363:C376)</f>
        <v>27490.7</v>
      </c>
      <c r="D362" s="36">
        <f t="shared" si="32"/>
        <v>17205.2</v>
      </c>
      <c r="E362" s="36">
        <f t="shared" si="32"/>
        <v>0</v>
      </c>
      <c r="F362" s="36">
        <f t="shared" si="32"/>
        <v>0</v>
      </c>
      <c r="G362" s="36">
        <f t="shared" si="32"/>
        <v>10285.5</v>
      </c>
      <c r="H362" s="36">
        <f t="shared" si="32"/>
        <v>0</v>
      </c>
      <c r="I362" s="36">
        <f t="shared" si="32"/>
        <v>0</v>
      </c>
    </row>
    <row r="363" spans="1:9" ht="16.5" customHeight="1">
      <c r="A363" s="32"/>
      <c r="B363" s="35" t="s">
        <v>101</v>
      </c>
      <c r="C363" s="36">
        <f>D363+E363+F363+G363+H363+I363</f>
        <v>10428</v>
      </c>
      <c r="D363" s="36">
        <v>10428</v>
      </c>
      <c r="E363" s="36">
        <v>0</v>
      </c>
      <c r="F363" s="36">
        <v>0</v>
      </c>
      <c r="G363" s="36">
        <v>0</v>
      </c>
      <c r="H363" s="36">
        <v>0</v>
      </c>
      <c r="I363" s="36">
        <v>0</v>
      </c>
    </row>
    <row r="364" spans="1:9" ht="16.5" customHeight="1">
      <c r="A364" s="32"/>
      <c r="B364" s="35" t="s">
        <v>64</v>
      </c>
      <c r="C364" s="36">
        <f t="shared" si="31"/>
        <v>7168.7</v>
      </c>
      <c r="D364" s="36">
        <v>6777.2</v>
      </c>
      <c r="E364" s="36">
        <v>0</v>
      </c>
      <c r="F364" s="36">
        <v>0</v>
      </c>
      <c r="G364" s="36">
        <v>391.5</v>
      </c>
      <c r="H364" s="36">
        <v>0</v>
      </c>
      <c r="I364" s="36">
        <v>0</v>
      </c>
    </row>
    <row r="365" spans="1:9" ht="16.5" customHeight="1">
      <c r="A365" s="32"/>
      <c r="B365" s="35" t="s">
        <v>65</v>
      </c>
      <c r="C365" s="36">
        <f t="shared" si="31"/>
        <v>0</v>
      </c>
      <c r="D365" s="36">
        <v>0</v>
      </c>
      <c r="E365" s="36">
        <v>0</v>
      </c>
      <c r="F365" s="36">
        <v>0</v>
      </c>
      <c r="G365" s="36">
        <v>0</v>
      </c>
      <c r="H365" s="36">
        <v>0</v>
      </c>
      <c r="I365" s="36">
        <v>0</v>
      </c>
    </row>
    <row r="366" spans="1:9" ht="16.5" customHeight="1">
      <c r="A366" s="32"/>
      <c r="B366" s="35" t="s">
        <v>66</v>
      </c>
      <c r="C366" s="36">
        <f t="shared" si="31"/>
        <v>0</v>
      </c>
      <c r="D366" s="36">
        <v>0</v>
      </c>
      <c r="E366" s="36">
        <v>0</v>
      </c>
      <c r="F366" s="36">
        <v>0</v>
      </c>
      <c r="G366" s="36">
        <v>0</v>
      </c>
      <c r="H366" s="36">
        <v>0</v>
      </c>
      <c r="I366" s="36">
        <v>0</v>
      </c>
    </row>
    <row r="367" spans="1:9" ht="16.5" customHeight="1">
      <c r="A367" s="32"/>
      <c r="B367" s="35" t="s">
        <v>67</v>
      </c>
      <c r="C367" s="36">
        <f t="shared" si="31"/>
        <v>0</v>
      </c>
      <c r="D367" s="36">
        <v>0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</row>
    <row r="368" spans="1:9" ht="16.5" customHeight="1">
      <c r="A368" s="32"/>
      <c r="B368" s="35" t="s">
        <v>68</v>
      </c>
      <c r="C368" s="36">
        <f t="shared" si="31"/>
        <v>0</v>
      </c>
      <c r="D368" s="36">
        <v>0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</row>
    <row r="369" spans="1:9" ht="16.5" customHeight="1">
      <c r="A369" s="32"/>
      <c r="B369" s="35" t="s">
        <v>161</v>
      </c>
      <c r="C369" s="36">
        <f t="shared" si="31"/>
        <v>0</v>
      </c>
      <c r="D369" s="36">
        <v>0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</row>
    <row r="370" spans="1:9" ht="16.5" customHeight="1">
      <c r="A370" s="32"/>
      <c r="B370" s="35" t="s">
        <v>162</v>
      </c>
      <c r="C370" s="36">
        <f t="shared" si="31"/>
        <v>0</v>
      </c>
      <c r="D370" s="36">
        <v>0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</row>
    <row r="371" spans="1:9" ht="16.5" customHeight="1">
      <c r="A371" s="32"/>
      <c r="B371" s="35" t="s">
        <v>163</v>
      </c>
      <c r="C371" s="36">
        <f t="shared" si="31"/>
        <v>0</v>
      </c>
      <c r="D371" s="36">
        <v>0</v>
      </c>
      <c r="E371" s="36">
        <v>0</v>
      </c>
      <c r="F371" s="36">
        <v>0</v>
      </c>
      <c r="G371" s="36">
        <v>0</v>
      </c>
      <c r="H371" s="36">
        <v>0</v>
      </c>
      <c r="I371" s="36">
        <v>0</v>
      </c>
    </row>
    <row r="372" spans="1:9" ht="16.5" customHeight="1">
      <c r="A372" s="32"/>
      <c r="B372" s="35" t="s">
        <v>175</v>
      </c>
      <c r="C372" s="36">
        <f>D372+E372+F372+G372+H372+I372</f>
        <v>2194</v>
      </c>
      <c r="D372" s="36">
        <v>0</v>
      </c>
      <c r="E372" s="36">
        <v>0</v>
      </c>
      <c r="F372" s="36">
        <v>0</v>
      </c>
      <c r="G372" s="54">
        <v>2194</v>
      </c>
      <c r="H372" s="36">
        <v>0</v>
      </c>
      <c r="I372" s="36">
        <v>0</v>
      </c>
    </row>
    <row r="373" spans="1:9" ht="16.5" customHeight="1">
      <c r="A373" s="32"/>
      <c r="B373" s="46" t="s">
        <v>176</v>
      </c>
      <c r="C373" s="47">
        <f>D373+E373+F373+G373+H373+I373</f>
        <v>2700</v>
      </c>
      <c r="D373" s="47">
        <v>0</v>
      </c>
      <c r="E373" s="47">
        <v>0</v>
      </c>
      <c r="F373" s="47">
        <v>0</v>
      </c>
      <c r="G373" s="54">
        <f>650+2050</f>
        <v>2700</v>
      </c>
      <c r="H373" s="47">
        <v>0</v>
      </c>
      <c r="I373" s="47">
        <v>0</v>
      </c>
    </row>
    <row r="374" spans="1:9" ht="16.5" customHeight="1">
      <c r="A374" s="32"/>
      <c r="B374" s="35" t="s">
        <v>177</v>
      </c>
      <c r="C374" s="36">
        <f>D374+E374+F374+G374+H374+I374</f>
        <v>620</v>
      </c>
      <c r="D374" s="36">
        <v>0</v>
      </c>
      <c r="E374" s="36">
        <v>0</v>
      </c>
      <c r="F374" s="36">
        <v>0</v>
      </c>
      <c r="G374" s="54">
        <v>620</v>
      </c>
      <c r="H374" s="36">
        <v>0</v>
      </c>
      <c r="I374" s="36">
        <v>0</v>
      </c>
    </row>
    <row r="375" spans="1:9" ht="16.5" customHeight="1">
      <c r="A375" s="32"/>
      <c r="B375" s="35" t="s">
        <v>178</v>
      </c>
      <c r="C375" s="36">
        <f>D375+E375+F375+G375+H375+I375</f>
        <v>3780</v>
      </c>
      <c r="D375" s="36">
        <v>0</v>
      </c>
      <c r="E375" s="36">
        <v>0</v>
      </c>
      <c r="F375" s="36">
        <v>0</v>
      </c>
      <c r="G375" s="54">
        <v>3780</v>
      </c>
      <c r="H375" s="36">
        <v>0</v>
      </c>
      <c r="I375" s="36">
        <v>0</v>
      </c>
    </row>
    <row r="376" spans="1:9" ht="16.5" customHeight="1">
      <c r="A376" s="37"/>
      <c r="B376" s="35" t="s">
        <v>179</v>
      </c>
      <c r="C376" s="36">
        <f>D376+E376+F376+G376+H376+I376</f>
        <v>600</v>
      </c>
      <c r="D376" s="36">
        <v>0</v>
      </c>
      <c r="E376" s="36">
        <v>0</v>
      </c>
      <c r="F376" s="36">
        <v>0</v>
      </c>
      <c r="G376" s="54">
        <v>600</v>
      </c>
      <c r="H376" s="36">
        <v>0</v>
      </c>
      <c r="I376" s="36">
        <v>0</v>
      </c>
    </row>
    <row r="377" spans="1:9" ht="49.5" customHeight="1">
      <c r="A377" s="33" t="s">
        <v>31</v>
      </c>
      <c r="B377" s="34" t="s">
        <v>82</v>
      </c>
      <c r="C377" s="36">
        <f aca="true" t="shared" si="33" ref="C377:I377">SUM(C378:C391)</f>
        <v>57186.1</v>
      </c>
      <c r="D377" s="36">
        <f t="shared" si="33"/>
        <v>56740</v>
      </c>
      <c r="E377" s="36">
        <f t="shared" si="33"/>
        <v>0</v>
      </c>
      <c r="F377" s="36">
        <f t="shared" si="33"/>
        <v>0</v>
      </c>
      <c r="G377" s="36">
        <f t="shared" si="33"/>
        <v>446.1</v>
      </c>
      <c r="H377" s="36">
        <f t="shared" si="33"/>
        <v>0</v>
      </c>
      <c r="I377" s="36">
        <f t="shared" si="33"/>
        <v>0</v>
      </c>
    </row>
    <row r="378" spans="1:9" ht="16.5" customHeight="1">
      <c r="A378" s="32"/>
      <c r="B378" s="35" t="s">
        <v>101</v>
      </c>
      <c r="C378" s="36">
        <f>D378+E378+F378+G378+H378+I378</f>
        <v>31024.1</v>
      </c>
      <c r="D378" s="36">
        <v>31000</v>
      </c>
      <c r="E378" s="36">
        <v>0</v>
      </c>
      <c r="F378" s="36">
        <v>0</v>
      </c>
      <c r="G378" s="36">
        <v>24.1</v>
      </c>
      <c r="H378" s="36">
        <v>0</v>
      </c>
      <c r="I378" s="36">
        <v>0</v>
      </c>
    </row>
    <row r="379" spans="1:9" ht="16.5" customHeight="1">
      <c r="A379" s="32"/>
      <c r="B379" s="35" t="s">
        <v>64</v>
      </c>
      <c r="C379" s="36">
        <f t="shared" si="31"/>
        <v>26162</v>
      </c>
      <c r="D379" s="36">
        <v>25740</v>
      </c>
      <c r="E379" s="36">
        <v>0</v>
      </c>
      <c r="F379" s="36">
        <v>0</v>
      </c>
      <c r="G379" s="36">
        <v>422</v>
      </c>
      <c r="H379" s="36">
        <v>0</v>
      </c>
      <c r="I379" s="36">
        <v>0</v>
      </c>
    </row>
    <row r="380" spans="1:9" ht="16.5" customHeight="1">
      <c r="A380" s="32"/>
      <c r="B380" s="35" t="s">
        <v>65</v>
      </c>
      <c r="C380" s="36">
        <f t="shared" si="31"/>
        <v>0</v>
      </c>
      <c r="D380" s="36">
        <v>0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</row>
    <row r="381" spans="1:9" ht="16.5" customHeight="1">
      <c r="A381" s="32"/>
      <c r="B381" s="35" t="s">
        <v>66</v>
      </c>
      <c r="C381" s="36">
        <f t="shared" si="31"/>
        <v>0</v>
      </c>
      <c r="D381" s="36">
        <v>0</v>
      </c>
      <c r="E381" s="36">
        <v>0</v>
      </c>
      <c r="F381" s="36">
        <v>0</v>
      </c>
      <c r="G381" s="36">
        <v>0</v>
      </c>
      <c r="H381" s="36">
        <v>0</v>
      </c>
      <c r="I381" s="36">
        <v>0</v>
      </c>
    </row>
    <row r="382" spans="1:9" ht="16.5" customHeight="1">
      <c r="A382" s="32"/>
      <c r="B382" s="35" t="s">
        <v>67</v>
      </c>
      <c r="C382" s="36">
        <f t="shared" si="31"/>
        <v>0</v>
      </c>
      <c r="D382" s="36">
        <v>0</v>
      </c>
      <c r="E382" s="36">
        <v>0</v>
      </c>
      <c r="F382" s="36">
        <v>0</v>
      </c>
      <c r="G382" s="36">
        <v>0</v>
      </c>
      <c r="H382" s="36">
        <v>0</v>
      </c>
      <c r="I382" s="36">
        <v>0</v>
      </c>
    </row>
    <row r="383" spans="1:9" ht="16.5" customHeight="1">
      <c r="A383" s="32"/>
      <c r="B383" s="35" t="s">
        <v>68</v>
      </c>
      <c r="C383" s="36">
        <f t="shared" si="31"/>
        <v>0</v>
      </c>
      <c r="D383" s="36">
        <v>0</v>
      </c>
      <c r="E383" s="36">
        <v>0</v>
      </c>
      <c r="F383" s="36">
        <v>0</v>
      </c>
      <c r="G383" s="36">
        <v>0</v>
      </c>
      <c r="H383" s="36">
        <v>0</v>
      </c>
      <c r="I383" s="36">
        <v>0</v>
      </c>
    </row>
    <row r="384" spans="1:9" ht="16.5" customHeight="1">
      <c r="A384" s="32"/>
      <c r="B384" s="35" t="s">
        <v>161</v>
      </c>
      <c r="C384" s="36">
        <f t="shared" si="31"/>
        <v>0</v>
      </c>
      <c r="D384" s="36">
        <v>0</v>
      </c>
      <c r="E384" s="36">
        <v>0</v>
      </c>
      <c r="F384" s="36">
        <v>0</v>
      </c>
      <c r="G384" s="36">
        <v>0</v>
      </c>
      <c r="H384" s="36">
        <v>0</v>
      </c>
      <c r="I384" s="36">
        <v>0</v>
      </c>
    </row>
    <row r="385" spans="1:9" ht="16.5" customHeight="1">
      <c r="A385" s="32"/>
      <c r="B385" s="35" t="s">
        <v>162</v>
      </c>
      <c r="C385" s="36">
        <f t="shared" si="31"/>
        <v>0</v>
      </c>
      <c r="D385" s="36">
        <v>0</v>
      </c>
      <c r="E385" s="36">
        <v>0</v>
      </c>
      <c r="F385" s="36">
        <v>0</v>
      </c>
      <c r="G385" s="36">
        <v>0</v>
      </c>
      <c r="H385" s="36">
        <v>0</v>
      </c>
      <c r="I385" s="36">
        <v>0</v>
      </c>
    </row>
    <row r="386" spans="1:9" ht="16.5" customHeight="1">
      <c r="A386" s="32"/>
      <c r="B386" s="35" t="s">
        <v>163</v>
      </c>
      <c r="C386" s="36">
        <f t="shared" si="31"/>
        <v>0</v>
      </c>
      <c r="D386" s="36">
        <v>0</v>
      </c>
      <c r="E386" s="36">
        <v>0</v>
      </c>
      <c r="F386" s="36">
        <v>0</v>
      </c>
      <c r="G386" s="36">
        <v>0</v>
      </c>
      <c r="H386" s="36">
        <v>0</v>
      </c>
      <c r="I386" s="36">
        <v>0</v>
      </c>
    </row>
    <row r="387" spans="1:9" ht="16.5" customHeight="1">
      <c r="A387" s="32"/>
      <c r="B387" s="35" t="s">
        <v>175</v>
      </c>
      <c r="C387" s="36">
        <f t="shared" si="31"/>
        <v>0</v>
      </c>
      <c r="D387" s="36">
        <v>0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</row>
    <row r="388" spans="1:9" ht="16.5" customHeight="1">
      <c r="A388" s="32"/>
      <c r="B388" s="46" t="s">
        <v>176</v>
      </c>
      <c r="C388" s="47">
        <f t="shared" si="31"/>
        <v>0</v>
      </c>
      <c r="D388" s="47">
        <v>0</v>
      </c>
      <c r="E388" s="47">
        <v>0</v>
      </c>
      <c r="F388" s="47">
        <v>0</v>
      </c>
      <c r="G388" s="47">
        <v>0</v>
      </c>
      <c r="H388" s="47">
        <v>0</v>
      </c>
      <c r="I388" s="47">
        <v>0</v>
      </c>
    </row>
    <row r="389" spans="1:9" ht="16.5" customHeight="1">
      <c r="A389" s="32"/>
      <c r="B389" s="35" t="s">
        <v>177</v>
      </c>
      <c r="C389" s="36">
        <f t="shared" si="31"/>
        <v>0</v>
      </c>
      <c r="D389" s="36">
        <v>0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</row>
    <row r="390" spans="1:9" ht="16.5" customHeight="1">
      <c r="A390" s="32"/>
      <c r="B390" s="35" t="s">
        <v>178</v>
      </c>
      <c r="C390" s="36">
        <f t="shared" si="31"/>
        <v>0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</row>
    <row r="391" spans="1:9" ht="16.5" customHeight="1">
      <c r="A391" s="37"/>
      <c r="B391" s="35" t="s">
        <v>179</v>
      </c>
      <c r="C391" s="36">
        <f t="shared" si="31"/>
        <v>0</v>
      </c>
      <c r="D391" s="36">
        <v>0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</row>
    <row r="392" spans="1:9" ht="64.5" customHeight="1">
      <c r="A392" s="33" t="s">
        <v>32</v>
      </c>
      <c r="B392" s="49" t="s">
        <v>124</v>
      </c>
      <c r="C392" s="36">
        <f aca="true" t="shared" si="34" ref="C392:I392">SUM(C393:C406)</f>
        <v>1724</v>
      </c>
      <c r="D392" s="36">
        <f t="shared" si="34"/>
        <v>1724</v>
      </c>
      <c r="E392" s="36">
        <f t="shared" si="34"/>
        <v>0</v>
      </c>
      <c r="F392" s="36">
        <f t="shared" si="34"/>
        <v>0</v>
      </c>
      <c r="G392" s="36">
        <f t="shared" si="34"/>
        <v>0</v>
      </c>
      <c r="H392" s="36">
        <f t="shared" si="34"/>
        <v>0</v>
      </c>
      <c r="I392" s="36">
        <f t="shared" si="34"/>
        <v>0</v>
      </c>
    </row>
    <row r="393" spans="1:9" ht="16.5" customHeight="1">
      <c r="A393" s="32"/>
      <c r="B393" s="45" t="s">
        <v>101</v>
      </c>
      <c r="C393" s="36">
        <f>D393+E393+F393+G393+H393+I393</f>
        <v>1724</v>
      </c>
      <c r="D393" s="36">
        <v>1724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</row>
    <row r="394" spans="1:9" ht="16.5" customHeight="1">
      <c r="A394" s="32"/>
      <c r="B394" s="45" t="s">
        <v>64</v>
      </c>
      <c r="C394" s="36">
        <f t="shared" si="31"/>
        <v>0</v>
      </c>
      <c r="D394" s="36">
        <v>0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</row>
    <row r="395" spans="1:9" ht="16.5" customHeight="1">
      <c r="A395" s="32"/>
      <c r="B395" s="45" t="s">
        <v>65</v>
      </c>
      <c r="C395" s="36">
        <f t="shared" si="31"/>
        <v>0</v>
      </c>
      <c r="D395" s="36">
        <v>0</v>
      </c>
      <c r="E395" s="36">
        <v>0</v>
      </c>
      <c r="F395" s="36">
        <v>0</v>
      </c>
      <c r="G395" s="36">
        <v>0</v>
      </c>
      <c r="H395" s="36">
        <v>0</v>
      </c>
      <c r="I395" s="36">
        <v>0</v>
      </c>
    </row>
    <row r="396" spans="1:9" ht="16.5" customHeight="1">
      <c r="A396" s="32"/>
      <c r="B396" s="45" t="s">
        <v>66</v>
      </c>
      <c r="C396" s="36">
        <f t="shared" si="31"/>
        <v>0</v>
      </c>
      <c r="D396" s="36">
        <v>0</v>
      </c>
      <c r="E396" s="36">
        <v>0</v>
      </c>
      <c r="F396" s="36">
        <v>0</v>
      </c>
      <c r="G396" s="36">
        <v>0</v>
      </c>
      <c r="H396" s="36">
        <v>0</v>
      </c>
      <c r="I396" s="36">
        <v>0</v>
      </c>
    </row>
    <row r="397" spans="1:9" ht="16.5" customHeight="1">
      <c r="A397" s="32"/>
      <c r="B397" s="45" t="s">
        <v>67</v>
      </c>
      <c r="C397" s="36">
        <f t="shared" si="31"/>
        <v>0</v>
      </c>
      <c r="D397" s="36">
        <v>0</v>
      </c>
      <c r="E397" s="36">
        <v>0</v>
      </c>
      <c r="F397" s="36">
        <v>0</v>
      </c>
      <c r="G397" s="36">
        <v>0</v>
      </c>
      <c r="H397" s="36">
        <v>0</v>
      </c>
      <c r="I397" s="36">
        <v>0</v>
      </c>
    </row>
    <row r="398" spans="1:9" ht="16.5" customHeight="1">
      <c r="A398" s="32"/>
      <c r="B398" s="45" t="s">
        <v>68</v>
      </c>
      <c r="C398" s="36">
        <f t="shared" si="31"/>
        <v>0</v>
      </c>
      <c r="D398" s="36">
        <v>0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</row>
    <row r="399" spans="1:9" ht="16.5" customHeight="1">
      <c r="A399" s="32"/>
      <c r="B399" s="45" t="s">
        <v>161</v>
      </c>
      <c r="C399" s="36">
        <f t="shared" si="31"/>
        <v>0</v>
      </c>
      <c r="D399" s="36">
        <v>0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</row>
    <row r="400" spans="1:9" ht="16.5" customHeight="1">
      <c r="A400" s="32"/>
      <c r="B400" s="50" t="s">
        <v>162</v>
      </c>
      <c r="C400" s="47">
        <f t="shared" si="31"/>
        <v>0</v>
      </c>
      <c r="D400" s="47">
        <v>0</v>
      </c>
      <c r="E400" s="47">
        <v>0</v>
      </c>
      <c r="F400" s="47">
        <v>0</v>
      </c>
      <c r="G400" s="47">
        <v>0</v>
      </c>
      <c r="H400" s="47">
        <v>0</v>
      </c>
      <c r="I400" s="47">
        <v>0</v>
      </c>
    </row>
    <row r="401" spans="1:9" ht="16.5" customHeight="1">
      <c r="A401" s="32"/>
      <c r="B401" s="45" t="s">
        <v>163</v>
      </c>
      <c r="C401" s="36">
        <f t="shared" si="31"/>
        <v>0</v>
      </c>
      <c r="D401" s="36">
        <v>0</v>
      </c>
      <c r="E401" s="36">
        <v>0</v>
      </c>
      <c r="F401" s="36">
        <v>0</v>
      </c>
      <c r="G401" s="36">
        <v>0</v>
      </c>
      <c r="H401" s="36">
        <v>0</v>
      </c>
      <c r="I401" s="36">
        <v>0</v>
      </c>
    </row>
    <row r="402" spans="1:9" ht="16.5" customHeight="1">
      <c r="A402" s="32"/>
      <c r="B402" s="35" t="s">
        <v>175</v>
      </c>
      <c r="C402" s="36">
        <f>D402+E402+F402+G402+H402+I402</f>
        <v>0</v>
      </c>
      <c r="D402" s="36">
        <v>0</v>
      </c>
      <c r="E402" s="36">
        <v>0</v>
      </c>
      <c r="F402" s="36">
        <v>0</v>
      </c>
      <c r="G402" s="36">
        <v>0</v>
      </c>
      <c r="H402" s="36">
        <v>0</v>
      </c>
      <c r="I402" s="36">
        <v>0</v>
      </c>
    </row>
    <row r="403" spans="1:9" ht="16.5" customHeight="1">
      <c r="A403" s="32"/>
      <c r="B403" s="46" t="s">
        <v>176</v>
      </c>
      <c r="C403" s="47">
        <f>D403+E403+F403+G403+H403+I403</f>
        <v>0</v>
      </c>
      <c r="D403" s="47">
        <v>0</v>
      </c>
      <c r="E403" s="47">
        <v>0</v>
      </c>
      <c r="F403" s="47">
        <v>0</v>
      </c>
      <c r="G403" s="47">
        <v>0</v>
      </c>
      <c r="H403" s="47">
        <v>0</v>
      </c>
      <c r="I403" s="47">
        <v>0</v>
      </c>
    </row>
    <row r="404" spans="1:9" ht="16.5" customHeight="1">
      <c r="A404" s="32"/>
      <c r="B404" s="35" t="s">
        <v>177</v>
      </c>
      <c r="C404" s="36">
        <f>D404+E404+F404+G404+H404+I404</f>
        <v>0</v>
      </c>
      <c r="D404" s="36">
        <v>0</v>
      </c>
      <c r="E404" s="36">
        <v>0</v>
      </c>
      <c r="F404" s="36">
        <v>0</v>
      </c>
      <c r="G404" s="36">
        <v>0</v>
      </c>
      <c r="H404" s="36">
        <v>0</v>
      </c>
      <c r="I404" s="36">
        <v>0</v>
      </c>
    </row>
    <row r="405" spans="1:9" ht="16.5" customHeight="1">
      <c r="A405" s="32"/>
      <c r="B405" s="35" t="s">
        <v>178</v>
      </c>
      <c r="C405" s="36">
        <f>D405+E405+F405+G405+H405+I405</f>
        <v>0</v>
      </c>
      <c r="D405" s="36">
        <v>0</v>
      </c>
      <c r="E405" s="36">
        <v>0</v>
      </c>
      <c r="F405" s="36">
        <v>0</v>
      </c>
      <c r="G405" s="36">
        <v>0</v>
      </c>
      <c r="H405" s="36">
        <v>0</v>
      </c>
      <c r="I405" s="36">
        <v>0</v>
      </c>
    </row>
    <row r="406" spans="1:9" ht="16.5" customHeight="1">
      <c r="A406" s="37"/>
      <c r="B406" s="35" t="s">
        <v>179</v>
      </c>
      <c r="C406" s="36">
        <f>D406+E406+F406+G406+H406+I406</f>
        <v>0</v>
      </c>
      <c r="D406" s="36">
        <v>0</v>
      </c>
      <c r="E406" s="36">
        <v>0</v>
      </c>
      <c r="F406" s="36">
        <v>0</v>
      </c>
      <c r="G406" s="36">
        <v>0</v>
      </c>
      <c r="H406" s="36">
        <v>0</v>
      </c>
      <c r="I406" s="36">
        <v>0</v>
      </c>
    </row>
    <row r="407" spans="1:9" ht="32.25" customHeight="1">
      <c r="A407" s="53"/>
      <c r="B407" s="34" t="s">
        <v>165</v>
      </c>
      <c r="C407" s="36">
        <f aca="true" t="shared" si="35" ref="C407:I407">SUM(C408:C421)</f>
        <v>2277510.5</v>
      </c>
      <c r="D407" s="36">
        <f t="shared" si="35"/>
        <v>937800.5</v>
      </c>
      <c r="E407" s="36">
        <f t="shared" si="35"/>
        <v>0</v>
      </c>
      <c r="F407" s="36">
        <f t="shared" si="35"/>
        <v>152796.5</v>
      </c>
      <c r="G407" s="36">
        <f t="shared" si="35"/>
        <v>258515.40000000002</v>
      </c>
      <c r="H407" s="36">
        <f t="shared" si="35"/>
        <v>668348.7</v>
      </c>
      <c r="I407" s="36">
        <f t="shared" si="35"/>
        <v>260049.40000000002</v>
      </c>
    </row>
    <row r="408" spans="1:9" ht="16.5" customHeight="1">
      <c r="A408" s="32"/>
      <c r="B408" s="35" t="s">
        <v>101</v>
      </c>
      <c r="C408" s="36">
        <f>D408+E408+F408+G408+H408+I408</f>
        <v>249524.8</v>
      </c>
      <c r="D408" s="36">
        <f aca="true" t="shared" si="36" ref="D408:I408">+D13+D28+D43+D58+D73+D88+D104+D119+D134+D150+D165+D180+D196+D211+D226+D242+D258+D273+D288+D303+D318+D333+D348+D363+D378+D393</f>
        <v>243836.5</v>
      </c>
      <c r="E408" s="36">
        <f t="shared" si="36"/>
        <v>0</v>
      </c>
      <c r="F408" s="36">
        <f t="shared" si="36"/>
        <v>0</v>
      </c>
      <c r="G408" s="36">
        <f t="shared" si="36"/>
        <v>5688.3</v>
      </c>
      <c r="H408" s="36">
        <f t="shared" si="36"/>
        <v>0</v>
      </c>
      <c r="I408" s="36">
        <f t="shared" si="36"/>
        <v>0</v>
      </c>
    </row>
    <row r="409" spans="1:9" ht="16.5" customHeight="1">
      <c r="A409" s="32"/>
      <c r="B409" s="35" t="s">
        <v>64</v>
      </c>
      <c r="C409" s="36">
        <f t="shared" si="31"/>
        <v>396732.80000000005</v>
      </c>
      <c r="D409" s="36">
        <f aca="true" t="shared" si="37" ref="D409:I409">+D14+D29+D44+D59+D74+D89+D105+D120+D135+D151+D166+D181+D197+D212+D227+D243+D259+D274+D289+D304+D319+D334+D349+D364+D379+D394</f>
        <v>240069.80000000002</v>
      </c>
      <c r="E409" s="36">
        <f t="shared" si="37"/>
        <v>0</v>
      </c>
      <c r="F409" s="36">
        <f t="shared" si="37"/>
        <v>148533.5</v>
      </c>
      <c r="G409" s="36">
        <f t="shared" si="37"/>
        <v>8129.5</v>
      </c>
      <c r="H409" s="36">
        <f t="shared" si="37"/>
        <v>0</v>
      </c>
      <c r="I409" s="36">
        <f t="shared" si="37"/>
        <v>0</v>
      </c>
    </row>
    <row r="410" spans="1:9" ht="16.5" customHeight="1">
      <c r="A410" s="32"/>
      <c r="B410" s="35" t="s">
        <v>65</v>
      </c>
      <c r="C410" s="36">
        <f t="shared" si="31"/>
        <v>232274.2</v>
      </c>
      <c r="D410" s="36">
        <f aca="true" t="shared" si="38" ref="D410:I410">+D15+D30+D45+D60+D75+D90+D106+D121+D136+D152+D167+D182+D198+D213+D228+D244+D260+D275+D290+D305+D320+D335+D350+D365+D380+D395</f>
        <v>194423.2</v>
      </c>
      <c r="E410" s="36">
        <f t="shared" si="38"/>
        <v>0</v>
      </c>
      <c r="F410" s="36">
        <f t="shared" si="38"/>
        <v>0</v>
      </c>
      <c r="G410" s="36">
        <f t="shared" si="38"/>
        <v>37851</v>
      </c>
      <c r="H410" s="36">
        <f t="shared" si="38"/>
        <v>0</v>
      </c>
      <c r="I410" s="36">
        <f t="shared" si="38"/>
        <v>0</v>
      </c>
    </row>
    <row r="411" spans="1:9" ht="16.5" customHeight="1">
      <c r="A411" s="32"/>
      <c r="B411" s="35" t="s">
        <v>66</v>
      </c>
      <c r="C411" s="36">
        <f t="shared" si="31"/>
        <v>119613.3</v>
      </c>
      <c r="D411" s="36">
        <f aca="true" t="shared" si="39" ref="D411:I411">+D16+D31+D46+D61+D76+D91+D107+D122+D137+D153+D168+D183+D199+D214+D229+D245+D261+D276+D291+D306+D321+D336+D351+D366+D381+D396</f>
        <v>95171</v>
      </c>
      <c r="E411" s="36">
        <f t="shared" si="39"/>
        <v>0</v>
      </c>
      <c r="F411" s="36">
        <f t="shared" si="39"/>
        <v>0</v>
      </c>
      <c r="G411" s="36">
        <f t="shared" si="39"/>
        <v>24442.3</v>
      </c>
      <c r="H411" s="36">
        <f t="shared" si="39"/>
        <v>0</v>
      </c>
      <c r="I411" s="36">
        <f t="shared" si="39"/>
        <v>0</v>
      </c>
    </row>
    <row r="412" spans="1:9" ht="16.5" customHeight="1">
      <c r="A412" s="32"/>
      <c r="B412" s="35" t="s">
        <v>67</v>
      </c>
      <c r="C412" s="36">
        <f t="shared" si="31"/>
        <v>170694.1</v>
      </c>
      <c r="D412" s="36">
        <f aca="true" t="shared" si="40" ref="D412:I412">+D17+D32+D47+D62+D77+D92+D108+D123+D138+D154+D169+D184+D200+D215+D230+D246+D262+D277+D292+D307+D322+D337+D352+D367+D382+D397</f>
        <v>81000</v>
      </c>
      <c r="E412" s="36">
        <f t="shared" si="40"/>
        <v>0</v>
      </c>
      <c r="F412" s="36">
        <f t="shared" si="40"/>
        <v>0</v>
      </c>
      <c r="G412" s="36">
        <f t="shared" si="40"/>
        <v>80694.1</v>
      </c>
      <c r="H412" s="36">
        <f t="shared" si="40"/>
        <v>0</v>
      </c>
      <c r="I412" s="36">
        <f t="shared" si="40"/>
        <v>9000</v>
      </c>
    </row>
    <row r="413" spans="1:9" ht="16.5" customHeight="1">
      <c r="A413" s="32"/>
      <c r="B413" s="35" t="s">
        <v>68</v>
      </c>
      <c r="C413" s="36">
        <f t="shared" si="31"/>
        <v>101456.1</v>
      </c>
      <c r="D413" s="36">
        <f aca="true" t="shared" si="41" ref="D413:I413">+D18+D33+D48+D63+D78+D93+D109+D124+D139+D155+D170+D185+D201+D216+D231+D247+D263+D278+D293+D308+D323+D338+D353+D368+D383+D398</f>
        <v>83300</v>
      </c>
      <c r="E413" s="36">
        <f t="shared" si="41"/>
        <v>0</v>
      </c>
      <c r="F413" s="36">
        <f t="shared" si="41"/>
        <v>0</v>
      </c>
      <c r="G413" s="36">
        <f t="shared" si="41"/>
        <v>6428</v>
      </c>
      <c r="H413" s="36">
        <f t="shared" si="41"/>
        <v>0</v>
      </c>
      <c r="I413" s="36">
        <f t="shared" si="41"/>
        <v>11728.1</v>
      </c>
    </row>
    <row r="414" spans="1:9" ht="16.5" customHeight="1">
      <c r="A414" s="32"/>
      <c r="B414" s="35" t="s">
        <v>161</v>
      </c>
      <c r="C414" s="36">
        <f t="shared" si="31"/>
        <v>95016</v>
      </c>
      <c r="D414" s="36">
        <f aca="true" t="shared" si="42" ref="D414:I414">+D19+D34+D49+D64+D79+D94+D110+D125+D140+D156+D171+D186+D202+D217+D232+D248+D264+D279+D294+D309+D324+D339+D354+D369+D384+D399</f>
        <v>0</v>
      </c>
      <c r="E414" s="36">
        <f t="shared" si="42"/>
        <v>0</v>
      </c>
      <c r="F414" s="36">
        <f t="shared" si="42"/>
        <v>0</v>
      </c>
      <c r="G414" s="36">
        <f t="shared" si="42"/>
        <v>59.1</v>
      </c>
      <c r="H414" s="36">
        <f t="shared" si="42"/>
        <v>74289.7</v>
      </c>
      <c r="I414" s="36">
        <f t="shared" si="42"/>
        <v>20667.2</v>
      </c>
    </row>
    <row r="415" spans="1:9" ht="16.5" customHeight="1">
      <c r="A415" s="32"/>
      <c r="B415" s="35" t="s">
        <v>162</v>
      </c>
      <c r="C415" s="36">
        <f t="shared" si="31"/>
        <v>120287.5</v>
      </c>
      <c r="D415" s="36">
        <f aca="true" t="shared" si="43" ref="D415:I415">+D20+D35+D50+D65+D80+D95+D111+D126+D141+D157+D172+D187+D203+D218+D233+D249+D265+D280+D295+D310+D325+D340+D355+D370+D385+D400</f>
        <v>0</v>
      </c>
      <c r="E415" s="36">
        <f t="shared" si="43"/>
        <v>0</v>
      </c>
      <c r="F415" s="36">
        <f t="shared" si="43"/>
        <v>3240</v>
      </c>
      <c r="G415" s="36">
        <f t="shared" si="43"/>
        <v>1020.7</v>
      </c>
      <c r="H415" s="36">
        <f t="shared" si="43"/>
        <v>91982.4</v>
      </c>
      <c r="I415" s="36">
        <f t="shared" si="43"/>
        <v>24044.4</v>
      </c>
    </row>
    <row r="416" spans="1:9" ht="16.5" customHeight="1">
      <c r="A416" s="32"/>
      <c r="B416" s="35" t="s">
        <v>163</v>
      </c>
      <c r="C416" s="36">
        <f t="shared" si="31"/>
        <v>56926.3</v>
      </c>
      <c r="D416" s="36">
        <f aca="true" t="shared" si="44" ref="D416:I416">+D21+D36+D51+D66+D81+D96+D112+D127+D142+D158+D173+D188+D204+D219+D234+D250+D266+D281+D296+D311+D326+D341+D356+D371+D386+D401</f>
        <v>0</v>
      </c>
      <c r="E416" s="36">
        <f t="shared" si="44"/>
        <v>0</v>
      </c>
      <c r="F416" s="36">
        <f t="shared" si="44"/>
        <v>1023</v>
      </c>
      <c r="G416" s="36">
        <f t="shared" si="44"/>
        <v>1368.8</v>
      </c>
      <c r="H416" s="36">
        <f t="shared" si="44"/>
        <v>54534.5</v>
      </c>
      <c r="I416" s="36">
        <f t="shared" si="44"/>
        <v>0</v>
      </c>
    </row>
    <row r="417" spans="1:9" ht="16.5" customHeight="1">
      <c r="A417" s="32"/>
      <c r="B417" s="35" t="s">
        <v>175</v>
      </c>
      <c r="C417" s="36">
        <f>D417+E417+F417+G417+H417+I417</f>
        <v>74679.5</v>
      </c>
      <c r="D417" s="36">
        <f aca="true" t="shared" si="45" ref="D417:I417">+D22+D37+D52+D67+D82+D97+D113+D128+D143+D159+D174+D189+D205+D220+D235+D251+D267+D282+D297+D312+D327+D342+D357+D372+D387+D402</f>
        <v>0</v>
      </c>
      <c r="E417" s="36">
        <f t="shared" si="45"/>
        <v>0</v>
      </c>
      <c r="F417" s="36">
        <f t="shared" si="45"/>
        <v>0</v>
      </c>
      <c r="G417" s="36">
        <f t="shared" si="45"/>
        <v>10585.1</v>
      </c>
      <c r="H417" s="36">
        <f t="shared" si="45"/>
        <v>56608</v>
      </c>
      <c r="I417" s="36">
        <f t="shared" si="45"/>
        <v>7486.4</v>
      </c>
    </row>
    <row r="418" spans="1:9" ht="16.5" customHeight="1">
      <c r="A418" s="32"/>
      <c r="B418" s="46" t="s">
        <v>176</v>
      </c>
      <c r="C418" s="47">
        <f>D418+E418+F418+G418+H418+I418</f>
        <v>102407.9</v>
      </c>
      <c r="D418" s="36">
        <f aca="true" t="shared" si="46" ref="D418:I418">+D23+D38+D53+D68+D83+D98+D114+D129+D144+D160+D175+D190+D206+D221+D236+D252+D268+D283+D298+D313+D328+D343+D358+D373+D388+D403</f>
        <v>0</v>
      </c>
      <c r="E418" s="36">
        <f t="shared" si="46"/>
        <v>0</v>
      </c>
      <c r="F418" s="36">
        <f t="shared" si="46"/>
        <v>0</v>
      </c>
      <c r="G418" s="36">
        <f t="shared" si="46"/>
        <v>22398.4</v>
      </c>
      <c r="H418" s="36">
        <f t="shared" si="46"/>
        <v>57337</v>
      </c>
      <c r="I418" s="36">
        <f t="shared" si="46"/>
        <v>22672.5</v>
      </c>
    </row>
    <row r="419" spans="1:9" ht="16.5" customHeight="1">
      <c r="A419" s="32"/>
      <c r="B419" s="35" t="s">
        <v>177</v>
      </c>
      <c r="C419" s="36">
        <f>D419+E419+F419+G419+H419+I419</f>
        <v>135493.1</v>
      </c>
      <c r="D419" s="36">
        <f aca="true" t="shared" si="47" ref="D419:I419">+D24+D39+D54+D69+D84+D99+D115+D130+D145+D161+D176+D191+D207+D222+D237+D253+D269+D284+D299+D314+D329+D344+D359+D374+D389+D404</f>
        <v>0</v>
      </c>
      <c r="E419" s="36">
        <f t="shared" si="47"/>
        <v>0</v>
      </c>
      <c r="F419" s="36">
        <f t="shared" si="47"/>
        <v>0</v>
      </c>
      <c r="G419" s="36">
        <f t="shared" si="47"/>
        <v>23156.1</v>
      </c>
      <c r="H419" s="36">
        <f t="shared" si="47"/>
        <v>57337</v>
      </c>
      <c r="I419" s="36">
        <f t="shared" si="47"/>
        <v>55000</v>
      </c>
    </row>
    <row r="420" spans="1:9" ht="16.5" customHeight="1">
      <c r="A420" s="32"/>
      <c r="B420" s="35" t="s">
        <v>178</v>
      </c>
      <c r="C420" s="36">
        <f>D420+E420+F420+G420+H420+I420</f>
        <v>302197.1</v>
      </c>
      <c r="D420" s="36">
        <f aca="true" t="shared" si="48" ref="D420:I420">+D25+D40+D55+D70+D85+D100+D116+D131+D146+D162+D177+D192+D208+D223+D238+D254+D270+D285+D300+D315+D330+D345+D360+D375+D390+D405</f>
        <v>0</v>
      </c>
      <c r="E420" s="36">
        <f t="shared" si="48"/>
        <v>0</v>
      </c>
      <c r="F420" s="36">
        <f t="shared" si="48"/>
        <v>0</v>
      </c>
      <c r="G420" s="36">
        <f t="shared" si="48"/>
        <v>19937</v>
      </c>
      <c r="H420" s="36">
        <f t="shared" si="48"/>
        <v>227260.1</v>
      </c>
      <c r="I420" s="36">
        <f t="shared" si="48"/>
        <v>55000</v>
      </c>
    </row>
    <row r="421" spans="1:9" ht="16.5" customHeight="1">
      <c r="A421" s="37"/>
      <c r="B421" s="35" t="s">
        <v>179</v>
      </c>
      <c r="C421" s="36">
        <f>D421+E421+F421+G421+H421+I421</f>
        <v>120207.8</v>
      </c>
      <c r="D421" s="36">
        <f aca="true" t="shared" si="49" ref="D421:I421">+D26+D41+D56+D71+D86+D101+D117+D132+D147+D163+D178+D193+D209+D224+D239+D255+D271+D286+D301+D316+D331+D346+D361+D376+D391+D406</f>
        <v>0</v>
      </c>
      <c r="E421" s="36">
        <f t="shared" si="49"/>
        <v>0</v>
      </c>
      <c r="F421" s="36">
        <f t="shared" si="49"/>
        <v>0</v>
      </c>
      <c r="G421" s="36">
        <f t="shared" si="49"/>
        <v>16757</v>
      </c>
      <c r="H421" s="36">
        <f t="shared" si="49"/>
        <v>49000</v>
      </c>
      <c r="I421" s="36">
        <f t="shared" si="49"/>
        <v>54450.8</v>
      </c>
    </row>
    <row r="422" spans="1:9" ht="15.75" customHeight="1">
      <c r="A422" s="86" t="s">
        <v>166</v>
      </c>
      <c r="B422" s="87"/>
      <c r="C422" s="87"/>
      <c r="D422" s="87"/>
      <c r="E422" s="87"/>
      <c r="F422" s="87"/>
      <c r="G422" s="87"/>
      <c r="H422" s="87"/>
      <c r="I422" s="88"/>
    </row>
    <row r="423" spans="1:9" ht="14.25" customHeight="1">
      <c r="A423" s="42"/>
      <c r="B423" s="85" t="s">
        <v>76</v>
      </c>
      <c r="C423" s="85"/>
      <c r="D423" s="85"/>
      <c r="E423" s="85"/>
      <c r="F423" s="85"/>
      <c r="G423" s="85"/>
      <c r="H423" s="85"/>
      <c r="I423" s="85"/>
    </row>
    <row r="424" spans="1:9" ht="49.5" customHeight="1">
      <c r="A424" s="41" t="s">
        <v>57</v>
      </c>
      <c r="B424" s="34" t="s">
        <v>87</v>
      </c>
      <c r="C424" s="36">
        <f aca="true" t="shared" si="50" ref="C424:I424">SUM(C425:C438)</f>
        <v>57799.9</v>
      </c>
      <c r="D424" s="36">
        <f t="shared" si="50"/>
        <v>11084.3</v>
      </c>
      <c r="E424" s="36">
        <f t="shared" si="50"/>
        <v>0</v>
      </c>
      <c r="F424" s="36">
        <f t="shared" si="50"/>
        <v>0</v>
      </c>
      <c r="G424" s="36">
        <f t="shared" si="50"/>
        <v>46715.6</v>
      </c>
      <c r="H424" s="36">
        <f t="shared" si="50"/>
        <v>0</v>
      </c>
      <c r="I424" s="36">
        <f t="shared" si="50"/>
        <v>0</v>
      </c>
    </row>
    <row r="425" spans="1:9" ht="16.5" customHeight="1">
      <c r="A425" s="32"/>
      <c r="B425" s="35" t="s">
        <v>101</v>
      </c>
      <c r="C425" s="36">
        <f aca="true" t="shared" si="51" ref="C425:C448">D425+E425+F425+G425+H425+I425</f>
        <v>1606.5</v>
      </c>
      <c r="D425" s="36">
        <v>1606.5</v>
      </c>
      <c r="E425" s="36">
        <v>0</v>
      </c>
      <c r="F425" s="36">
        <v>0</v>
      </c>
      <c r="G425" s="36">
        <v>0</v>
      </c>
      <c r="H425" s="36">
        <v>0</v>
      </c>
      <c r="I425" s="36">
        <v>0</v>
      </c>
    </row>
    <row r="426" spans="1:9" ht="16.5" customHeight="1">
      <c r="A426" s="32"/>
      <c r="B426" s="35" t="s">
        <v>64</v>
      </c>
      <c r="C426" s="36">
        <f t="shared" si="51"/>
        <v>9477.8</v>
      </c>
      <c r="D426" s="36">
        <v>9477.8</v>
      </c>
      <c r="E426" s="36">
        <v>0</v>
      </c>
      <c r="F426" s="36">
        <v>0</v>
      </c>
      <c r="G426" s="36">
        <v>0</v>
      </c>
      <c r="H426" s="36">
        <v>0</v>
      </c>
      <c r="I426" s="36">
        <v>0</v>
      </c>
    </row>
    <row r="427" spans="1:9" ht="16.5" customHeight="1">
      <c r="A427" s="32"/>
      <c r="B427" s="35" t="s">
        <v>65</v>
      </c>
      <c r="C427" s="36">
        <f t="shared" si="51"/>
        <v>3104.2</v>
      </c>
      <c r="D427" s="36">
        <v>0</v>
      </c>
      <c r="E427" s="36">
        <v>0</v>
      </c>
      <c r="F427" s="36">
        <v>0</v>
      </c>
      <c r="G427" s="36">
        <v>3104.2</v>
      </c>
      <c r="H427" s="36">
        <v>0</v>
      </c>
      <c r="I427" s="36">
        <v>0</v>
      </c>
    </row>
    <row r="428" spans="1:9" ht="16.5" customHeight="1">
      <c r="A428" s="32"/>
      <c r="B428" s="35" t="s">
        <v>66</v>
      </c>
      <c r="C428" s="36">
        <f t="shared" si="51"/>
        <v>0</v>
      </c>
      <c r="D428" s="36">
        <v>0</v>
      </c>
      <c r="E428" s="36">
        <v>0</v>
      </c>
      <c r="F428" s="36">
        <v>0</v>
      </c>
      <c r="G428" s="36">
        <v>0</v>
      </c>
      <c r="H428" s="36">
        <v>0</v>
      </c>
      <c r="I428" s="36">
        <v>0</v>
      </c>
    </row>
    <row r="429" spans="1:9" ht="16.5" customHeight="1">
      <c r="A429" s="32"/>
      <c r="B429" s="46" t="s">
        <v>67</v>
      </c>
      <c r="C429" s="47">
        <f t="shared" si="51"/>
        <v>0</v>
      </c>
      <c r="D429" s="47">
        <v>0</v>
      </c>
      <c r="E429" s="47">
        <v>0</v>
      </c>
      <c r="F429" s="47">
        <v>0</v>
      </c>
      <c r="G429" s="47">
        <v>0</v>
      </c>
      <c r="H429" s="47">
        <v>0</v>
      </c>
      <c r="I429" s="47">
        <v>0</v>
      </c>
    </row>
    <row r="430" spans="1:9" ht="16.5" customHeight="1">
      <c r="A430" s="32"/>
      <c r="B430" s="35" t="s">
        <v>68</v>
      </c>
      <c r="C430" s="36">
        <f t="shared" si="51"/>
        <v>0</v>
      </c>
      <c r="D430" s="36">
        <v>0</v>
      </c>
      <c r="E430" s="36">
        <v>0</v>
      </c>
      <c r="F430" s="36">
        <v>0</v>
      </c>
      <c r="G430" s="36">
        <v>0</v>
      </c>
      <c r="H430" s="36">
        <v>0</v>
      </c>
      <c r="I430" s="36">
        <v>0</v>
      </c>
    </row>
    <row r="431" spans="1:9" ht="16.5" customHeight="1">
      <c r="A431" s="32"/>
      <c r="B431" s="35" t="s">
        <v>161</v>
      </c>
      <c r="C431" s="36">
        <f t="shared" si="51"/>
        <v>0</v>
      </c>
      <c r="D431" s="36">
        <v>0</v>
      </c>
      <c r="E431" s="36">
        <v>0</v>
      </c>
      <c r="F431" s="36">
        <v>0</v>
      </c>
      <c r="G431" s="36">
        <v>0</v>
      </c>
      <c r="H431" s="36">
        <v>0</v>
      </c>
      <c r="I431" s="36">
        <v>0</v>
      </c>
    </row>
    <row r="432" spans="1:9" ht="16.5" customHeight="1">
      <c r="A432" s="32"/>
      <c r="B432" s="35" t="s">
        <v>162</v>
      </c>
      <c r="C432" s="36">
        <f t="shared" si="51"/>
        <v>6851.7</v>
      </c>
      <c r="D432" s="36">
        <v>0</v>
      </c>
      <c r="E432" s="36">
        <v>0</v>
      </c>
      <c r="F432" s="36">
        <v>0</v>
      </c>
      <c r="G432" s="36">
        <v>6851.7</v>
      </c>
      <c r="H432" s="36">
        <v>0</v>
      </c>
      <c r="I432" s="36">
        <v>0</v>
      </c>
    </row>
    <row r="433" spans="1:9" ht="16.5" customHeight="1">
      <c r="A433" s="32"/>
      <c r="B433" s="35" t="s">
        <v>163</v>
      </c>
      <c r="C433" s="36">
        <f t="shared" si="51"/>
        <v>1330</v>
      </c>
      <c r="D433" s="36">
        <v>0</v>
      </c>
      <c r="E433" s="36">
        <v>0</v>
      </c>
      <c r="F433" s="36">
        <v>0</v>
      </c>
      <c r="G433" s="36">
        <v>1330</v>
      </c>
      <c r="H433" s="36">
        <v>0</v>
      </c>
      <c r="I433" s="36">
        <v>0</v>
      </c>
    </row>
    <row r="434" spans="1:9" ht="16.5" customHeight="1">
      <c r="A434" s="32"/>
      <c r="B434" s="35" t="s">
        <v>175</v>
      </c>
      <c r="C434" s="36">
        <f t="shared" si="51"/>
        <v>12740.7</v>
      </c>
      <c r="D434" s="36">
        <v>0</v>
      </c>
      <c r="E434" s="36">
        <v>0</v>
      </c>
      <c r="F434" s="36">
        <v>0</v>
      </c>
      <c r="G434" s="36">
        <f>6000+179.6+225.9+6335.2</f>
        <v>12740.7</v>
      </c>
      <c r="H434" s="36">
        <v>0</v>
      </c>
      <c r="I434" s="36">
        <v>0</v>
      </c>
    </row>
    <row r="435" spans="1:9" ht="16.5" customHeight="1">
      <c r="A435" s="32"/>
      <c r="B435" s="46" t="s">
        <v>176</v>
      </c>
      <c r="C435" s="47">
        <f t="shared" si="51"/>
        <v>0</v>
      </c>
      <c r="D435" s="47">
        <v>0</v>
      </c>
      <c r="E435" s="47">
        <v>0</v>
      </c>
      <c r="F435" s="47">
        <v>0</v>
      </c>
      <c r="G435" s="36">
        <v>0</v>
      </c>
      <c r="H435" s="47">
        <v>0</v>
      </c>
      <c r="I435" s="47">
        <v>0</v>
      </c>
    </row>
    <row r="436" spans="1:9" ht="16.5" customHeight="1">
      <c r="A436" s="32"/>
      <c r="B436" s="35" t="s">
        <v>177</v>
      </c>
      <c r="C436" s="36">
        <f t="shared" si="51"/>
        <v>3641</v>
      </c>
      <c r="D436" s="36">
        <v>0</v>
      </c>
      <c r="E436" s="36">
        <v>0</v>
      </c>
      <c r="F436" s="36">
        <v>0</v>
      </c>
      <c r="G436" s="36">
        <v>3641</v>
      </c>
      <c r="H436" s="36">
        <v>0</v>
      </c>
      <c r="I436" s="36">
        <v>0</v>
      </c>
    </row>
    <row r="437" spans="1:9" ht="16.5" customHeight="1">
      <c r="A437" s="32"/>
      <c r="B437" s="35" t="s">
        <v>178</v>
      </c>
      <c r="C437" s="36">
        <f t="shared" si="51"/>
        <v>5137</v>
      </c>
      <c r="D437" s="36">
        <v>0</v>
      </c>
      <c r="E437" s="36">
        <v>0</v>
      </c>
      <c r="F437" s="36">
        <v>0</v>
      </c>
      <c r="G437" s="36">
        <v>5137</v>
      </c>
      <c r="H437" s="36">
        <v>0</v>
      </c>
      <c r="I437" s="36">
        <v>0</v>
      </c>
    </row>
    <row r="438" spans="1:9" ht="16.5" customHeight="1">
      <c r="A438" s="37"/>
      <c r="B438" s="35" t="s">
        <v>179</v>
      </c>
      <c r="C438" s="36">
        <f t="shared" si="51"/>
        <v>13911</v>
      </c>
      <c r="D438" s="36">
        <v>0</v>
      </c>
      <c r="E438" s="36">
        <v>0</v>
      </c>
      <c r="F438" s="36">
        <v>0</v>
      </c>
      <c r="G438" s="36">
        <v>13911</v>
      </c>
      <c r="H438" s="36">
        <v>0</v>
      </c>
      <c r="I438" s="36">
        <v>0</v>
      </c>
    </row>
    <row r="439" spans="1:9" ht="48.75" customHeight="1">
      <c r="A439" s="41" t="s">
        <v>2</v>
      </c>
      <c r="B439" s="34" t="s">
        <v>52</v>
      </c>
      <c r="C439" s="36">
        <f aca="true" t="shared" si="52" ref="C439:I439">SUM(C440:C453)</f>
        <v>95497.9</v>
      </c>
      <c r="D439" s="36">
        <f t="shared" si="52"/>
        <v>5545.5</v>
      </c>
      <c r="E439" s="36">
        <f t="shared" si="52"/>
        <v>0</v>
      </c>
      <c r="F439" s="36">
        <f t="shared" si="52"/>
        <v>3634.7</v>
      </c>
      <c r="G439" s="36">
        <f t="shared" si="52"/>
        <v>26472.1</v>
      </c>
      <c r="H439" s="36">
        <f t="shared" si="52"/>
        <v>0</v>
      </c>
      <c r="I439" s="36">
        <f t="shared" si="52"/>
        <v>59845.6</v>
      </c>
    </row>
    <row r="440" spans="1:9" ht="16.5" customHeight="1">
      <c r="A440" s="32"/>
      <c r="B440" s="35" t="s">
        <v>101</v>
      </c>
      <c r="C440" s="36">
        <f>D440+E440+F440+G440+H440+I440</f>
        <v>2089.2</v>
      </c>
      <c r="D440" s="36">
        <v>0</v>
      </c>
      <c r="E440" s="36">
        <v>0</v>
      </c>
      <c r="F440" s="36">
        <v>2089.2</v>
      </c>
      <c r="G440" s="36">
        <v>0</v>
      </c>
      <c r="H440" s="36">
        <v>0</v>
      </c>
      <c r="I440" s="36">
        <v>0</v>
      </c>
    </row>
    <row r="441" spans="1:9" ht="16.5" customHeight="1">
      <c r="A441" s="32"/>
      <c r="B441" s="35" t="s">
        <v>64</v>
      </c>
      <c r="C441" s="36">
        <f t="shared" si="51"/>
        <v>3021.5</v>
      </c>
      <c r="D441" s="36">
        <v>3021.5</v>
      </c>
      <c r="E441" s="36">
        <v>0</v>
      </c>
      <c r="F441" s="36">
        <v>0</v>
      </c>
      <c r="G441" s="36">
        <v>0</v>
      </c>
      <c r="H441" s="36">
        <v>0</v>
      </c>
      <c r="I441" s="36">
        <v>0</v>
      </c>
    </row>
    <row r="442" spans="1:9" ht="16.5" customHeight="1">
      <c r="A442" s="32"/>
      <c r="B442" s="35" t="s">
        <v>65</v>
      </c>
      <c r="C442" s="36">
        <f t="shared" si="51"/>
        <v>4310.3</v>
      </c>
      <c r="D442" s="36">
        <v>2524</v>
      </c>
      <c r="E442" s="36">
        <v>0</v>
      </c>
      <c r="F442" s="36">
        <v>0</v>
      </c>
      <c r="G442" s="36">
        <v>1786.3</v>
      </c>
      <c r="H442" s="36">
        <v>0</v>
      </c>
      <c r="I442" s="36">
        <v>0</v>
      </c>
    </row>
    <row r="443" spans="1:9" ht="16.5" customHeight="1">
      <c r="A443" s="32"/>
      <c r="B443" s="35" t="s">
        <v>66</v>
      </c>
      <c r="C443" s="36">
        <f t="shared" si="51"/>
        <v>0</v>
      </c>
      <c r="D443" s="36">
        <v>0</v>
      </c>
      <c r="E443" s="36">
        <v>0</v>
      </c>
      <c r="F443" s="36">
        <v>0</v>
      </c>
      <c r="G443" s="36">
        <v>0</v>
      </c>
      <c r="H443" s="36">
        <v>0</v>
      </c>
      <c r="I443" s="36">
        <v>0</v>
      </c>
    </row>
    <row r="444" spans="1:9" ht="16.5" customHeight="1">
      <c r="A444" s="32"/>
      <c r="B444" s="35" t="s">
        <v>67</v>
      </c>
      <c r="C444" s="36">
        <f t="shared" si="51"/>
        <v>25118</v>
      </c>
      <c r="D444" s="36">
        <v>0</v>
      </c>
      <c r="E444" s="36">
        <v>0</v>
      </c>
      <c r="F444" s="36">
        <v>0</v>
      </c>
      <c r="G444" s="36">
        <v>0</v>
      </c>
      <c r="H444" s="36">
        <v>0</v>
      </c>
      <c r="I444" s="36">
        <v>25118</v>
      </c>
    </row>
    <row r="445" spans="1:9" ht="16.5" customHeight="1">
      <c r="A445" s="32"/>
      <c r="B445" s="35" t="s">
        <v>68</v>
      </c>
      <c r="C445" s="36">
        <f t="shared" si="51"/>
        <v>36311.9</v>
      </c>
      <c r="D445" s="36">
        <v>0</v>
      </c>
      <c r="E445" s="36">
        <v>0</v>
      </c>
      <c r="F445" s="36">
        <v>1545.5</v>
      </c>
      <c r="G445" s="36">
        <v>38.8</v>
      </c>
      <c r="H445" s="36">
        <v>0</v>
      </c>
      <c r="I445" s="36">
        <v>34727.6</v>
      </c>
    </row>
    <row r="446" spans="1:9" ht="16.5" customHeight="1">
      <c r="A446" s="32"/>
      <c r="B446" s="35" t="s">
        <v>161</v>
      </c>
      <c r="C446" s="36">
        <f t="shared" si="51"/>
        <v>0</v>
      </c>
      <c r="D446" s="36">
        <v>0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</row>
    <row r="447" spans="1:9" ht="16.5" customHeight="1">
      <c r="A447" s="32"/>
      <c r="B447" s="35" t="s">
        <v>162</v>
      </c>
      <c r="C447" s="36">
        <f t="shared" si="51"/>
        <v>0</v>
      </c>
      <c r="D447" s="36">
        <v>0</v>
      </c>
      <c r="E447" s="36">
        <v>0</v>
      </c>
      <c r="F447" s="36">
        <v>0</v>
      </c>
      <c r="G447" s="36">
        <v>0</v>
      </c>
      <c r="H447" s="36">
        <v>0</v>
      </c>
      <c r="I447" s="36">
        <v>0</v>
      </c>
    </row>
    <row r="448" spans="1:9" ht="16.5" customHeight="1">
      <c r="A448" s="32"/>
      <c r="B448" s="35" t="s">
        <v>163</v>
      </c>
      <c r="C448" s="36">
        <f t="shared" si="51"/>
        <v>5321.4</v>
      </c>
      <c r="D448" s="36">
        <v>0</v>
      </c>
      <c r="E448" s="36">
        <v>0</v>
      </c>
      <c r="F448" s="36">
        <v>0</v>
      </c>
      <c r="G448" s="36">
        <v>5321.4</v>
      </c>
      <c r="H448" s="36">
        <v>0</v>
      </c>
      <c r="I448" s="36">
        <v>0</v>
      </c>
    </row>
    <row r="449" spans="1:9" ht="16.5" customHeight="1">
      <c r="A449" s="32"/>
      <c r="B449" s="35" t="s">
        <v>175</v>
      </c>
      <c r="C449" s="36">
        <f>D449+E449+F449+G449+H449+I449</f>
        <v>6100.5</v>
      </c>
      <c r="D449" s="36">
        <v>0</v>
      </c>
      <c r="E449" s="36">
        <v>0</v>
      </c>
      <c r="F449" s="36">
        <v>0</v>
      </c>
      <c r="G449" s="36">
        <f>590+900.6+53.8+80+424.4+110.7+3941</f>
        <v>6100.5</v>
      </c>
      <c r="H449" s="36">
        <v>0</v>
      </c>
      <c r="I449" s="36">
        <v>0</v>
      </c>
    </row>
    <row r="450" spans="1:9" ht="16.5" customHeight="1">
      <c r="A450" s="32"/>
      <c r="B450" s="46" t="s">
        <v>176</v>
      </c>
      <c r="C450" s="47">
        <f>D450+E450+F450+G450+H450+I450</f>
        <v>11425.1</v>
      </c>
      <c r="D450" s="47">
        <v>0</v>
      </c>
      <c r="E450" s="47">
        <v>0</v>
      </c>
      <c r="F450" s="47">
        <v>0</v>
      </c>
      <c r="G450" s="36">
        <v>11425.1</v>
      </c>
      <c r="H450" s="47">
        <v>0</v>
      </c>
      <c r="I450" s="47">
        <v>0</v>
      </c>
    </row>
    <row r="451" spans="1:9" ht="16.5" customHeight="1">
      <c r="A451" s="32"/>
      <c r="B451" s="35" t="s">
        <v>177</v>
      </c>
      <c r="C451" s="36">
        <f>D451+E451+F451+G451+H451+I451</f>
        <v>0</v>
      </c>
      <c r="D451" s="36">
        <v>0</v>
      </c>
      <c r="E451" s="36">
        <v>0</v>
      </c>
      <c r="F451" s="36">
        <v>0</v>
      </c>
      <c r="G451" s="36">
        <v>0</v>
      </c>
      <c r="H451" s="36">
        <v>0</v>
      </c>
      <c r="I451" s="36">
        <v>0</v>
      </c>
    </row>
    <row r="452" spans="1:9" ht="16.5" customHeight="1">
      <c r="A452" s="32"/>
      <c r="B452" s="35" t="s">
        <v>178</v>
      </c>
      <c r="C452" s="36">
        <f>D452+E452+F452+G452+H452+I452</f>
        <v>1800</v>
      </c>
      <c r="D452" s="36">
        <v>0</v>
      </c>
      <c r="E452" s="36">
        <v>0</v>
      </c>
      <c r="F452" s="36">
        <v>0</v>
      </c>
      <c r="G452" s="36">
        <v>1800</v>
      </c>
      <c r="H452" s="36">
        <v>0</v>
      </c>
      <c r="I452" s="36">
        <v>0</v>
      </c>
    </row>
    <row r="453" spans="1:9" ht="16.5" customHeight="1">
      <c r="A453" s="37"/>
      <c r="B453" s="35" t="s">
        <v>179</v>
      </c>
      <c r="C453" s="36">
        <f>D453+E453+F453+G453+H453+I453</f>
        <v>0</v>
      </c>
      <c r="D453" s="36">
        <v>0</v>
      </c>
      <c r="E453" s="36">
        <v>0</v>
      </c>
      <c r="F453" s="36">
        <v>0</v>
      </c>
      <c r="G453" s="36">
        <v>0</v>
      </c>
      <c r="H453" s="36">
        <v>0</v>
      </c>
      <c r="I453" s="36">
        <v>0</v>
      </c>
    </row>
    <row r="454" spans="1:9" ht="12.75" customHeight="1">
      <c r="A454" s="41"/>
      <c r="B454" s="89" t="s">
        <v>78</v>
      </c>
      <c r="C454" s="89"/>
      <c r="D454" s="89"/>
      <c r="E454" s="89"/>
      <c r="F454" s="89"/>
      <c r="G454" s="89"/>
      <c r="H454" s="89"/>
      <c r="I454" s="89"/>
    </row>
    <row r="455" spans="1:9" ht="48.75" customHeight="1">
      <c r="A455" s="41" t="s">
        <v>140</v>
      </c>
      <c r="B455" s="49" t="s">
        <v>58</v>
      </c>
      <c r="C455" s="36">
        <f aca="true" t="shared" si="53" ref="C455:I455">SUM(C456:C469)</f>
        <v>117995</v>
      </c>
      <c r="D455" s="36">
        <f t="shared" si="53"/>
        <v>17613.9</v>
      </c>
      <c r="E455" s="36">
        <f t="shared" si="53"/>
        <v>0</v>
      </c>
      <c r="F455" s="36">
        <f t="shared" si="53"/>
        <v>419.9</v>
      </c>
      <c r="G455" s="36">
        <f t="shared" si="53"/>
        <v>41764.1</v>
      </c>
      <c r="H455" s="36">
        <f t="shared" si="53"/>
        <v>0</v>
      </c>
      <c r="I455" s="36">
        <f t="shared" si="53"/>
        <v>58197.1</v>
      </c>
    </row>
    <row r="456" spans="1:9" ht="16.5" customHeight="1">
      <c r="A456" s="32"/>
      <c r="B456" s="45" t="s">
        <v>101</v>
      </c>
      <c r="C456" s="36">
        <f>D456+E456+F456+G456+H456+I456</f>
        <v>5530.1</v>
      </c>
      <c r="D456" s="36">
        <v>5530.1</v>
      </c>
      <c r="E456" s="36">
        <v>0</v>
      </c>
      <c r="F456" s="36">
        <v>0</v>
      </c>
      <c r="G456" s="36">
        <v>0</v>
      </c>
      <c r="H456" s="36">
        <v>0</v>
      </c>
      <c r="I456" s="36">
        <v>0</v>
      </c>
    </row>
    <row r="457" spans="1:9" ht="16.5" customHeight="1">
      <c r="A457" s="32"/>
      <c r="B457" s="50" t="s">
        <v>64</v>
      </c>
      <c r="C457" s="47">
        <f aca="true" t="shared" si="54" ref="C457:C469">D457+E457+F457+G457+H457+I457</f>
        <v>12083.8</v>
      </c>
      <c r="D457" s="47">
        <v>12083.8</v>
      </c>
      <c r="E457" s="47">
        <v>0</v>
      </c>
      <c r="F457" s="47">
        <v>0</v>
      </c>
      <c r="G457" s="47">
        <v>0</v>
      </c>
      <c r="H457" s="47">
        <v>0</v>
      </c>
      <c r="I457" s="47">
        <v>0</v>
      </c>
    </row>
    <row r="458" spans="1:9" ht="16.5" customHeight="1">
      <c r="A458" s="32"/>
      <c r="B458" s="45" t="s">
        <v>65</v>
      </c>
      <c r="C458" s="36">
        <f t="shared" si="54"/>
        <v>0</v>
      </c>
      <c r="D458" s="36">
        <v>0</v>
      </c>
      <c r="E458" s="36">
        <v>0</v>
      </c>
      <c r="F458" s="36">
        <v>0</v>
      </c>
      <c r="G458" s="36">
        <v>0</v>
      </c>
      <c r="H458" s="36">
        <v>0</v>
      </c>
      <c r="I458" s="36">
        <v>0</v>
      </c>
    </row>
    <row r="459" spans="1:9" ht="16.5" customHeight="1">
      <c r="A459" s="32"/>
      <c r="B459" s="45" t="s">
        <v>66</v>
      </c>
      <c r="C459" s="36">
        <f t="shared" si="54"/>
        <v>0</v>
      </c>
      <c r="D459" s="36">
        <v>0</v>
      </c>
      <c r="E459" s="36">
        <v>0</v>
      </c>
      <c r="F459" s="36">
        <v>0</v>
      </c>
      <c r="G459" s="36">
        <v>0</v>
      </c>
      <c r="H459" s="36">
        <v>0</v>
      </c>
      <c r="I459" s="36">
        <v>0</v>
      </c>
    </row>
    <row r="460" spans="1:9" ht="16.5" customHeight="1">
      <c r="A460" s="32"/>
      <c r="B460" s="45" t="s">
        <v>67</v>
      </c>
      <c r="C460" s="36">
        <f t="shared" si="54"/>
        <v>37285.2</v>
      </c>
      <c r="D460" s="36">
        <v>0</v>
      </c>
      <c r="E460" s="36">
        <v>0</v>
      </c>
      <c r="F460" s="36">
        <v>0</v>
      </c>
      <c r="G460" s="36">
        <v>0</v>
      </c>
      <c r="H460" s="36">
        <v>0</v>
      </c>
      <c r="I460" s="36">
        <v>37285.2</v>
      </c>
    </row>
    <row r="461" spans="1:9" ht="16.5" customHeight="1">
      <c r="A461" s="32"/>
      <c r="B461" s="45" t="s">
        <v>68</v>
      </c>
      <c r="C461" s="36">
        <f t="shared" si="54"/>
        <v>13411.900000000001</v>
      </c>
      <c r="D461" s="36">
        <v>0</v>
      </c>
      <c r="E461" s="36">
        <v>0</v>
      </c>
      <c r="F461" s="36">
        <v>0</v>
      </c>
      <c r="G461" s="36">
        <v>0</v>
      </c>
      <c r="H461" s="36">
        <v>0</v>
      </c>
      <c r="I461" s="36">
        <v>13411.900000000001</v>
      </c>
    </row>
    <row r="462" spans="1:9" ht="16.5" customHeight="1">
      <c r="A462" s="32"/>
      <c r="B462" s="45" t="s">
        <v>161</v>
      </c>
      <c r="C462" s="36">
        <f t="shared" si="54"/>
        <v>0</v>
      </c>
      <c r="D462" s="36">
        <v>0</v>
      </c>
      <c r="E462" s="36">
        <v>0</v>
      </c>
      <c r="F462" s="36">
        <v>0</v>
      </c>
      <c r="G462" s="36">
        <v>0</v>
      </c>
      <c r="H462" s="36">
        <v>0</v>
      </c>
      <c r="I462" s="36">
        <v>0</v>
      </c>
    </row>
    <row r="463" spans="1:9" ht="16.5" customHeight="1">
      <c r="A463" s="32"/>
      <c r="B463" s="45" t="s">
        <v>162</v>
      </c>
      <c r="C463" s="36">
        <f t="shared" si="54"/>
        <v>2358</v>
      </c>
      <c r="D463" s="36">
        <v>0</v>
      </c>
      <c r="E463" s="36">
        <v>0</v>
      </c>
      <c r="F463" s="36">
        <v>0</v>
      </c>
      <c r="G463" s="36">
        <v>2358</v>
      </c>
      <c r="H463" s="36">
        <v>0</v>
      </c>
      <c r="I463" s="36">
        <v>0</v>
      </c>
    </row>
    <row r="464" spans="1:9" ht="16.5" customHeight="1">
      <c r="A464" s="32"/>
      <c r="B464" s="45" t="s">
        <v>163</v>
      </c>
      <c r="C464" s="36">
        <f t="shared" si="54"/>
        <v>0</v>
      </c>
      <c r="D464" s="36">
        <v>0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</row>
    <row r="465" spans="1:9" ht="16.5" customHeight="1">
      <c r="A465" s="32"/>
      <c r="B465" s="35" t="s">
        <v>175</v>
      </c>
      <c r="C465" s="36">
        <f t="shared" si="54"/>
        <v>17160.6</v>
      </c>
      <c r="D465" s="36">
        <v>0</v>
      </c>
      <c r="E465" s="36">
        <v>0</v>
      </c>
      <c r="F465" s="36"/>
      <c r="G465" s="36">
        <f>2000+7076.3+5584.3</f>
        <v>14660.599999999999</v>
      </c>
      <c r="H465" s="36">
        <v>0</v>
      </c>
      <c r="I465" s="36">
        <v>2500</v>
      </c>
    </row>
    <row r="466" spans="1:9" ht="16.5" customHeight="1">
      <c r="A466" s="32"/>
      <c r="B466" s="46" t="s">
        <v>176</v>
      </c>
      <c r="C466" s="47">
        <f t="shared" si="54"/>
        <v>17623</v>
      </c>
      <c r="D466" s="47">
        <v>0</v>
      </c>
      <c r="E466" s="47">
        <v>0</v>
      </c>
      <c r="F466" s="36">
        <v>419.9</v>
      </c>
      <c r="G466" s="36">
        <f>6000+380.1+5411.2+407.6+4.2</f>
        <v>12203.1</v>
      </c>
      <c r="H466" s="47">
        <v>0</v>
      </c>
      <c r="I466" s="36">
        <v>5000</v>
      </c>
    </row>
    <row r="467" spans="1:9" ht="16.5" customHeight="1">
      <c r="A467" s="32"/>
      <c r="B467" s="35" t="s">
        <v>177</v>
      </c>
      <c r="C467" s="36">
        <f t="shared" si="54"/>
        <v>1387.9</v>
      </c>
      <c r="D467" s="36">
        <v>0</v>
      </c>
      <c r="E467" s="36">
        <v>0</v>
      </c>
      <c r="F467" s="36"/>
      <c r="G467" s="36">
        <v>1387.9</v>
      </c>
      <c r="H467" s="36">
        <v>0</v>
      </c>
      <c r="I467" s="36">
        <v>0</v>
      </c>
    </row>
    <row r="468" spans="1:9" ht="16.5" customHeight="1">
      <c r="A468" s="32"/>
      <c r="B468" s="35" t="s">
        <v>178</v>
      </c>
      <c r="C468" s="36">
        <f t="shared" si="54"/>
        <v>5000</v>
      </c>
      <c r="D468" s="36">
        <v>0</v>
      </c>
      <c r="E468" s="36">
        <v>0</v>
      </c>
      <c r="F468" s="36"/>
      <c r="G468" s="36">
        <v>5000</v>
      </c>
      <c r="H468" s="36">
        <v>0</v>
      </c>
      <c r="I468" s="36">
        <v>0</v>
      </c>
    </row>
    <row r="469" spans="1:9" ht="16.5" customHeight="1">
      <c r="A469" s="37"/>
      <c r="B469" s="35" t="s">
        <v>179</v>
      </c>
      <c r="C469" s="36">
        <f t="shared" si="54"/>
        <v>6154.5</v>
      </c>
      <c r="D469" s="36">
        <v>0</v>
      </c>
      <c r="E469" s="36">
        <v>0</v>
      </c>
      <c r="F469" s="36"/>
      <c r="G469" s="36">
        <f>3654.5+2500</f>
        <v>6154.5</v>
      </c>
      <c r="H469" s="36">
        <v>0</v>
      </c>
      <c r="I469" s="36">
        <v>0</v>
      </c>
    </row>
    <row r="470" spans="1:9" ht="12.75" customHeight="1">
      <c r="A470" s="51"/>
      <c r="B470" s="89" t="s">
        <v>79</v>
      </c>
      <c r="C470" s="89"/>
      <c r="D470" s="89"/>
      <c r="E470" s="89"/>
      <c r="F470" s="89"/>
      <c r="G470" s="89"/>
      <c r="H470" s="89"/>
      <c r="I470" s="89"/>
    </row>
    <row r="471" spans="1:9" ht="49.5" customHeight="1">
      <c r="A471" s="41" t="s">
        <v>56</v>
      </c>
      <c r="B471" s="34" t="s">
        <v>151</v>
      </c>
      <c r="C471" s="36">
        <f aca="true" t="shared" si="55" ref="C471:I471">SUM(C472:C485)</f>
        <v>375610.8</v>
      </c>
      <c r="D471" s="36">
        <f t="shared" si="55"/>
        <v>24169.2</v>
      </c>
      <c r="E471" s="36">
        <f t="shared" si="55"/>
        <v>351441.6</v>
      </c>
      <c r="F471" s="36">
        <f t="shared" si="55"/>
        <v>0</v>
      </c>
      <c r="G471" s="36">
        <f t="shared" si="55"/>
        <v>0</v>
      </c>
      <c r="H471" s="36">
        <f t="shared" si="55"/>
        <v>0</v>
      </c>
      <c r="I471" s="36">
        <f t="shared" si="55"/>
        <v>0</v>
      </c>
    </row>
    <row r="472" spans="1:9" ht="16.5" customHeight="1">
      <c r="A472" s="32"/>
      <c r="B472" s="35" t="s">
        <v>101</v>
      </c>
      <c r="C472" s="36">
        <f>D472+E472+F472+G472+H472+I472</f>
        <v>24169.2</v>
      </c>
      <c r="D472" s="36">
        <v>24169.2</v>
      </c>
      <c r="E472" s="36">
        <v>0</v>
      </c>
      <c r="F472" s="36">
        <v>0</v>
      </c>
      <c r="G472" s="36">
        <v>0</v>
      </c>
      <c r="H472" s="36">
        <v>0</v>
      </c>
      <c r="I472" s="36">
        <v>0</v>
      </c>
    </row>
    <row r="473" spans="1:9" ht="16.5" customHeight="1">
      <c r="A473" s="32"/>
      <c r="B473" s="35" t="s">
        <v>64</v>
      </c>
      <c r="C473" s="36">
        <f aca="true" t="shared" si="56" ref="C473:C485">D473+E473+F473+G473+H473+I473</f>
        <v>65755.3</v>
      </c>
      <c r="D473" s="36">
        <v>0</v>
      </c>
      <c r="E473" s="36">
        <v>65755.3</v>
      </c>
      <c r="F473" s="36">
        <v>0</v>
      </c>
      <c r="G473" s="36">
        <v>0</v>
      </c>
      <c r="H473" s="36">
        <v>0</v>
      </c>
      <c r="I473" s="36">
        <v>0</v>
      </c>
    </row>
    <row r="474" spans="1:9" ht="16.5" customHeight="1">
      <c r="A474" s="32"/>
      <c r="B474" s="35" t="s">
        <v>65</v>
      </c>
      <c r="C474" s="36">
        <f t="shared" si="56"/>
        <v>70423.8</v>
      </c>
      <c r="D474" s="36">
        <v>0</v>
      </c>
      <c r="E474" s="36">
        <v>70423.8</v>
      </c>
      <c r="F474" s="36">
        <v>0</v>
      </c>
      <c r="G474" s="36">
        <v>0</v>
      </c>
      <c r="H474" s="36">
        <v>0</v>
      </c>
      <c r="I474" s="36">
        <v>0</v>
      </c>
    </row>
    <row r="475" spans="1:9" ht="16.5" customHeight="1">
      <c r="A475" s="32"/>
      <c r="B475" s="35" t="s">
        <v>66</v>
      </c>
      <c r="C475" s="36">
        <f t="shared" si="56"/>
        <v>24990.7</v>
      </c>
      <c r="D475" s="36">
        <v>0</v>
      </c>
      <c r="E475" s="36">
        <v>24990.7</v>
      </c>
      <c r="F475" s="36">
        <v>0</v>
      </c>
      <c r="G475" s="36">
        <v>0</v>
      </c>
      <c r="H475" s="36">
        <v>0</v>
      </c>
      <c r="I475" s="36">
        <v>0</v>
      </c>
    </row>
    <row r="476" spans="1:9" ht="16.5" customHeight="1">
      <c r="A476" s="32"/>
      <c r="B476" s="35" t="s">
        <v>67</v>
      </c>
      <c r="C476" s="36">
        <f t="shared" si="56"/>
        <v>21032.8</v>
      </c>
      <c r="D476" s="36">
        <v>0</v>
      </c>
      <c r="E476" s="36">
        <v>21032.8</v>
      </c>
      <c r="F476" s="36">
        <v>0</v>
      </c>
      <c r="G476" s="36">
        <v>0</v>
      </c>
      <c r="H476" s="36">
        <v>0</v>
      </c>
      <c r="I476" s="36">
        <v>0</v>
      </c>
    </row>
    <row r="477" spans="1:9" ht="16.5" customHeight="1">
      <c r="A477" s="32"/>
      <c r="B477" s="35" t="s">
        <v>68</v>
      </c>
      <c r="C477" s="36">
        <f t="shared" si="56"/>
        <v>113300</v>
      </c>
      <c r="D477" s="36">
        <v>0</v>
      </c>
      <c r="E477" s="36">
        <v>113300</v>
      </c>
      <c r="F477" s="36">
        <v>0</v>
      </c>
      <c r="G477" s="36">
        <v>0</v>
      </c>
      <c r="H477" s="36">
        <v>0</v>
      </c>
      <c r="I477" s="36">
        <v>0</v>
      </c>
    </row>
    <row r="478" spans="1:9" ht="16.5" customHeight="1">
      <c r="A478" s="32"/>
      <c r="B478" s="35" t="s">
        <v>161</v>
      </c>
      <c r="C478" s="36">
        <f t="shared" si="56"/>
        <v>55939</v>
      </c>
      <c r="D478" s="36"/>
      <c r="E478" s="36">
        <v>55939</v>
      </c>
      <c r="F478" s="36"/>
      <c r="G478" s="36"/>
      <c r="H478" s="36"/>
      <c r="I478" s="36"/>
    </row>
    <row r="479" spans="1:9" ht="16.5" customHeight="1">
      <c r="A479" s="32"/>
      <c r="B479" s="35" t="s">
        <v>162</v>
      </c>
      <c r="C479" s="36">
        <f t="shared" si="56"/>
        <v>0</v>
      </c>
      <c r="D479" s="36"/>
      <c r="E479" s="36">
        <v>0</v>
      </c>
      <c r="F479" s="36"/>
      <c r="G479" s="36"/>
      <c r="H479" s="36"/>
      <c r="I479" s="36"/>
    </row>
    <row r="480" spans="1:9" ht="16.5" customHeight="1">
      <c r="A480" s="32"/>
      <c r="B480" s="35" t="s">
        <v>163</v>
      </c>
      <c r="C480" s="36">
        <f t="shared" si="56"/>
        <v>0</v>
      </c>
      <c r="D480" s="36">
        <v>0</v>
      </c>
      <c r="E480" s="36">
        <v>0</v>
      </c>
      <c r="F480" s="36">
        <v>0</v>
      </c>
      <c r="G480" s="36">
        <v>0</v>
      </c>
      <c r="H480" s="36">
        <v>0</v>
      </c>
      <c r="I480" s="36">
        <v>0</v>
      </c>
    </row>
    <row r="481" spans="1:9" ht="16.5" customHeight="1">
      <c r="A481" s="32"/>
      <c r="B481" s="35" t="s">
        <v>175</v>
      </c>
      <c r="C481" s="36">
        <f t="shared" si="56"/>
        <v>0</v>
      </c>
      <c r="D481" s="36">
        <v>0</v>
      </c>
      <c r="E481" s="36">
        <v>0</v>
      </c>
      <c r="F481" s="36">
        <v>0</v>
      </c>
      <c r="G481" s="36">
        <v>0</v>
      </c>
      <c r="H481" s="36">
        <v>0</v>
      </c>
      <c r="I481" s="36">
        <v>0</v>
      </c>
    </row>
    <row r="482" spans="1:9" ht="16.5" customHeight="1">
      <c r="A482" s="32"/>
      <c r="B482" s="46" t="s">
        <v>176</v>
      </c>
      <c r="C482" s="47">
        <f t="shared" si="56"/>
        <v>0</v>
      </c>
      <c r="D482" s="47">
        <v>0</v>
      </c>
      <c r="E482" s="47">
        <v>0</v>
      </c>
      <c r="F482" s="47">
        <v>0</v>
      </c>
      <c r="G482" s="47">
        <v>0</v>
      </c>
      <c r="H482" s="47">
        <v>0</v>
      </c>
      <c r="I482" s="47">
        <v>0</v>
      </c>
    </row>
    <row r="483" spans="1:9" ht="16.5" customHeight="1">
      <c r="A483" s="32"/>
      <c r="B483" s="35" t="s">
        <v>177</v>
      </c>
      <c r="C483" s="36">
        <f t="shared" si="56"/>
        <v>0</v>
      </c>
      <c r="D483" s="36">
        <v>0</v>
      </c>
      <c r="E483" s="36">
        <v>0</v>
      </c>
      <c r="F483" s="36">
        <v>0</v>
      </c>
      <c r="G483" s="36">
        <v>0</v>
      </c>
      <c r="H483" s="36">
        <v>0</v>
      </c>
      <c r="I483" s="36">
        <v>0</v>
      </c>
    </row>
    <row r="484" spans="1:9" ht="16.5" customHeight="1">
      <c r="A484" s="32"/>
      <c r="B484" s="35" t="s">
        <v>178</v>
      </c>
      <c r="C484" s="36">
        <f t="shared" si="56"/>
        <v>0</v>
      </c>
      <c r="D484" s="36">
        <v>0</v>
      </c>
      <c r="E484" s="36">
        <v>0</v>
      </c>
      <c r="F484" s="36">
        <v>0</v>
      </c>
      <c r="G484" s="36">
        <v>0</v>
      </c>
      <c r="H484" s="36">
        <v>0</v>
      </c>
      <c r="I484" s="36">
        <v>0</v>
      </c>
    </row>
    <row r="485" spans="1:9" ht="16.5" customHeight="1">
      <c r="A485" s="37"/>
      <c r="B485" s="35" t="s">
        <v>179</v>
      </c>
      <c r="C485" s="36">
        <f t="shared" si="56"/>
        <v>0</v>
      </c>
      <c r="D485" s="36">
        <v>0</v>
      </c>
      <c r="E485" s="36">
        <v>0</v>
      </c>
      <c r="F485" s="36">
        <v>0</v>
      </c>
      <c r="G485" s="36">
        <v>0</v>
      </c>
      <c r="H485" s="36">
        <v>0</v>
      </c>
      <c r="I485" s="36">
        <v>0</v>
      </c>
    </row>
    <row r="486" spans="1:9" ht="15.75" customHeight="1">
      <c r="A486" s="38"/>
      <c r="B486" s="85" t="s">
        <v>4</v>
      </c>
      <c r="C486" s="85"/>
      <c r="D486" s="85"/>
      <c r="E486" s="85"/>
      <c r="F486" s="85"/>
      <c r="G486" s="85"/>
      <c r="H486" s="85"/>
      <c r="I486" s="85"/>
    </row>
    <row r="487" spans="1:9" ht="32.25" customHeight="1">
      <c r="A487" s="41" t="s">
        <v>28</v>
      </c>
      <c r="B487" s="34" t="s">
        <v>1</v>
      </c>
      <c r="C487" s="36">
        <f aca="true" t="shared" si="57" ref="C487:I487">SUM(C488:C501)</f>
        <v>77962.7</v>
      </c>
      <c r="D487" s="36">
        <f t="shared" si="57"/>
        <v>2640.3</v>
      </c>
      <c r="E487" s="36">
        <f t="shared" si="57"/>
        <v>0</v>
      </c>
      <c r="F487" s="36">
        <f t="shared" si="57"/>
        <v>24500</v>
      </c>
      <c r="G487" s="36">
        <f t="shared" si="57"/>
        <v>15998.099999999999</v>
      </c>
      <c r="H487" s="36">
        <f t="shared" si="57"/>
        <v>0</v>
      </c>
      <c r="I487" s="36">
        <f t="shared" si="57"/>
        <v>34824.3</v>
      </c>
    </row>
    <row r="488" spans="1:9" ht="16.5" customHeight="1">
      <c r="A488" s="32"/>
      <c r="B488" s="35" t="s">
        <v>101</v>
      </c>
      <c r="C488" s="36">
        <f>D488+E488+F488+G488+H488+I488</f>
        <v>2640.3</v>
      </c>
      <c r="D488" s="36">
        <v>2640.3</v>
      </c>
      <c r="E488" s="36">
        <v>0</v>
      </c>
      <c r="F488" s="36">
        <v>0</v>
      </c>
      <c r="G488" s="36">
        <v>0</v>
      </c>
      <c r="H488" s="36">
        <v>0</v>
      </c>
      <c r="I488" s="36">
        <v>0</v>
      </c>
    </row>
    <row r="489" spans="1:9" ht="16.5" customHeight="1">
      <c r="A489" s="32"/>
      <c r="B489" s="35" t="s">
        <v>64</v>
      </c>
      <c r="C489" s="36">
        <f aca="true" t="shared" si="58" ref="C489:C501">D489+E489+F489+G489+H489+I489</f>
        <v>0</v>
      </c>
      <c r="D489" s="36">
        <v>0</v>
      </c>
      <c r="E489" s="36">
        <v>0</v>
      </c>
      <c r="F489" s="36">
        <v>0</v>
      </c>
      <c r="G489" s="36">
        <v>0</v>
      </c>
      <c r="H489" s="36">
        <v>0</v>
      </c>
      <c r="I489" s="36">
        <v>0</v>
      </c>
    </row>
    <row r="490" spans="1:9" ht="16.5" customHeight="1">
      <c r="A490" s="32"/>
      <c r="B490" s="35" t="s">
        <v>65</v>
      </c>
      <c r="C490" s="36">
        <f t="shared" si="58"/>
        <v>0</v>
      </c>
      <c r="D490" s="36">
        <v>0</v>
      </c>
      <c r="E490" s="36">
        <v>0</v>
      </c>
      <c r="F490" s="36">
        <v>0</v>
      </c>
      <c r="G490" s="36">
        <v>0</v>
      </c>
      <c r="H490" s="36">
        <v>0</v>
      </c>
      <c r="I490" s="36">
        <v>0</v>
      </c>
    </row>
    <row r="491" spans="1:9" ht="16.5" customHeight="1">
      <c r="A491" s="32"/>
      <c r="B491" s="35" t="s">
        <v>66</v>
      </c>
      <c r="C491" s="36">
        <f t="shared" si="58"/>
        <v>0</v>
      </c>
      <c r="D491" s="36">
        <v>0</v>
      </c>
      <c r="E491" s="36">
        <v>0</v>
      </c>
      <c r="F491" s="36">
        <v>0</v>
      </c>
      <c r="G491" s="36">
        <v>0</v>
      </c>
      <c r="H491" s="36">
        <v>0</v>
      </c>
      <c r="I491" s="36">
        <v>0</v>
      </c>
    </row>
    <row r="492" spans="1:9" ht="16.5" customHeight="1">
      <c r="A492" s="32"/>
      <c r="B492" s="35" t="s">
        <v>67</v>
      </c>
      <c r="C492" s="36">
        <f t="shared" si="58"/>
        <v>21777.1</v>
      </c>
      <c r="D492" s="36">
        <v>0</v>
      </c>
      <c r="E492" s="36">
        <v>0</v>
      </c>
      <c r="F492" s="36">
        <v>0</v>
      </c>
      <c r="G492" s="36">
        <v>0</v>
      </c>
      <c r="H492" s="36">
        <v>0</v>
      </c>
      <c r="I492" s="36">
        <v>21777.1</v>
      </c>
    </row>
    <row r="493" spans="1:9" ht="16.5" customHeight="1">
      <c r="A493" s="32"/>
      <c r="B493" s="35" t="s">
        <v>68</v>
      </c>
      <c r="C493" s="36">
        <f t="shared" si="58"/>
        <v>17592.2</v>
      </c>
      <c r="D493" s="36">
        <v>0</v>
      </c>
      <c r="E493" s="36">
        <v>0</v>
      </c>
      <c r="F493" s="36">
        <v>4500</v>
      </c>
      <c r="G493" s="36">
        <v>45</v>
      </c>
      <c r="H493" s="36">
        <v>0</v>
      </c>
      <c r="I493" s="36">
        <v>13047.2</v>
      </c>
    </row>
    <row r="494" spans="1:9" ht="16.5" customHeight="1">
      <c r="A494" s="32"/>
      <c r="B494" s="35" t="s">
        <v>161</v>
      </c>
      <c r="C494" s="36">
        <f t="shared" si="58"/>
        <v>0</v>
      </c>
      <c r="D494" s="36">
        <v>0</v>
      </c>
      <c r="E494" s="36">
        <v>0</v>
      </c>
      <c r="F494" s="36">
        <v>0</v>
      </c>
      <c r="G494" s="36">
        <v>0</v>
      </c>
      <c r="H494" s="36">
        <v>0</v>
      </c>
      <c r="I494" s="36">
        <v>0</v>
      </c>
    </row>
    <row r="495" spans="1:9" ht="16.5" customHeight="1">
      <c r="A495" s="32"/>
      <c r="B495" s="35" t="s">
        <v>162</v>
      </c>
      <c r="C495" s="36">
        <f t="shared" si="58"/>
        <v>8859.8</v>
      </c>
      <c r="D495" s="36">
        <v>0</v>
      </c>
      <c r="E495" s="36">
        <v>0</v>
      </c>
      <c r="F495" s="36">
        <v>0</v>
      </c>
      <c r="G495" s="36">
        <v>8859.8</v>
      </c>
      <c r="H495" s="36">
        <v>0</v>
      </c>
      <c r="I495" s="36">
        <v>0</v>
      </c>
    </row>
    <row r="496" spans="1:9" ht="16.5" customHeight="1">
      <c r="A496" s="32"/>
      <c r="B496" s="35" t="s">
        <v>163</v>
      </c>
      <c r="C496" s="36">
        <f t="shared" si="58"/>
        <v>0</v>
      </c>
      <c r="D496" s="36">
        <v>0</v>
      </c>
      <c r="E496" s="36">
        <v>0</v>
      </c>
      <c r="F496" s="36">
        <v>0</v>
      </c>
      <c r="G496" s="36">
        <v>0</v>
      </c>
      <c r="H496" s="36">
        <v>0</v>
      </c>
      <c r="I496" s="36">
        <v>0</v>
      </c>
    </row>
    <row r="497" spans="1:9" ht="16.5" customHeight="1">
      <c r="A497" s="32"/>
      <c r="B497" s="35" t="s">
        <v>175</v>
      </c>
      <c r="C497" s="36">
        <f t="shared" si="58"/>
        <v>4933.3</v>
      </c>
      <c r="D497" s="36">
        <v>0</v>
      </c>
      <c r="E497" s="36">
        <v>0</v>
      </c>
      <c r="F497" s="36">
        <v>4000</v>
      </c>
      <c r="G497" s="36">
        <f>640+40+253.3</f>
        <v>933.3</v>
      </c>
      <c r="H497" s="36">
        <v>0</v>
      </c>
      <c r="I497" s="36">
        <v>0</v>
      </c>
    </row>
    <row r="498" spans="1:9" ht="16.5" customHeight="1">
      <c r="A498" s="32"/>
      <c r="B498" s="46" t="s">
        <v>176</v>
      </c>
      <c r="C498" s="47">
        <f t="shared" si="58"/>
        <v>4040</v>
      </c>
      <c r="D498" s="47">
        <v>0</v>
      </c>
      <c r="E498" s="47">
        <v>0</v>
      </c>
      <c r="F498" s="36">
        <v>4000</v>
      </c>
      <c r="G498" s="36">
        <v>40</v>
      </c>
      <c r="H498" s="47">
        <v>0</v>
      </c>
      <c r="I498" s="47">
        <v>0</v>
      </c>
    </row>
    <row r="499" spans="1:9" ht="16.5" customHeight="1">
      <c r="A499" s="32"/>
      <c r="B499" s="35" t="s">
        <v>177</v>
      </c>
      <c r="C499" s="36">
        <f t="shared" si="58"/>
        <v>10040</v>
      </c>
      <c r="D499" s="36">
        <v>0</v>
      </c>
      <c r="E499" s="36">
        <v>0</v>
      </c>
      <c r="F499" s="36">
        <v>4000</v>
      </c>
      <c r="G499" s="36">
        <v>6040</v>
      </c>
      <c r="H499" s="36">
        <v>0</v>
      </c>
      <c r="I499" s="36">
        <v>0</v>
      </c>
    </row>
    <row r="500" spans="1:9" ht="16.5" customHeight="1">
      <c r="A500" s="32"/>
      <c r="B500" s="35" t="s">
        <v>178</v>
      </c>
      <c r="C500" s="36">
        <f t="shared" si="58"/>
        <v>4040</v>
      </c>
      <c r="D500" s="36">
        <v>0</v>
      </c>
      <c r="E500" s="36">
        <v>0</v>
      </c>
      <c r="F500" s="36">
        <v>4000</v>
      </c>
      <c r="G500" s="36">
        <v>40</v>
      </c>
      <c r="H500" s="36">
        <v>0</v>
      </c>
      <c r="I500" s="36">
        <v>0</v>
      </c>
    </row>
    <row r="501" spans="1:9" ht="16.5" customHeight="1">
      <c r="A501" s="37"/>
      <c r="B501" s="35" t="s">
        <v>179</v>
      </c>
      <c r="C501" s="36">
        <f t="shared" si="58"/>
        <v>4040</v>
      </c>
      <c r="D501" s="36">
        <v>0</v>
      </c>
      <c r="E501" s="36">
        <v>0</v>
      </c>
      <c r="F501" s="36">
        <v>4000</v>
      </c>
      <c r="G501" s="36">
        <v>40</v>
      </c>
      <c r="H501" s="36">
        <v>0</v>
      </c>
      <c r="I501" s="36">
        <v>0</v>
      </c>
    </row>
    <row r="502" spans="1:9" ht="18" customHeight="1">
      <c r="A502" s="32"/>
      <c r="B502" s="85" t="s">
        <v>167</v>
      </c>
      <c r="C502" s="85"/>
      <c r="D502" s="85"/>
      <c r="E502" s="85"/>
      <c r="F502" s="85"/>
      <c r="G502" s="85"/>
      <c r="H502" s="85"/>
      <c r="I502" s="85"/>
    </row>
    <row r="503" spans="1:9" ht="32.25" customHeight="1">
      <c r="A503" s="41" t="s">
        <v>20</v>
      </c>
      <c r="B503" s="34" t="s">
        <v>145</v>
      </c>
      <c r="C503" s="36">
        <f aca="true" t="shared" si="59" ref="C503:I503">SUM(C504:C517)</f>
        <v>459302.79999999993</v>
      </c>
      <c r="D503" s="36">
        <f t="shared" si="59"/>
        <v>55727.2</v>
      </c>
      <c r="E503" s="36">
        <f t="shared" si="59"/>
        <v>0</v>
      </c>
      <c r="F503" s="36">
        <f t="shared" si="59"/>
        <v>2776</v>
      </c>
      <c r="G503" s="36">
        <f t="shared" si="59"/>
        <v>78591.09999999998</v>
      </c>
      <c r="H503" s="36">
        <f t="shared" si="59"/>
        <v>0</v>
      </c>
      <c r="I503" s="36">
        <f t="shared" si="59"/>
        <v>322208.5</v>
      </c>
    </row>
    <row r="504" spans="1:9" ht="16.5" customHeight="1">
      <c r="A504" s="32"/>
      <c r="B504" s="35" t="s">
        <v>101</v>
      </c>
      <c r="C504" s="36">
        <f aca="true" t="shared" si="60" ref="C504:C547">D504+E504+F504+G504+H504+I504</f>
        <v>20221.2</v>
      </c>
      <c r="D504" s="36">
        <v>17417.4</v>
      </c>
      <c r="E504" s="36">
        <v>0</v>
      </c>
      <c r="F504" s="36">
        <v>2776</v>
      </c>
      <c r="G504" s="36">
        <v>27.8</v>
      </c>
      <c r="H504" s="36">
        <v>0</v>
      </c>
      <c r="I504" s="36">
        <v>0</v>
      </c>
    </row>
    <row r="505" spans="1:9" ht="16.5" customHeight="1">
      <c r="A505" s="32"/>
      <c r="B505" s="35" t="s">
        <v>64</v>
      </c>
      <c r="C505" s="36">
        <f t="shared" si="60"/>
        <v>26458.3</v>
      </c>
      <c r="D505" s="36">
        <v>26007</v>
      </c>
      <c r="E505" s="36">
        <v>0</v>
      </c>
      <c r="F505" s="36">
        <v>0</v>
      </c>
      <c r="G505" s="36">
        <v>451.3</v>
      </c>
      <c r="H505" s="36">
        <v>0</v>
      </c>
      <c r="I505" s="36">
        <v>0</v>
      </c>
    </row>
    <row r="506" spans="1:9" ht="16.5" customHeight="1">
      <c r="A506" s="32"/>
      <c r="B506" s="35" t="s">
        <v>65</v>
      </c>
      <c r="C506" s="36">
        <f t="shared" si="60"/>
        <v>12849.8</v>
      </c>
      <c r="D506" s="36">
        <v>12302.8</v>
      </c>
      <c r="E506" s="36">
        <v>0</v>
      </c>
      <c r="F506" s="36">
        <v>0</v>
      </c>
      <c r="G506" s="36">
        <v>547</v>
      </c>
      <c r="H506" s="36">
        <v>0</v>
      </c>
      <c r="I506" s="36">
        <v>0</v>
      </c>
    </row>
    <row r="507" spans="1:9" ht="16.5" customHeight="1">
      <c r="A507" s="32"/>
      <c r="B507" s="35" t="s">
        <v>66</v>
      </c>
      <c r="C507" s="36">
        <f t="shared" si="60"/>
        <v>371.4</v>
      </c>
      <c r="D507" s="36">
        <v>0</v>
      </c>
      <c r="E507" s="36">
        <v>0</v>
      </c>
      <c r="F507" s="36">
        <v>0</v>
      </c>
      <c r="G507" s="36">
        <v>371.4</v>
      </c>
      <c r="H507" s="36">
        <v>0</v>
      </c>
      <c r="I507" s="36">
        <v>0</v>
      </c>
    </row>
    <row r="508" spans="1:9" ht="16.5" customHeight="1">
      <c r="A508" s="32"/>
      <c r="B508" s="35" t="s">
        <v>67</v>
      </c>
      <c r="C508" s="36">
        <f t="shared" si="60"/>
        <v>0</v>
      </c>
      <c r="D508" s="36">
        <v>0</v>
      </c>
      <c r="E508" s="36">
        <v>0</v>
      </c>
      <c r="F508" s="36">
        <v>0</v>
      </c>
      <c r="G508" s="36">
        <v>0</v>
      </c>
      <c r="H508" s="36">
        <v>0</v>
      </c>
      <c r="I508" s="36">
        <v>0</v>
      </c>
    </row>
    <row r="509" spans="1:9" ht="16.5" customHeight="1">
      <c r="A509" s="32"/>
      <c r="B509" s="35" t="s">
        <v>68</v>
      </c>
      <c r="C509" s="36">
        <f t="shared" si="60"/>
        <v>17601.6</v>
      </c>
      <c r="D509" s="36">
        <v>0</v>
      </c>
      <c r="E509" s="36">
        <v>0</v>
      </c>
      <c r="F509" s="36">
        <v>0</v>
      </c>
      <c r="G509" s="36">
        <v>16865.5</v>
      </c>
      <c r="H509" s="36">
        <v>0</v>
      </c>
      <c r="I509" s="36">
        <v>736.1</v>
      </c>
    </row>
    <row r="510" spans="1:9" ht="16.5" customHeight="1">
      <c r="A510" s="32"/>
      <c r="B510" s="35" t="s">
        <v>161</v>
      </c>
      <c r="C510" s="36">
        <f t="shared" si="60"/>
        <v>33923.200000000004</v>
      </c>
      <c r="D510" s="36">
        <v>0</v>
      </c>
      <c r="E510" s="36">
        <v>0</v>
      </c>
      <c r="F510" s="36">
        <v>0</v>
      </c>
      <c r="G510" s="36">
        <v>32416.9</v>
      </c>
      <c r="H510" s="36">
        <v>0</v>
      </c>
      <c r="I510" s="36">
        <v>1506.3</v>
      </c>
    </row>
    <row r="511" spans="1:9" ht="16.5" customHeight="1">
      <c r="A511" s="32"/>
      <c r="B511" s="46" t="s">
        <v>162</v>
      </c>
      <c r="C511" s="47">
        <f t="shared" si="60"/>
        <v>21366</v>
      </c>
      <c r="D511" s="47">
        <v>0</v>
      </c>
      <c r="E511" s="47">
        <v>0</v>
      </c>
      <c r="F511" s="47">
        <v>0</v>
      </c>
      <c r="G511" s="47">
        <v>860</v>
      </c>
      <c r="H511" s="47">
        <v>0</v>
      </c>
      <c r="I511" s="47">
        <v>20506</v>
      </c>
    </row>
    <row r="512" spans="1:9" ht="16.5" customHeight="1">
      <c r="A512" s="32"/>
      <c r="B512" s="35" t="s">
        <v>163</v>
      </c>
      <c r="C512" s="36">
        <f t="shared" si="60"/>
        <v>12231.8</v>
      </c>
      <c r="D512" s="36">
        <v>0</v>
      </c>
      <c r="E512" s="36">
        <v>0</v>
      </c>
      <c r="F512" s="36">
        <v>0</v>
      </c>
      <c r="G512" s="36">
        <v>7131.2</v>
      </c>
      <c r="H512" s="36">
        <v>0</v>
      </c>
      <c r="I512" s="36">
        <v>5100.6</v>
      </c>
    </row>
    <row r="513" spans="1:9" ht="16.5" customHeight="1">
      <c r="A513" s="32"/>
      <c r="B513" s="35" t="s">
        <v>175</v>
      </c>
      <c r="C513" s="36">
        <f t="shared" si="60"/>
        <v>62530.3</v>
      </c>
      <c r="D513" s="36">
        <v>0</v>
      </c>
      <c r="E513" s="36">
        <v>0</v>
      </c>
      <c r="F513" s="36">
        <v>0</v>
      </c>
      <c r="G513" s="36">
        <f>2000+95.4+1563</f>
        <v>3658.4</v>
      </c>
      <c r="H513" s="36">
        <v>0</v>
      </c>
      <c r="I513" s="36">
        <v>58871.9</v>
      </c>
    </row>
    <row r="514" spans="1:9" ht="16.5" customHeight="1">
      <c r="A514" s="32"/>
      <c r="B514" s="46" t="s">
        <v>176</v>
      </c>
      <c r="C514" s="47">
        <f t="shared" si="60"/>
        <v>68187.3</v>
      </c>
      <c r="D514" s="47">
        <v>0</v>
      </c>
      <c r="E514" s="47">
        <v>0</v>
      </c>
      <c r="F514" s="47">
        <v>0</v>
      </c>
      <c r="G514" s="36">
        <f>2220+95.4+7000</f>
        <v>9315.4</v>
      </c>
      <c r="H514" s="47">
        <v>0</v>
      </c>
      <c r="I514" s="36">
        <v>58871.9</v>
      </c>
    </row>
    <row r="515" spans="1:9" ht="16.5" customHeight="1">
      <c r="A515" s="32"/>
      <c r="B515" s="35" t="s">
        <v>177</v>
      </c>
      <c r="C515" s="36">
        <f t="shared" si="60"/>
        <v>61187.3</v>
      </c>
      <c r="D515" s="36">
        <v>0</v>
      </c>
      <c r="E515" s="36">
        <v>0</v>
      </c>
      <c r="F515" s="36">
        <v>0</v>
      </c>
      <c r="G515" s="36">
        <f>2220+95.4</f>
        <v>2315.4</v>
      </c>
      <c r="H515" s="36">
        <v>0</v>
      </c>
      <c r="I515" s="36">
        <v>58871.9</v>
      </c>
    </row>
    <row r="516" spans="1:9" ht="16.5" customHeight="1">
      <c r="A516" s="32"/>
      <c r="B516" s="35" t="s">
        <v>178</v>
      </c>
      <c r="C516" s="36">
        <f t="shared" si="60"/>
        <v>61187.3</v>
      </c>
      <c r="D516" s="36">
        <v>0</v>
      </c>
      <c r="E516" s="36">
        <v>0</v>
      </c>
      <c r="F516" s="36">
        <v>0</v>
      </c>
      <c r="G516" s="36">
        <f>2220+95.4</f>
        <v>2315.4</v>
      </c>
      <c r="H516" s="36">
        <v>0</v>
      </c>
      <c r="I516" s="36">
        <v>58871.9</v>
      </c>
    </row>
    <row r="517" spans="1:9" ht="16.5" customHeight="1">
      <c r="A517" s="37"/>
      <c r="B517" s="35" t="s">
        <v>179</v>
      </c>
      <c r="C517" s="36">
        <f t="shared" si="60"/>
        <v>61187.3</v>
      </c>
      <c r="D517" s="36">
        <v>0</v>
      </c>
      <c r="E517" s="36">
        <v>0</v>
      </c>
      <c r="F517" s="36">
        <v>0</v>
      </c>
      <c r="G517" s="36">
        <f>2220+95.4</f>
        <v>2315.4</v>
      </c>
      <c r="H517" s="36">
        <v>0</v>
      </c>
      <c r="I517" s="36">
        <v>58871.9</v>
      </c>
    </row>
    <row r="518" spans="1:9" ht="31.5" customHeight="1">
      <c r="A518" s="41" t="s">
        <v>85</v>
      </c>
      <c r="B518" s="34" t="s">
        <v>146</v>
      </c>
      <c r="C518" s="36">
        <f aca="true" t="shared" si="61" ref="C518:I518">SUM(C519:C532)</f>
        <v>12362.7</v>
      </c>
      <c r="D518" s="36">
        <f t="shared" si="61"/>
        <v>12362.7</v>
      </c>
      <c r="E518" s="36">
        <f t="shared" si="61"/>
        <v>0</v>
      </c>
      <c r="F518" s="36">
        <f t="shared" si="61"/>
        <v>0</v>
      </c>
      <c r="G518" s="36">
        <f t="shared" si="61"/>
        <v>0</v>
      </c>
      <c r="H518" s="36">
        <f t="shared" si="61"/>
        <v>0</v>
      </c>
      <c r="I518" s="36">
        <f t="shared" si="61"/>
        <v>0</v>
      </c>
    </row>
    <row r="519" spans="1:9" ht="16.5" customHeight="1">
      <c r="A519" s="32"/>
      <c r="B519" s="35" t="s">
        <v>101</v>
      </c>
      <c r="C519" s="36">
        <f>D519+E519+F519+G519+H519+I519</f>
        <v>2520</v>
      </c>
      <c r="D519" s="36">
        <v>2520</v>
      </c>
      <c r="E519" s="36">
        <v>0</v>
      </c>
      <c r="F519" s="36">
        <v>0</v>
      </c>
      <c r="G519" s="36">
        <v>0</v>
      </c>
      <c r="H519" s="36">
        <v>0</v>
      </c>
      <c r="I519" s="36">
        <v>0</v>
      </c>
    </row>
    <row r="520" spans="1:9" ht="16.5" customHeight="1">
      <c r="A520" s="32"/>
      <c r="B520" s="35" t="s">
        <v>64</v>
      </c>
      <c r="C520" s="36">
        <f t="shared" si="60"/>
        <v>3309.9</v>
      </c>
      <c r="D520" s="36">
        <v>3309.9</v>
      </c>
      <c r="E520" s="36">
        <v>0</v>
      </c>
      <c r="F520" s="36">
        <v>0</v>
      </c>
      <c r="G520" s="36">
        <v>0</v>
      </c>
      <c r="H520" s="36">
        <v>0</v>
      </c>
      <c r="I520" s="36">
        <v>0</v>
      </c>
    </row>
    <row r="521" spans="1:9" ht="16.5" customHeight="1">
      <c r="A521" s="32"/>
      <c r="B521" s="35" t="s">
        <v>65</v>
      </c>
      <c r="C521" s="36">
        <f t="shared" si="60"/>
        <v>6532.8</v>
      </c>
      <c r="D521" s="36">
        <v>6532.8</v>
      </c>
      <c r="E521" s="36">
        <v>0</v>
      </c>
      <c r="F521" s="36">
        <v>0</v>
      </c>
      <c r="G521" s="36">
        <v>0</v>
      </c>
      <c r="H521" s="36">
        <v>0</v>
      </c>
      <c r="I521" s="36">
        <v>0</v>
      </c>
    </row>
    <row r="522" spans="1:9" ht="16.5" customHeight="1">
      <c r="A522" s="32"/>
      <c r="B522" s="35" t="s">
        <v>66</v>
      </c>
      <c r="C522" s="36">
        <f t="shared" si="60"/>
        <v>0</v>
      </c>
      <c r="D522" s="36">
        <v>0</v>
      </c>
      <c r="E522" s="36">
        <v>0</v>
      </c>
      <c r="F522" s="36">
        <v>0</v>
      </c>
      <c r="G522" s="36">
        <v>0</v>
      </c>
      <c r="H522" s="36">
        <v>0</v>
      </c>
      <c r="I522" s="36">
        <v>0</v>
      </c>
    </row>
    <row r="523" spans="1:9" ht="16.5" customHeight="1">
      <c r="A523" s="32"/>
      <c r="B523" s="35" t="s">
        <v>67</v>
      </c>
      <c r="C523" s="36">
        <f t="shared" si="60"/>
        <v>0</v>
      </c>
      <c r="D523" s="36">
        <v>0</v>
      </c>
      <c r="E523" s="36">
        <v>0</v>
      </c>
      <c r="F523" s="36">
        <v>0</v>
      </c>
      <c r="G523" s="36">
        <v>0</v>
      </c>
      <c r="H523" s="36">
        <v>0</v>
      </c>
      <c r="I523" s="36">
        <v>0</v>
      </c>
    </row>
    <row r="524" spans="1:9" ht="16.5" customHeight="1">
      <c r="A524" s="32"/>
      <c r="B524" s="35" t="s">
        <v>68</v>
      </c>
      <c r="C524" s="36">
        <f t="shared" si="60"/>
        <v>0</v>
      </c>
      <c r="D524" s="36">
        <v>0</v>
      </c>
      <c r="E524" s="36">
        <v>0</v>
      </c>
      <c r="F524" s="36">
        <v>0</v>
      </c>
      <c r="G524" s="36">
        <v>0</v>
      </c>
      <c r="H524" s="36">
        <v>0</v>
      </c>
      <c r="I524" s="36">
        <v>0</v>
      </c>
    </row>
    <row r="525" spans="1:9" ht="16.5" customHeight="1">
      <c r="A525" s="32"/>
      <c r="B525" s="35" t="s">
        <v>161</v>
      </c>
      <c r="C525" s="36">
        <f t="shared" si="60"/>
        <v>0</v>
      </c>
      <c r="D525" s="36">
        <v>0</v>
      </c>
      <c r="E525" s="36">
        <v>0</v>
      </c>
      <c r="F525" s="36">
        <v>0</v>
      </c>
      <c r="G525" s="36">
        <v>0</v>
      </c>
      <c r="H525" s="36">
        <v>0</v>
      </c>
      <c r="I525" s="36">
        <v>0</v>
      </c>
    </row>
    <row r="526" spans="1:9" ht="16.5" customHeight="1">
      <c r="A526" s="32"/>
      <c r="B526" s="35" t="s">
        <v>162</v>
      </c>
      <c r="C526" s="36">
        <f t="shared" si="60"/>
        <v>0</v>
      </c>
      <c r="D526" s="36">
        <v>0</v>
      </c>
      <c r="E526" s="36">
        <v>0</v>
      </c>
      <c r="F526" s="36">
        <v>0</v>
      </c>
      <c r="G526" s="36">
        <v>0</v>
      </c>
      <c r="H526" s="36">
        <v>0</v>
      </c>
      <c r="I526" s="36">
        <v>0</v>
      </c>
    </row>
    <row r="527" spans="1:9" ht="16.5" customHeight="1">
      <c r="A527" s="32"/>
      <c r="B527" s="35" t="s">
        <v>163</v>
      </c>
      <c r="C527" s="36">
        <f t="shared" si="60"/>
        <v>0</v>
      </c>
      <c r="D527" s="36">
        <v>0</v>
      </c>
      <c r="E527" s="36">
        <v>0</v>
      </c>
      <c r="F527" s="36">
        <v>0</v>
      </c>
      <c r="G527" s="36">
        <v>0</v>
      </c>
      <c r="H527" s="36">
        <v>0</v>
      </c>
      <c r="I527" s="36">
        <v>0</v>
      </c>
    </row>
    <row r="528" spans="1:9" ht="16.5" customHeight="1">
      <c r="A528" s="32"/>
      <c r="B528" s="35" t="s">
        <v>175</v>
      </c>
      <c r="C528" s="36">
        <f>D528+E528+F528+G528+H528+I528</f>
        <v>0</v>
      </c>
      <c r="D528" s="36">
        <v>0</v>
      </c>
      <c r="E528" s="36">
        <v>0</v>
      </c>
      <c r="F528" s="36">
        <v>0</v>
      </c>
      <c r="G528" s="36">
        <v>0</v>
      </c>
      <c r="H528" s="36">
        <v>0</v>
      </c>
      <c r="I528" s="36">
        <v>0</v>
      </c>
    </row>
    <row r="529" spans="1:9" ht="16.5" customHeight="1">
      <c r="A529" s="32"/>
      <c r="B529" s="46" t="s">
        <v>176</v>
      </c>
      <c r="C529" s="47">
        <f>D529+E529+F529+G529+H529+I529</f>
        <v>0</v>
      </c>
      <c r="D529" s="47">
        <v>0</v>
      </c>
      <c r="E529" s="47">
        <v>0</v>
      </c>
      <c r="F529" s="47">
        <v>0</v>
      </c>
      <c r="G529" s="47">
        <v>0</v>
      </c>
      <c r="H529" s="47">
        <v>0</v>
      </c>
      <c r="I529" s="47">
        <v>0</v>
      </c>
    </row>
    <row r="530" spans="1:9" ht="16.5" customHeight="1">
      <c r="A530" s="32"/>
      <c r="B530" s="35" t="s">
        <v>177</v>
      </c>
      <c r="C530" s="36">
        <f>D530+E530+F530+G530+H530+I530</f>
        <v>0</v>
      </c>
      <c r="D530" s="36">
        <v>0</v>
      </c>
      <c r="E530" s="36">
        <v>0</v>
      </c>
      <c r="F530" s="36">
        <v>0</v>
      </c>
      <c r="G530" s="36">
        <v>0</v>
      </c>
      <c r="H530" s="36">
        <v>0</v>
      </c>
      <c r="I530" s="36">
        <v>0</v>
      </c>
    </row>
    <row r="531" spans="1:9" ht="16.5" customHeight="1">
      <c r="A531" s="32"/>
      <c r="B531" s="35" t="s">
        <v>178</v>
      </c>
      <c r="C531" s="36">
        <f>D531+E531+F531+G531+H531+I531</f>
        <v>0</v>
      </c>
      <c r="D531" s="36">
        <v>0</v>
      </c>
      <c r="E531" s="36">
        <v>0</v>
      </c>
      <c r="F531" s="36">
        <v>0</v>
      </c>
      <c r="G531" s="36">
        <v>0</v>
      </c>
      <c r="H531" s="36">
        <v>0</v>
      </c>
      <c r="I531" s="36">
        <v>0</v>
      </c>
    </row>
    <row r="532" spans="1:9" ht="16.5" customHeight="1">
      <c r="A532" s="37"/>
      <c r="B532" s="35" t="s">
        <v>179</v>
      </c>
      <c r="C532" s="36">
        <f>D532+E532+F532+G532+H532+I532</f>
        <v>0</v>
      </c>
      <c r="D532" s="36">
        <v>0</v>
      </c>
      <c r="E532" s="36">
        <v>0</v>
      </c>
      <c r="F532" s="36">
        <v>0</v>
      </c>
      <c r="G532" s="36">
        <v>0</v>
      </c>
      <c r="H532" s="36">
        <v>0</v>
      </c>
      <c r="I532" s="36">
        <v>0</v>
      </c>
    </row>
    <row r="533" spans="1:9" ht="33" customHeight="1">
      <c r="A533" s="41"/>
      <c r="B533" s="34" t="s">
        <v>168</v>
      </c>
      <c r="C533" s="36">
        <f aca="true" t="shared" si="62" ref="C533:I533">SUM(C534:C547)</f>
        <v>1196531.7999999998</v>
      </c>
      <c r="D533" s="36">
        <f t="shared" si="62"/>
        <v>129143.1</v>
      </c>
      <c r="E533" s="36">
        <f t="shared" si="62"/>
        <v>351441.6</v>
      </c>
      <c r="F533" s="36">
        <f t="shared" si="62"/>
        <v>31330.6</v>
      </c>
      <c r="G533" s="36">
        <f t="shared" si="62"/>
        <v>209540.99999999997</v>
      </c>
      <c r="H533" s="36">
        <f t="shared" si="62"/>
        <v>0</v>
      </c>
      <c r="I533" s="36">
        <f t="shared" si="62"/>
        <v>475075.50000000006</v>
      </c>
    </row>
    <row r="534" spans="1:9" ht="16.5" customHeight="1">
      <c r="A534" s="32"/>
      <c r="B534" s="35" t="s">
        <v>101</v>
      </c>
      <c r="C534" s="36">
        <f>D534+E534+F534+G534+H534+I534</f>
        <v>58776.50000000001</v>
      </c>
      <c r="D534" s="36">
        <f>+D425+D440+D456+D472+D488+D504+D519</f>
        <v>53883.50000000001</v>
      </c>
      <c r="E534" s="36">
        <f aca="true" t="shared" si="63" ref="E534:I545">+E425+E440+E456+E472+E488+E504+E519</f>
        <v>0</v>
      </c>
      <c r="F534" s="36">
        <f t="shared" si="63"/>
        <v>4865.2</v>
      </c>
      <c r="G534" s="36">
        <f t="shared" si="63"/>
        <v>27.8</v>
      </c>
      <c r="H534" s="36">
        <f t="shared" si="63"/>
        <v>0</v>
      </c>
      <c r="I534" s="36">
        <f t="shared" si="63"/>
        <v>0</v>
      </c>
    </row>
    <row r="535" spans="1:9" ht="16.5" customHeight="1">
      <c r="A535" s="32"/>
      <c r="B535" s="35" t="s">
        <v>64</v>
      </c>
      <c r="C535" s="36">
        <f t="shared" si="60"/>
        <v>120106.6</v>
      </c>
      <c r="D535" s="36">
        <f aca="true" t="shared" si="64" ref="D535:D545">+D426+D441+D457+D473+D489+D505+D520</f>
        <v>53900</v>
      </c>
      <c r="E535" s="36">
        <f t="shared" si="63"/>
        <v>65755.3</v>
      </c>
      <c r="F535" s="36">
        <f t="shared" si="63"/>
        <v>0</v>
      </c>
      <c r="G535" s="36">
        <f t="shared" si="63"/>
        <v>451.3</v>
      </c>
      <c r="H535" s="36">
        <f t="shared" si="63"/>
        <v>0</v>
      </c>
      <c r="I535" s="36">
        <f t="shared" si="63"/>
        <v>0</v>
      </c>
    </row>
    <row r="536" spans="1:9" ht="16.5" customHeight="1">
      <c r="A536" s="32"/>
      <c r="B536" s="35" t="s">
        <v>65</v>
      </c>
      <c r="C536" s="36">
        <f t="shared" si="60"/>
        <v>97220.9</v>
      </c>
      <c r="D536" s="36">
        <f t="shared" si="64"/>
        <v>21359.6</v>
      </c>
      <c r="E536" s="36">
        <f t="shared" si="63"/>
        <v>70423.8</v>
      </c>
      <c r="F536" s="36">
        <f t="shared" si="63"/>
        <v>0</v>
      </c>
      <c r="G536" s="36">
        <f t="shared" si="63"/>
        <v>5437.5</v>
      </c>
      <c r="H536" s="36">
        <f t="shared" si="63"/>
        <v>0</v>
      </c>
      <c r="I536" s="36">
        <f t="shared" si="63"/>
        <v>0</v>
      </c>
    </row>
    <row r="537" spans="1:9" ht="16.5" customHeight="1">
      <c r="A537" s="32"/>
      <c r="B537" s="35" t="s">
        <v>66</v>
      </c>
      <c r="C537" s="36">
        <f t="shared" si="60"/>
        <v>25362.100000000002</v>
      </c>
      <c r="D537" s="36">
        <f t="shared" si="64"/>
        <v>0</v>
      </c>
      <c r="E537" s="36">
        <f t="shared" si="63"/>
        <v>24990.7</v>
      </c>
      <c r="F537" s="36">
        <f t="shared" si="63"/>
        <v>0</v>
      </c>
      <c r="G537" s="36">
        <f t="shared" si="63"/>
        <v>371.4</v>
      </c>
      <c r="H537" s="36">
        <f t="shared" si="63"/>
        <v>0</v>
      </c>
      <c r="I537" s="36">
        <f t="shared" si="63"/>
        <v>0</v>
      </c>
    </row>
    <row r="538" spans="1:9" ht="16.5" customHeight="1">
      <c r="A538" s="32"/>
      <c r="B538" s="35" t="s">
        <v>67</v>
      </c>
      <c r="C538" s="36">
        <f t="shared" si="60"/>
        <v>105213.09999999999</v>
      </c>
      <c r="D538" s="36">
        <f t="shared" si="64"/>
        <v>0</v>
      </c>
      <c r="E538" s="36">
        <f t="shared" si="63"/>
        <v>21032.8</v>
      </c>
      <c r="F538" s="36">
        <f t="shared" si="63"/>
        <v>0</v>
      </c>
      <c r="G538" s="36">
        <f t="shared" si="63"/>
        <v>0</v>
      </c>
      <c r="H538" s="36">
        <f t="shared" si="63"/>
        <v>0</v>
      </c>
      <c r="I538" s="36">
        <f t="shared" si="63"/>
        <v>84180.29999999999</v>
      </c>
    </row>
    <row r="539" spans="1:9" ht="16.5" customHeight="1">
      <c r="A539" s="32"/>
      <c r="B539" s="35" t="s">
        <v>68</v>
      </c>
      <c r="C539" s="36">
        <f t="shared" si="60"/>
        <v>198217.59999999998</v>
      </c>
      <c r="D539" s="36">
        <f t="shared" si="64"/>
        <v>0</v>
      </c>
      <c r="E539" s="36">
        <f t="shared" si="63"/>
        <v>113300</v>
      </c>
      <c r="F539" s="36">
        <f t="shared" si="63"/>
        <v>6045.5</v>
      </c>
      <c r="G539" s="36">
        <f t="shared" si="63"/>
        <v>16949.3</v>
      </c>
      <c r="H539" s="36">
        <f t="shared" si="63"/>
        <v>0</v>
      </c>
      <c r="I539" s="36">
        <f t="shared" si="63"/>
        <v>61922.799999999996</v>
      </c>
    </row>
    <row r="540" spans="1:9" ht="16.5" customHeight="1">
      <c r="A540" s="32"/>
      <c r="B540" s="35" t="s">
        <v>161</v>
      </c>
      <c r="C540" s="36">
        <f t="shared" si="60"/>
        <v>89862.2</v>
      </c>
      <c r="D540" s="36">
        <f t="shared" si="64"/>
        <v>0</v>
      </c>
      <c r="E540" s="36">
        <f t="shared" si="63"/>
        <v>55939</v>
      </c>
      <c r="F540" s="36">
        <f t="shared" si="63"/>
        <v>0</v>
      </c>
      <c r="G540" s="36">
        <f t="shared" si="63"/>
        <v>32416.9</v>
      </c>
      <c r="H540" s="36">
        <f t="shared" si="63"/>
        <v>0</v>
      </c>
      <c r="I540" s="36">
        <f t="shared" si="63"/>
        <v>1506.3</v>
      </c>
    </row>
    <row r="541" spans="1:9" ht="16.5" customHeight="1">
      <c r="A541" s="32"/>
      <c r="B541" s="35" t="s">
        <v>162</v>
      </c>
      <c r="C541" s="36">
        <f t="shared" si="60"/>
        <v>39435.5</v>
      </c>
      <c r="D541" s="36">
        <f t="shared" si="64"/>
        <v>0</v>
      </c>
      <c r="E541" s="36">
        <f t="shared" si="63"/>
        <v>0</v>
      </c>
      <c r="F541" s="36">
        <f t="shared" si="63"/>
        <v>0</v>
      </c>
      <c r="G541" s="36">
        <f t="shared" si="63"/>
        <v>18929.5</v>
      </c>
      <c r="H541" s="36">
        <f t="shared" si="63"/>
        <v>0</v>
      </c>
      <c r="I541" s="36">
        <f t="shared" si="63"/>
        <v>20506</v>
      </c>
    </row>
    <row r="542" spans="1:9" ht="16.5" customHeight="1">
      <c r="A542" s="32"/>
      <c r="B542" s="46" t="s">
        <v>163</v>
      </c>
      <c r="C542" s="47">
        <f t="shared" si="60"/>
        <v>18883.199999999997</v>
      </c>
      <c r="D542" s="36">
        <f t="shared" si="64"/>
        <v>0</v>
      </c>
      <c r="E542" s="36">
        <f t="shared" si="63"/>
        <v>0</v>
      </c>
      <c r="F542" s="36">
        <f t="shared" si="63"/>
        <v>0</v>
      </c>
      <c r="G542" s="36">
        <f t="shared" si="63"/>
        <v>13782.599999999999</v>
      </c>
      <c r="H542" s="36">
        <f t="shared" si="63"/>
        <v>0</v>
      </c>
      <c r="I542" s="36">
        <f t="shared" si="63"/>
        <v>5100.6</v>
      </c>
    </row>
    <row r="543" spans="1:9" ht="16.5" customHeight="1">
      <c r="A543" s="32"/>
      <c r="B543" s="35" t="s">
        <v>175</v>
      </c>
      <c r="C543" s="36">
        <f t="shared" si="60"/>
        <v>103465.40000000001</v>
      </c>
      <c r="D543" s="36">
        <f t="shared" si="64"/>
        <v>0</v>
      </c>
      <c r="E543" s="36">
        <f t="shared" si="63"/>
        <v>0</v>
      </c>
      <c r="F543" s="36">
        <f t="shared" si="63"/>
        <v>4000</v>
      </c>
      <c r="G543" s="36">
        <f t="shared" si="63"/>
        <v>38093.50000000001</v>
      </c>
      <c r="H543" s="36">
        <f t="shared" si="63"/>
        <v>0</v>
      </c>
      <c r="I543" s="36">
        <f t="shared" si="63"/>
        <v>61371.9</v>
      </c>
    </row>
    <row r="544" spans="1:9" ht="16.5" customHeight="1">
      <c r="A544" s="32"/>
      <c r="B544" s="46" t="s">
        <v>176</v>
      </c>
      <c r="C544" s="47">
        <f t="shared" si="60"/>
        <v>101275.4</v>
      </c>
      <c r="D544" s="36">
        <f t="shared" si="64"/>
        <v>0</v>
      </c>
      <c r="E544" s="36">
        <f t="shared" si="63"/>
        <v>0</v>
      </c>
      <c r="F544" s="36">
        <f t="shared" si="63"/>
        <v>4419.9</v>
      </c>
      <c r="G544" s="36">
        <f t="shared" si="63"/>
        <v>32983.6</v>
      </c>
      <c r="H544" s="36">
        <f t="shared" si="63"/>
        <v>0</v>
      </c>
      <c r="I544" s="36">
        <f t="shared" si="63"/>
        <v>63871.9</v>
      </c>
    </row>
    <row r="545" spans="1:9" ht="16.5" customHeight="1">
      <c r="A545" s="32"/>
      <c r="B545" s="35" t="s">
        <v>177</v>
      </c>
      <c r="C545" s="36">
        <f t="shared" si="60"/>
        <v>76256.2</v>
      </c>
      <c r="D545" s="36">
        <f t="shared" si="64"/>
        <v>0</v>
      </c>
      <c r="E545" s="36">
        <f t="shared" si="63"/>
        <v>0</v>
      </c>
      <c r="F545" s="36">
        <f t="shared" si="63"/>
        <v>4000</v>
      </c>
      <c r="G545" s="36">
        <f t="shared" si="63"/>
        <v>13384.3</v>
      </c>
      <c r="H545" s="36">
        <f t="shared" si="63"/>
        <v>0</v>
      </c>
      <c r="I545" s="36">
        <f t="shared" si="63"/>
        <v>58871.9</v>
      </c>
    </row>
    <row r="546" spans="1:9" ht="16.5" customHeight="1">
      <c r="A546" s="32"/>
      <c r="B546" s="35" t="s">
        <v>178</v>
      </c>
      <c r="C546" s="36">
        <f t="shared" si="60"/>
        <v>77164.3</v>
      </c>
      <c r="D546" s="36">
        <f aca="true" t="shared" si="65" ref="D546:I546">+D437+D452+D468+D484+D500+D516+D531</f>
        <v>0</v>
      </c>
      <c r="E546" s="36">
        <f t="shared" si="65"/>
        <v>0</v>
      </c>
      <c r="F546" s="36">
        <f t="shared" si="65"/>
        <v>4000</v>
      </c>
      <c r="G546" s="36">
        <f t="shared" si="65"/>
        <v>14292.4</v>
      </c>
      <c r="H546" s="36">
        <f t="shared" si="65"/>
        <v>0</v>
      </c>
      <c r="I546" s="36">
        <f t="shared" si="65"/>
        <v>58871.9</v>
      </c>
    </row>
    <row r="547" spans="1:9" ht="16.5" customHeight="1">
      <c r="A547" s="37"/>
      <c r="B547" s="35" t="s">
        <v>179</v>
      </c>
      <c r="C547" s="36">
        <f t="shared" si="60"/>
        <v>85292.8</v>
      </c>
      <c r="D547" s="36">
        <f aca="true" t="shared" si="66" ref="D547:I547">+D438+D453+D469+D485+D501+D517+D532</f>
        <v>0</v>
      </c>
      <c r="E547" s="36">
        <f t="shared" si="66"/>
        <v>0</v>
      </c>
      <c r="F547" s="36">
        <f t="shared" si="66"/>
        <v>4000</v>
      </c>
      <c r="G547" s="36">
        <f t="shared" si="66"/>
        <v>22420.9</v>
      </c>
      <c r="H547" s="36">
        <f t="shared" si="66"/>
        <v>0</v>
      </c>
      <c r="I547" s="36">
        <f t="shared" si="66"/>
        <v>58871.9</v>
      </c>
    </row>
    <row r="548" spans="1:9" ht="16.5" customHeight="1">
      <c r="A548" s="77" t="s">
        <v>169</v>
      </c>
      <c r="B548" s="78"/>
      <c r="C548" s="78"/>
      <c r="D548" s="78"/>
      <c r="E548" s="78"/>
      <c r="F548" s="78"/>
      <c r="G548" s="78"/>
      <c r="H548" s="78"/>
      <c r="I548" s="79"/>
    </row>
    <row r="549" spans="1:9" ht="12.75" customHeight="1">
      <c r="A549" s="42"/>
      <c r="B549" s="85" t="s">
        <v>76</v>
      </c>
      <c r="C549" s="85"/>
      <c r="D549" s="85"/>
      <c r="E549" s="85"/>
      <c r="F549" s="85"/>
      <c r="G549" s="85"/>
      <c r="H549" s="85"/>
      <c r="I549" s="85"/>
    </row>
    <row r="550" spans="1:9" ht="64.5" customHeight="1">
      <c r="A550" s="41" t="s">
        <v>36</v>
      </c>
      <c r="B550" s="34" t="s">
        <v>18</v>
      </c>
      <c r="C550" s="36">
        <f aca="true" t="shared" si="67" ref="C550:I550">SUM(C551:C564)</f>
        <v>101164.4</v>
      </c>
      <c r="D550" s="36">
        <f t="shared" si="67"/>
        <v>3526</v>
      </c>
      <c r="E550" s="36">
        <f t="shared" si="67"/>
        <v>0</v>
      </c>
      <c r="F550" s="36">
        <f t="shared" si="67"/>
        <v>17847.2</v>
      </c>
      <c r="G550" s="36">
        <f t="shared" si="67"/>
        <v>79201.2</v>
      </c>
      <c r="H550" s="36">
        <f t="shared" si="67"/>
        <v>0</v>
      </c>
      <c r="I550" s="36">
        <f t="shared" si="67"/>
        <v>590</v>
      </c>
    </row>
    <row r="551" spans="1:9" ht="16.5" customHeight="1">
      <c r="A551" s="32"/>
      <c r="B551" s="35" t="s">
        <v>101</v>
      </c>
      <c r="C551" s="36">
        <f aca="true" t="shared" si="68" ref="C551:C574">D551+E551+F551+G551+H551+I551</f>
        <v>3217.1</v>
      </c>
      <c r="D551" s="36">
        <v>1339.3</v>
      </c>
      <c r="E551" s="36">
        <v>0</v>
      </c>
      <c r="F551" s="36">
        <v>0</v>
      </c>
      <c r="G551" s="36">
        <v>1877.8</v>
      </c>
      <c r="H551" s="36">
        <v>0</v>
      </c>
      <c r="I551" s="36">
        <v>0</v>
      </c>
    </row>
    <row r="552" spans="1:9" ht="16.5" customHeight="1">
      <c r="A552" s="32"/>
      <c r="B552" s="35" t="s">
        <v>64</v>
      </c>
      <c r="C552" s="36">
        <f t="shared" si="68"/>
        <v>4491.2</v>
      </c>
      <c r="D552" s="36">
        <v>1293.2</v>
      </c>
      <c r="E552" s="36">
        <v>0</v>
      </c>
      <c r="F552" s="36">
        <v>1464</v>
      </c>
      <c r="G552" s="36">
        <v>1734</v>
      </c>
      <c r="H552" s="36">
        <v>0</v>
      </c>
      <c r="I552" s="36">
        <v>0</v>
      </c>
    </row>
    <row r="553" spans="1:9" ht="16.5" customHeight="1">
      <c r="A553" s="32"/>
      <c r="B553" s="35" t="s">
        <v>65</v>
      </c>
      <c r="C553" s="36">
        <f t="shared" si="68"/>
        <v>4311.5</v>
      </c>
      <c r="D553" s="36">
        <v>893.5</v>
      </c>
      <c r="E553" s="36">
        <v>0</v>
      </c>
      <c r="F553" s="36">
        <v>1310</v>
      </c>
      <c r="G553" s="36">
        <v>2108</v>
      </c>
      <c r="H553" s="36">
        <v>0</v>
      </c>
      <c r="I553" s="36">
        <v>0</v>
      </c>
    </row>
    <row r="554" spans="1:9" ht="16.5" customHeight="1">
      <c r="A554" s="32"/>
      <c r="B554" s="35" t="s">
        <v>66</v>
      </c>
      <c r="C554" s="36">
        <f t="shared" si="68"/>
        <v>6299.1</v>
      </c>
      <c r="D554" s="36">
        <v>0</v>
      </c>
      <c r="E554" s="36">
        <v>0</v>
      </c>
      <c r="F554" s="36">
        <v>4165.6</v>
      </c>
      <c r="G554" s="36">
        <v>2133.5</v>
      </c>
      <c r="H554" s="36">
        <v>0</v>
      </c>
      <c r="I554" s="36">
        <v>0</v>
      </c>
    </row>
    <row r="555" spans="1:9" ht="16.5" customHeight="1">
      <c r="A555" s="32"/>
      <c r="B555" s="35" t="s">
        <v>67</v>
      </c>
      <c r="C555" s="36">
        <f t="shared" si="68"/>
        <v>28381.4</v>
      </c>
      <c r="D555" s="36">
        <v>0</v>
      </c>
      <c r="E555" s="36">
        <v>0</v>
      </c>
      <c r="F555" s="36">
        <v>3823.2</v>
      </c>
      <c r="G555" s="36">
        <v>24558.2</v>
      </c>
      <c r="H555" s="36">
        <v>0</v>
      </c>
      <c r="I555" s="36">
        <v>0</v>
      </c>
    </row>
    <row r="556" spans="1:9" ht="16.5" customHeight="1">
      <c r="A556" s="32"/>
      <c r="B556" s="35" t="s">
        <v>68</v>
      </c>
      <c r="C556" s="36">
        <f t="shared" si="68"/>
        <v>20448</v>
      </c>
      <c r="D556" s="36">
        <v>0</v>
      </c>
      <c r="E556" s="36">
        <v>0</v>
      </c>
      <c r="F556" s="36">
        <v>4142.5</v>
      </c>
      <c r="G556" s="36">
        <v>16305.5</v>
      </c>
      <c r="H556" s="36">
        <v>0</v>
      </c>
      <c r="I556" s="36">
        <v>0</v>
      </c>
    </row>
    <row r="557" spans="1:9" ht="16.5" customHeight="1">
      <c r="A557" s="32"/>
      <c r="B557" s="35" t="s">
        <v>161</v>
      </c>
      <c r="C557" s="36">
        <f t="shared" si="68"/>
        <v>17195.2</v>
      </c>
      <c r="D557" s="36">
        <v>0</v>
      </c>
      <c r="E557" s="36">
        <v>0</v>
      </c>
      <c r="F557" s="36">
        <v>1705.2</v>
      </c>
      <c r="G557" s="36">
        <v>14900</v>
      </c>
      <c r="H557" s="36">
        <v>0</v>
      </c>
      <c r="I557" s="36">
        <v>590</v>
      </c>
    </row>
    <row r="558" spans="1:9" ht="16.5" customHeight="1">
      <c r="A558" s="32"/>
      <c r="B558" s="35" t="s">
        <v>162</v>
      </c>
      <c r="C558" s="36">
        <f t="shared" si="68"/>
        <v>12018.7</v>
      </c>
      <c r="D558" s="36">
        <v>0</v>
      </c>
      <c r="E558" s="36">
        <v>0</v>
      </c>
      <c r="F558" s="36">
        <v>1236.7</v>
      </c>
      <c r="G558" s="36">
        <v>10782</v>
      </c>
      <c r="H558" s="36">
        <v>0</v>
      </c>
      <c r="I558" s="36">
        <v>0</v>
      </c>
    </row>
    <row r="559" spans="1:9" ht="16.5" customHeight="1">
      <c r="A559" s="32"/>
      <c r="B559" s="35" t="s">
        <v>163</v>
      </c>
      <c r="C559" s="36">
        <f t="shared" si="68"/>
        <v>3935.5</v>
      </c>
      <c r="D559" s="36">
        <v>0</v>
      </c>
      <c r="E559" s="36">
        <v>0</v>
      </c>
      <c r="F559" s="36">
        <v>0</v>
      </c>
      <c r="G559" s="36">
        <v>3935.5</v>
      </c>
      <c r="H559" s="36">
        <v>0</v>
      </c>
      <c r="I559" s="36">
        <v>0</v>
      </c>
    </row>
    <row r="560" spans="1:9" ht="16.5" customHeight="1">
      <c r="A560" s="32"/>
      <c r="B560" s="35" t="s">
        <v>175</v>
      </c>
      <c r="C560" s="36">
        <f t="shared" si="68"/>
        <v>164</v>
      </c>
      <c r="D560" s="36">
        <v>0</v>
      </c>
      <c r="E560" s="36">
        <v>0</v>
      </c>
      <c r="F560" s="36">
        <v>0</v>
      </c>
      <c r="G560" s="36">
        <v>164</v>
      </c>
      <c r="H560" s="36">
        <v>0</v>
      </c>
      <c r="I560" s="36">
        <v>0</v>
      </c>
    </row>
    <row r="561" spans="1:9" ht="16.5" customHeight="1">
      <c r="A561" s="32"/>
      <c r="B561" s="46" t="s">
        <v>176</v>
      </c>
      <c r="C561" s="47">
        <f t="shared" si="68"/>
        <v>702.7</v>
      </c>
      <c r="D561" s="47">
        <v>0</v>
      </c>
      <c r="E561" s="47">
        <v>0</v>
      </c>
      <c r="F561" s="47">
        <v>0</v>
      </c>
      <c r="G561" s="47">
        <v>702.7</v>
      </c>
      <c r="H561" s="47">
        <v>0</v>
      </c>
      <c r="I561" s="36">
        <v>0</v>
      </c>
    </row>
    <row r="562" spans="1:9" ht="16.5" customHeight="1">
      <c r="A562" s="32"/>
      <c r="B562" s="35" t="s">
        <v>177</v>
      </c>
      <c r="C562" s="36">
        <f t="shared" si="68"/>
        <v>0</v>
      </c>
      <c r="D562" s="36">
        <v>0</v>
      </c>
      <c r="E562" s="36">
        <v>0</v>
      </c>
      <c r="F562" s="36">
        <v>0</v>
      </c>
      <c r="G562" s="36">
        <v>0</v>
      </c>
      <c r="H562" s="36">
        <v>0</v>
      </c>
      <c r="I562" s="36">
        <v>0</v>
      </c>
    </row>
    <row r="563" spans="1:9" ht="16.5" customHeight="1">
      <c r="A563" s="32"/>
      <c r="B563" s="35" t="s">
        <v>178</v>
      </c>
      <c r="C563" s="36">
        <f t="shared" si="68"/>
        <v>0</v>
      </c>
      <c r="D563" s="36">
        <v>0</v>
      </c>
      <c r="E563" s="36">
        <v>0</v>
      </c>
      <c r="F563" s="36">
        <v>0</v>
      </c>
      <c r="G563" s="36">
        <v>0</v>
      </c>
      <c r="H563" s="36">
        <v>0</v>
      </c>
      <c r="I563" s="36">
        <v>0</v>
      </c>
    </row>
    <row r="564" spans="1:9" ht="16.5" customHeight="1">
      <c r="A564" s="37"/>
      <c r="B564" s="35" t="s">
        <v>179</v>
      </c>
      <c r="C564" s="36">
        <f t="shared" si="68"/>
        <v>0</v>
      </c>
      <c r="D564" s="36">
        <v>0</v>
      </c>
      <c r="E564" s="36">
        <v>0</v>
      </c>
      <c r="F564" s="36">
        <v>0</v>
      </c>
      <c r="G564" s="36">
        <v>0</v>
      </c>
      <c r="H564" s="36">
        <v>0</v>
      </c>
      <c r="I564" s="36">
        <v>0</v>
      </c>
    </row>
    <row r="565" spans="1:9" ht="55.5" customHeight="1">
      <c r="A565" s="41" t="s">
        <v>22</v>
      </c>
      <c r="B565" s="34" t="s">
        <v>21</v>
      </c>
      <c r="C565" s="36">
        <f aca="true" t="shared" si="69" ref="C565:I565">SUM(C566:C579)</f>
        <v>22617.8</v>
      </c>
      <c r="D565" s="36">
        <f t="shared" si="69"/>
        <v>16827.8</v>
      </c>
      <c r="E565" s="36">
        <f t="shared" si="69"/>
        <v>0</v>
      </c>
      <c r="F565" s="36">
        <f t="shared" si="69"/>
        <v>0</v>
      </c>
      <c r="G565" s="36">
        <f t="shared" si="69"/>
        <v>3500</v>
      </c>
      <c r="H565" s="36">
        <f t="shared" si="69"/>
        <v>0</v>
      </c>
      <c r="I565" s="36">
        <f t="shared" si="69"/>
        <v>2290</v>
      </c>
    </row>
    <row r="566" spans="1:9" ht="16.5" customHeight="1">
      <c r="A566" s="32"/>
      <c r="B566" s="35" t="s">
        <v>101</v>
      </c>
      <c r="C566" s="36">
        <f>D566+E566+F566+G566+H566+I566</f>
        <v>4670.9</v>
      </c>
      <c r="D566" s="36">
        <v>4670.9</v>
      </c>
      <c r="E566" s="36">
        <v>0</v>
      </c>
      <c r="F566" s="36">
        <v>0</v>
      </c>
      <c r="G566" s="36">
        <v>0</v>
      </c>
      <c r="H566" s="36">
        <v>0</v>
      </c>
      <c r="I566" s="36">
        <v>0</v>
      </c>
    </row>
    <row r="567" spans="1:9" ht="16.5" customHeight="1">
      <c r="A567" s="32"/>
      <c r="B567" s="35" t="s">
        <v>64</v>
      </c>
      <c r="C567" s="36">
        <f t="shared" si="68"/>
        <v>4717</v>
      </c>
      <c r="D567" s="36">
        <v>4717</v>
      </c>
      <c r="E567" s="36">
        <v>0</v>
      </c>
      <c r="F567" s="36">
        <v>0</v>
      </c>
      <c r="G567" s="36">
        <v>0</v>
      </c>
      <c r="H567" s="36">
        <v>0</v>
      </c>
      <c r="I567" s="36">
        <v>0</v>
      </c>
    </row>
    <row r="568" spans="1:9" ht="16.5" customHeight="1">
      <c r="A568" s="32"/>
      <c r="B568" s="35" t="s">
        <v>65</v>
      </c>
      <c r="C568" s="36">
        <f t="shared" si="68"/>
        <v>3823.9</v>
      </c>
      <c r="D568" s="36">
        <v>3823.9</v>
      </c>
      <c r="E568" s="36">
        <v>0</v>
      </c>
      <c r="F568" s="36">
        <v>0</v>
      </c>
      <c r="G568" s="36">
        <v>0</v>
      </c>
      <c r="H568" s="36">
        <v>0</v>
      </c>
      <c r="I568" s="36">
        <v>0</v>
      </c>
    </row>
    <row r="569" spans="1:9" ht="16.5" customHeight="1">
      <c r="A569" s="32"/>
      <c r="B569" s="35" t="s">
        <v>66</v>
      </c>
      <c r="C569" s="36">
        <f t="shared" si="68"/>
        <v>1800</v>
      </c>
      <c r="D569" s="36">
        <v>1800</v>
      </c>
      <c r="E569" s="36">
        <v>0</v>
      </c>
      <c r="F569" s="36">
        <v>0</v>
      </c>
      <c r="G569" s="36">
        <v>0</v>
      </c>
      <c r="H569" s="36">
        <v>0</v>
      </c>
      <c r="I569" s="36">
        <v>0</v>
      </c>
    </row>
    <row r="570" spans="1:9" ht="16.5" customHeight="1">
      <c r="A570" s="32"/>
      <c r="B570" s="46" t="s">
        <v>67</v>
      </c>
      <c r="C570" s="47">
        <f t="shared" si="68"/>
        <v>1816</v>
      </c>
      <c r="D570" s="47">
        <v>1816</v>
      </c>
      <c r="E570" s="47">
        <v>0</v>
      </c>
      <c r="F570" s="47">
        <v>0</v>
      </c>
      <c r="G570" s="47">
        <v>0</v>
      </c>
      <c r="H570" s="47">
        <v>0</v>
      </c>
      <c r="I570" s="47">
        <v>0</v>
      </c>
    </row>
    <row r="571" spans="1:9" ht="16.5" customHeight="1">
      <c r="A571" s="32"/>
      <c r="B571" s="35" t="s">
        <v>68</v>
      </c>
      <c r="C571" s="36">
        <f t="shared" si="68"/>
        <v>1190</v>
      </c>
      <c r="D571" s="36">
        <v>0</v>
      </c>
      <c r="E571" s="36">
        <v>0</v>
      </c>
      <c r="F571" s="36">
        <v>0</v>
      </c>
      <c r="G571" s="36">
        <v>0</v>
      </c>
      <c r="H571" s="36">
        <v>0</v>
      </c>
      <c r="I571" s="36">
        <v>1190</v>
      </c>
    </row>
    <row r="572" spans="1:9" ht="16.5" customHeight="1">
      <c r="A572" s="32"/>
      <c r="B572" s="35" t="s">
        <v>161</v>
      </c>
      <c r="C572" s="36">
        <f t="shared" si="68"/>
        <v>320</v>
      </c>
      <c r="D572" s="36">
        <v>0</v>
      </c>
      <c r="E572" s="36">
        <v>0</v>
      </c>
      <c r="F572" s="36">
        <v>0</v>
      </c>
      <c r="G572" s="36">
        <v>0</v>
      </c>
      <c r="H572" s="36">
        <v>0</v>
      </c>
      <c r="I572" s="36">
        <v>320</v>
      </c>
    </row>
    <row r="573" spans="1:9" ht="16.5" customHeight="1">
      <c r="A573" s="32"/>
      <c r="B573" s="35" t="s">
        <v>162</v>
      </c>
      <c r="C573" s="36">
        <f t="shared" si="68"/>
        <v>300</v>
      </c>
      <c r="D573" s="36">
        <v>0</v>
      </c>
      <c r="E573" s="36">
        <v>0</v>
      </c>
      <c r="F573" s="36">
        <v>0</v>
      </c>
      <c r="G573" s="36">
        <v>0</v>
      </c>
      <c r="H573" s="36">
        <v>0</v>
      </c>
      <c r="I573" s="36">
        <v>300</v>
      </c>
    </row>
    <row r="574" spans="1:9" ht="16.5" customHeight="1">
      <c r="A574" s="32"/>
      <c r="B574" s="35" t="s">
        <v>163</v>
      </c>
      <c r="C574" s="36">
        <f t="shared" si="68"/>
        <v>480</v>
      </c>
      <c r="D574" s="36">
        <v>0</v>
      </c>
      <c r="E574" s="36">
        <v>0</v>
      </c>
      <c r="F574" s="36">
        <v>0</v>
      </c>
      <c r="G574" s="36">
        <v>0</v>
      </c>
      <c r="H574" s="36">
        <v>0</v>
      </c>
      <c r="I574" s="36">
        <v>480</v>
      </c>
    </row>
    <row r="575" spans="1:9" ht="16.5" customHeight="1">
      <c r="A575" s="32"/>
      <c r="B575" s="35" t="s">
        <v>175</v>
      </c>
      <c r="C575" s="36">
        <f>D575+E575+F575+G575+H575+I575</f>
        <v>900</v>
      </c>
      <c r="D575" s="36">
        <v>0</v>
      </c>
      <c r="E575" s="36">
        <v>0</v>
      </c>
      <c r="F575" s="36">
        <v>0</v>
      </c>
      <c r="G575" s="36">
        <v>900</v>
      </c>
      <c r="H575" s="36">
        <v>0</v>
      </c>
      <c r="I575" s="36">
        <v>0</v>
      </c>
    </row>
    <row r="576" spans="1:9" ht="16.5" customHeight="1">
      <c r="A576" s="32"/>
      <c r="B576" s="46" t="s">
        <v>176</v>
      </c>
      <c r="C576" s="47">
        <f>D576+E576+F576+G576+H576+I576</f>
        <v>800</v>
      </c>
      <c r="D576" s="47">
        <v>0</v>
      </c>
      <c r="E576" s="47">
        <v>0</v>
      </c>
      <c r="F576" s="47">
        <v>0</v>
      </c>
      <c r="G576" s="36">
        <v>800</v>
      </c>
      <c r="H576" s="47">
        <v>0</v>
      </c>
      <c r="I576" s="47">
        <v>0</v>
      </c>
    </row>
    <row r="577" spans="1:9" ht="16.5" customHeight="1">
      <c r="A577" s="32"/>
      <c r="B577" s="35" t="s">
        <v>177</v>
      </c>
      <c r="C577" s="36">
        <f>D577+E577+F577+G577+H577+I577</f>
        <v>700</v>
      </c>
      <c r="D577" s="36">
        <v>0</v>
      </c>
      <c r="E577" s="36">
        <v>0</v>
      </c>
      <c r="F577" s="36">
        <v>0</v>
      </c>
      <c r="G577" s="36">
        <v>700</v>
      </c>
      <c r="H577" s="36">
        <v>0</v>
      </c>
      <c r="I577" s="36">
        <v>0</v>
      </c>
    </row>
    <row r="578" spans="1:9" ht="16.5" customHeight="1">
      <c r="A578" s="32"/>
      <c r="B578" s="35" t="s">
        <v>178</v>
      </c>
      <c r="C578" s="36">
        <f>D578+E578+F578+G578+H578+I578</f>
        <v>600</v>
      </c>
      <c r="D578" s="36">
        <v>0</v>
      </c>
      <c r="E578" s="36">
        <v>0</v>
      </c>
      <c r="F578" s="36">
        <v>0</v>
      </c>
      <c r="G578" s="36">
        <v>600</v>
      </c>
      <c r="H578" s="36">
        <v>0</v>
      </c>
      <c r="I578" s="36">
        <v>0</v>
      </c>
    </row>
    <row r="579" spans="1:9" ht="16.5" customHeight="1">
      <c r="A579" s="37"/>
      <c r="B579" s="35" t="s">
        <v>179</v>
      </c>
      <c r="C579" s="36">
        <f>D579+E579+F579+G579+H579+I579</f>
        <v>500</v>
      </c>
      <c r="D579" s="36">
        <v>0</v>
      </c>
      <c r="E579" s="36">
        <v>0</v>
      </c>
      <c r="F579" s="36">
        <v>0</v>
      </c>
      <c r="G579" s="36">
        <v>500</v>
      </c>
      <c r="H579" s="36">
        <v>0</v>
      </c>
      <c r="I579" s="36">
        <v>0</v>
      </c>
    </row>
    <row r="580" spans="1:9" ht="16.5" customHeight="1">
      <c r="A580" s="38"/>
      <c r="B580" s="89" t="s">
        <v>78</v>
      </c>
      <c r="C580" s="89"/>
      <c r="D580" s="89"/>
      <c r="E580" s="89"/>
      <c r="F580" s="89"/>
      <c r="G580" s="89"/>
      <c r="H580" s="89"/>
      <c r="I580" s="89"/>
    </row>
    <row r="581" spans="1:9" ht="57" customHeight="1">
      <c r="A581" s="41" t="s">
        <v>141</v>
      </c>
      <c r="B581" s="34" t="s">
        <v>37</v>
      </c>
      <c r="C581" s="36">
        <f>SUM(C582:C597)</f>
        <v>44455.899999999994</v>
      </c>
      <c r="D581" s="36">
        <f aca="true" t="shared" si="70" ref="D581:I581">SUM(D582:D597)</f>
        <v>4822</v>
      </c>
      <c r="E581" s="36">
        <f t="shared" si="70"/>
        <v>0</v>
      </c>
      <c r="F581" s="36">
        <f t="shared" si="70"/>
        <v>3539</v>
      </c>
      <c r="G581" s="36">
        <f t="shared" si="70"/>
        <v>4824.8</v>
      </c>
      <c r="H581" s="36">
        <f t="shared" si="70"/>
        <v>0</v>
      </c>
      <c r="I581" s="36">
        <f t="shared" si="70"/>
        <v>31270.1</v>
      </c>
    </row>
    <row r="582" spans="1:9" ht="16.5" customHeight="1">
      <c r="A582" s="32"/>
      <c r="B582" s="35" t="s">
        <v>101</v>
      </c>
      <c r="C582" s="36">
        <f>D582+E582+F582+G582+H582+I582</f>
        <v>4079.2</v>
      </c>
      <c r="D582" s="36">
        <v>3879.2</v>
      </c>
      <c r="E582" s="36">
        <v>0</v>
      </c>
      <c r="F582" s="36">
        <v>100</v>
      </c>
      <c r="G582" s="36">
        <v>100</v>
      </c>
      <c r="H582" s="36">
        <v>0</v>
      </c>
      <c r="I582" s="36">
        <v>0</v>
      </c>
    </row>
    <row r="583" spans="1:9" ht="16.5" customHeight="1">
      <c r="A583" s="32"/>
      <c r="B583" s="35" t="s">
        <v>64</v>
      </c>
      <c r="C583" s="36">
        <f aca="true" t="shared" si="71" ref="C583:C590">D583+E583+F583+G583+H583+I583</f>
        <v>589.2</v>
      </c>
      <c r="D583" s="36">
        <v>0</v>
      </c>
      <c r="E583" s="36">
        <v>0</v>
      </c>
      <c r="F583" s="36">
        <v>0</v>
      </c>
      <c r="G583" s="36">
        <v>589.2</v>
      </c>
      <c r="H583" s="36">
        <v>0</v>
      </c>
      <c r="I583" s="36">
        <v>0</v>
      </c>
    </row>
    <row r="584" spans="1:9" ht="16.5" customHeight="1">
      <c r="A584" s="32"/>
      <c r="B584" s="35" t="s">
        <v>65</v>
      </c>
      <c r="C584" s="36">
        <f t="shared" si="71"/>
        <v>1509.3</v>
      </c>
      <c r="D584" s="36">
        <v>942.8</v>
      </c>
      <c r="E584" s="36">
        <v>0</v>
      </c>
      <c r="F584" s="36">
        <v>0</v>
      </c>
      <c r="G584" s="36">
        <v>566.5</v>
      </c>
      <c r="H584" s="36">
        <v>0</v>
      </c>
      <c r="I584" s="36">
        <v>0</v>
      </c>
    </row>
    <row r="585" spans="1:9" ht="16.5" customHeight="1">
      <c r="A585" s="32"/>
      <c r="B585" s="35" t="s">
        <v>66</v>
      </c>
      <c r="C585" s="36">
        <f t="shared" si="71"/>
        <v>2883.3999999999996</v>
      </c>
      <c r="D585" s="36">
        <v>0</v>
      </c>
      <c r="E585" s="36">
        <v>0</v>
      </c>
      <c r="F585" s="36">
        <v>1119.8</v>
      </c>
      <c r="G585" s="36">
        <v>604.5</v>
      </c>
      <c r="H585" s="36">
        <v>0</v>
      </c>
      <c r="I585" s="36">
        <v>1159.1</v>
      </c>
    </row>
    <row r="586" spans="1:9" ht="16.5" customHeight="1">
      <c r="A586" s="32"/>
      <c r="B586" s="35" t="s">
        <v>67</v>
      </c>
      <c r="C586" s="36">
        <f t="shared" si="71"/>
        <v>8072.1</v>
      </c>
      <c r="D586" s="36">
        <v>0</v>
      </c>
      <c r="E586" s="36">
        <v>0</v>
      </c>
      <c r="F586" s="36">
        <v>468.6</v>
      </c>
      <c r="G586" s="36">
        <v>2603.5</v>
      </c>
      <c r="H586" s="36">
        <v>0</v>
      </c>
      <c r="I586" s="36">
        <v>5000</v>
      </c>
    </row>
    <row r="587" spans="1:9" ht="16.5" customHeight="1">
      <c r="A587" s="32"/>
      <c r="B587" s="35" t="s">
        <v>68</v>
      </c>
      <c r="C587" s="36">
        <f t="shared" si="71"/>
        <v>8496.8</v>
      </c>
      <c r="D587" s="36">
        <v>0</v>
      </c>
      <c r="E587" s="36">
        <v>0</v>
      </c>
      <c r="F587" s="36">
        <v>77.4</v>
      </c>
      <c r="G587" s="36">
        <v>19.4</v>
      </c>
      <c r="H587" s="36">
        <v>0</v>
      </c>
      <c r="I587" s="36">
        <v>8400</v>
      </c>
    </row>
    <row r="588" spans="1:9" ht="16.5" customHeight="1">
      <c r="A588" s="32"/>
      <c r="B588" s="35" t="s">
        <v>161</v>
      </c>
      <c r="C588" s="36">
        <f t="shared" si="71"/>
        <v>2035.3</v>
      </c>
      <c r="D588" s="36">
        <v>0</v>
      </c>
      <c r="E588" s="36">
        <v>0</v>
      </c>
      <c r="F588" s="36">
        <v>1408.2</v>
      </c>
      <c r="G588" s="36">
        <v>212.1</v>
      </c>
      <c r="H588" s="36">
        <v>0</v>
      </c>
      <c r="I588" s="36">
        <v>415</v>
      </c>
    </row>
    <row r="589" spans="1:9" ht="16.5" customHeight="1">
      <c r="A589" s="32"/>
      <c r="B589" s="43" t="s">
        <v>162</v>
      </c>
      <c r="C589" s="44">
        <f t="shared" si="71"/>
        <v>1213.1</v>
      </c>
      <c r="D589" s="44">
        <v>0</v>
      </c>
      <c r="E589" s="44">
        <v>0</v>
      </c>
      <c r="F589" s="36">
        <v>0</v>
      </c>
      <c r="G589" s="36">
        <v>93.1</v>
      </c>
      <c r="H589" s="44">
        <v>0</v>
      </c>
      <c r="I589" s="36">
        <v>1120</v>
      </c>
    </row>
    <row r="590" spans="1:9" ht="16.5" customHeight="1">
      <c r="A590" s="32"/>
      <c r="B590" s="35" t="s">
        <v>163</v>
      </c>
      <c r="C590" s="36">
        <f t="shared" si="71"/>
        <v>86</v>
      </c>
      <c r="D590" s="36">
        <v>0</v>
      </c>
      <c r="E590" s="36">
        <v>0</v>
      </c>
      <c r="F590" s="36">
        <v>0</v>
      </c>
      <c r="G590" s="36">
        <v>0</v>
      </c>
      <c r="H590" s="36">
        <v>0</v>
      </c>
      <c r="I590" s="36">
        <v>86</v>
      </c>
    </row>
    <row r="591" spans="1:9" ht="16.5" customHeight="1" hidden="1">
      <c r="A591" s="32"/>
      <c r="B591" s="35"/>
      <c r="C591" s="36"/>
      <c r="D591" s="36"/>
      <c r="E591" s="36"/>
      <c r="F591" s="36"/>
      <c r="G591" s="36"/>
      <c r="H591" s="36"/>
      <c r="I591" s="36"/>
    </row>
    <row r="592" spans="1:9" ht="16.5" customHeight="1" hidden="1">
      <c r="A592" s="32"/>
      <c r="B592" s="35"/>
      <c r="C592" s="36"/>
      <c r="D592" s="36"/>
      <c r="E592" s="36"/>
      <c r="F592" s="36"/>
      <c r="G592" s="36"/>
      <c r="H592" s="36"/>
      <c r="I592" s="36"/>
    </row>
    <row r="593" spans="1:9" ht="16.5" customHeight="1">
      <c r="A593" s="32"/>
      <c r="B593" s="35" t="s">
        <v>175</v>
      </c>
      <c r="C593" s="36">
        <f>D593+E593+F593+G593+H593+I593</f>
        <v>14691.5</v>
      </c>
      <c r="D593" s="36">
        <v>0</v>
      </c>
      <c r="E593" s="36">
        <v>0</v>
      </c>
      <c r="F593" s="36">
        <v>365</v>
      </c>
      <c r="G593" s="36">
        <v>36.5</v>
      </c>
      <c r="H593" s="36">
        <v>0</v>
      </c>
      <c r="I593" s="54">
        <v>14290</v>
      </c>
    </row>
    <row r="594" spans="1:9" ht="16.5" customHeight="1">
      <c r="A594" s="32"/>
      <c r="B594" s="46" t="s">
        <v>176</v>
      </c>
      <c r="C594" s="47">
        <f>D594+E594+F594+G594+H594+I594</f>
        <v>200</v>
      </c>
      <c r="D594" s="47">
        <v>0</v>
      </c>
      <c r="E594" s="47">
        <v>0</v>
      </c>
      <c r="F594" s="47">
        <v>0</v>
      </c>
      <c r="G594" s="36">
        <v>0</v>
      </c>
      <c r="H594" s="47">
        <v>0</v>
      </c>
      <c r="I594" s="54">
        <v>200</v>
      </c>
    </row>
    <row r="595" spans="1:9" ht="16.5" customHeight="1">
      <c r="A595" s="32"/>
      <c r="B595" s="35" t="s">
        <v>177</v>
      </c>
      <c r="C595" s="36">
        <f>D595+E595+F595+G595+H595+I595</f>
        <v>200</v>
      </c>
      <c r="D595" s="36">
        <v>0</v>
      </c>
      <c r="E595" s="36">
        <v>0</v>
      </c>
      <c r="F595" s="36">
        <v>0</v>
      </c>
      <c r="G595" s="36">
        <v>0</v>
      </c>
      <c r="H595" s="36">
        <v>0</v>
      </c>
      <c r="I595" s="54">
        <v>200</v>
      </c>
    </row>
    <row r="596" spans="1:9" ht="16.5" customHeight="1">
      <c r="A596" s="32"/>
      <c r="B596" s="35" t="s">
        <v>178</v>
      </c>
      <c r="C596" s="36">
        <f>D596+E596+F596+G596+H596+I596</f>
        <v>200</v>
      </c>
      <c r="D596" s="36">
        <v>0</v>
      </c>
      <c r="E596" s="36">
        <v>0</v>
      </c>
      <c r="F596" s="36">
        <v>0</v>
      </c>
      <c r="G596" s="36">
        <v>0</v>
      </c>
      <c r="H596" s="36">
        <v>0</v>
      </c>
      <c r="I596" s="54">
        <v>200</v>
      </c>
    </row>
    <row r="597" spans="1:9" ht="16.5" customHeight="1">
      <c r="A597" s="37"/>
      <c r="B597" s="35" t="s">
        <v>179</v>
      </c>
      <c r="C597" s="36">
        <f>D597+E597+F597+G597+H597+I597</f>
        <v>200</v>
      </c>
      <c r="D597" s="36">
        <v>0</v>
      </c>
      <c r="E597" s="36">
        <v>0</v>
      </c>
      <c r="F597" s="36">
        <v>0</v>
      </c>
      <c r="G597" s="36">
        <v>0</v>
      </c>
      <c r="H597" s="36">
        <v>0</v>
      </c>
      <c r="I597" s="54">
        <v>200</v>
      </c>
    </row>
    <row r="598" spans="1:9" ht="17.25" customHeight="1">
      <c r="A598" s="38"/>
      <c r="B598" s="89" t="s">
        <v>79</v>
      </c>
      <c r="C598" s="89"/>
      <c r="D598" s="89"/>
      <c r="E598" s="89"/>
      <c r="F598" s="89"/>
      <c r="G598" s="89"/>
      <c r="H598" s="89"/>
      <c r="I598" s="89"/>
    </row>
    <row r="599" spans="1:9" ht="56.25" customHeight="1">
      <c r="A599" s="41" t="s">
        <v>134</v>
      </c>
      <c r="B599" s="34" t="s">
        <v>128</v>
      </c>
      <c r="C599" s="36">
        <f aca="true" t="shared" si="72" ref="C599:I599">SUM(C600:C613)</f>
        <v>4257.1</v>
      </c>
      <c r="D599" s="36">
        <f t="shared" si="72"/>
        <v>1500</v>
      </c>
      <c r="E599" s="36">
        <f t="shared" si="72"/>
        <v>2657.1</v>
      </c>
      <c r="F599" s="36">
        <f t="shared" si="72"/>
        <v>0</v>
      </c>
      <c r="G599" s="36">
        <f t="shared" si="72"/>
        <v>0</v>
      </c>
      <c r="H599" s="36">
        <f t="shared" si="72"/>
        <v>0</v>
      </c>
      <c r="I599" s="36">
        <f t="shared" si="72"/>
        <v>100</v>
      </c>
    </row>
    <row r="600" spans="1:9" ht="16.5" customHeight="1">
      <c r="A600" s="32"/>
      <c r="B600" s="46" t="s">
        <v>101</v>
      </c>
      <c r="C600" s="47">
        <f>D600+E600+F600+G600+H600+I600</f>
        <v>3680</v>
      </c>
      <c r="D600" s="47">
        <v>1500</v>
      </c>
      <c r="E600" s="47">
        <v>2180</v>
      </c>
      <c r="F600" s="47">
        <v>0</v>
      </c>
      <c r="G600" s="47">
        <v>0</v>
      </c>
      <c r="H600" s="47">
        <v>0</v>
      </c>
      <c r="I600" s="47">
        <v>0</v>
      </c>
    </row>
    <row r="601" spans="1:9" ht="16.5" customHeight="1">
      <c r="A601" s="32"/>
      <c r="B601" s="35" t="s">
        <v>64</v>
      </c>
      <c r="C601" s="36">
        <f aca="true" t="shared" si="73" ref="C601:C613">D601+E601+F601+G601+H601+I601</f>
        <v>77.1</v>
      </c>
      <c r="D601" s="36">
        <v>0</v>
      </c>
      <c r="E601" s="36">
        <v>77.1</v>
      </c>
      <c r="F601" s="36">
        <v>0</v>
      </c>
      <c r="G601" s="36">
        <v>0</v>
      </c>
      <c r="H601" s="36">
        <v>0</v>
      </c>
      <c r="I601" s="36">
        <v>0</v>
      </c>
    </row>
    <row r="602" spans="1:9" ht="16.5" customHeight="1">
      <c r="A602" s="32"/>
      <c r="B602" s="35" t="s">
        <v>65</v>
      </c>
      <c r="C602" s="36">
        <f t="shared" si="73"/>
        <v>0</v>
      </c>
      <c r="D602" s="36">
        <v>0</v>
      </c>
      <c r="E602" s="36">
        <v>0</v>
      </c>
      <c r="F602" s="36">
        <v>0</v>
      </c>
      <c r="G602" s="36">
        <v>0</v>
      </c>
      <c r="H602" s="36">
        <v>0</v>
      </c>
      <c r="I602" s="36">
        <v>0</v>
      </c>
    </row>
    <row r="603" spans="1:9" ht="16.5" customHeight="1">
      <c r="A603" s="32"/>
      <c r="B603" s="35" t="s">
        <v>66</v>
      </c>
      <c r="C603" s="36">
        <f t="shared" si="73"/>
        <v>0</v>
      </c>
      <c r="D603" s="36">
        <v>0</v>
      </c>
      <c r="E603" s="36">
        <v>0</v>
      </c>
      <c r="F603" s="36">
        <v>0</v>
      </c>
      <c r="G603" s="36">
        <v>0</v>
      </c>
      <c r="H603" s="36">
        <v>0</v>
      </c>
      <c r="I603" s="36">
        <v>0</v>
      </c>
    </row>
    <row r="604" spans="1:9" ht="16.5" customHeight="1">
      <c r="A604" s="32"/>
      <c r="B604" s="35" t="s">
        <v>67</v>
      </c>
      <c r="C604" s="36">
        <f t="shared" si="73"/>
        <v>100</v>
      </c>
      <c r="D604" s="36">
        <v>0</v>
      </c>
      <c r="E604" s="36">
        <v>100</v>
      </c>
      <c r="F604" s="36">
        <v>0</v>
      </c>
      <c r="G604" s="36">
        <v>0</v>
      </c>
      <c r="H604" s="36">
        <v>0</v>
      </c>
      <c r="I604" s="36">
        <v>0</v>
      </c>
    </row>
    <row r="605" spans="1:9" ht="16.5" customHeight="1">
      <c r="A605" s="32"/>
      <c r="B605" s="35" t="s">
        <v>68</v>
      </c>
      <c r="C605" s="36">
        <f t="shared" si="73"/>
        <v>100</v>
      </c>
      <c r="D605" s="36">
        <v>0</v>
      </c>
      <c r="E605" s="36">
        <v>100</v>
      </c>
      <c r="F605" s="36">
        <v>0</v>
      </c>
      <c r="G605" s="36">
        <v>0</v>
      </c>
      <c r="H605" s="36">
        <v>0</v>
      </c>
      <c r="I605" s="36">
        <v>0</v>
      </c>
    </row>
    <row r="606" spans="1:9" ht="16.5" customHeight="1">
      <c r="A606" s="32"/>
      <c r="B606" s="35" t="s">
        <v>161</v>
      </c>
      <c r="C606" s="36">
        <f t="shared" si="73"/>
        <v>100</v>
      </c>
      <c r="D606" s="36">
        <v>0</v>
      </c>
      <c r="E606" s="36">
        <v>100</v>
      </c>
      <c r="F606" s="36">
        <v>0</v>
      </c>
      <c r="G606" s="36">
        <v>0</v>
      </c>
      <c r="H606" s="36">
        <v>0</v>
      </c>
      <c r="I606" s="36">
        <v>0</v>
      </c>
    </row>
    <row r="607" spans="1:9" ht="16.5" customHeight="1">
      <c r="A607" s="32"/>
      <c r="B607" s="35" t="s">
        <v>162</v>
      </c>
      <c r="C607" s="36">
        <f t="shared" si="73"/>
        <v>100</v>
      </c>
      <c r="D607" s="36">
        <v>0</v>
      </c>
      <c r="E607" s="36">
        <v>100</v>
      </c>
      <c r="F607" s="36">
        <v>0</v>
      </c>
      <c r="G607" s="36">
        <v>0</v>
      </c>
      <c r="H607" s="36">
        <v>0</v>
      </c>
      <c r="I607" s="36">
        <v>0</v>
      </c>
    </row>
    <row r="608" spans="1:9" ht="16.5" customHeight="1">
      <c r="A608" s="32"/>
      <c r="B608" s="35" t="s">
        <v>163</v>
      </c>
      <c r="C608" s="36">
        <f t="shared" si="73"/>
        <v>100</v>
      </c>
      <c r="D608" s="36">
        <v>0</v>
      </c>
      <c r="E608" s="36">
        <v>0</v>
      </c>
      <c r="F608" s="36">
        <v>0</v>
      </c>
      <c r="G608" s="36">
        <v>0</v>
      </c>
      <c r="H608" s="36">
        <v>0</v>
      </c>
      <c r="I608" s="36">
        <v>100</v>
      </c>
    </row>
    <row r="609" spans="1:9" ht="16.5" customHeight="1">
      <c r="A609" s="32"/>
      <c r="B609" s="35" t="s">
        <v>175</v>
      </c>
      <c r="C609" s="36">
        <f t="shared" si="73"/>
        <v>0</v>
      </c>
      <c r="D609" s="36">
        <v>0</v>
      </c>
      <c r="E609" s="36">
        <v>0</v>
      </c>
      <c r="F609" s="36">
        <v>0</v>
      </c>
      <c r="G609" s="36">
        <v>0</v>
      </c>
      <c r="H609" s="36">
        <v>0</v>
      </c>
      <c r="I609" s="36">
        <v>0</v>
      </c>
    </row>
    <row r="610" spans="1:9" ht="16.5" customHeight="1">
      <c r="A610" s="32"/>
      <c r="B610" s="46" t="s">
        <v>176</v>
      </c>
      <c r="C610" s="47">
        <f t="shared" si="73"/>
        <v>0</v>
      </c>
      <c r="D610" s="47">
        <v>0</v>
      </c>
      <c r="E610" s="47">
        <v>0</v>
      </c>
      <c r="F610" s="47">
        <v>0</v>
      </c>
      <c r="G610" s="47">
        <v>0</v>
      </c>
      <c r="H610" s="47">
        <v>0</v>
      </c>
      <c r="I610" s="47">
        <v>0</v>
      </c>
    </row>
    <row r="611" spans="1:9" ht="16.5" customHeight="1">
      <c r="A611" s="32"/>
      <c r="B611" s="35" t="s">
        <v>177</v>
      </c>
      <c r="C611" s="36">
        <f t="shared" si="73"/>
        <v>0</v>
      </c>
      <c r="D611" s="36">
        <v>0</v>
      </c>
      <c r="E611" s="36">
        <v>0</v>
      </c>
      <c r="F611" s="36">
        <v>0</v>
      </c>
      <c r="G611" s="36">
        <v>0</v>
      </c>
      <c r="H611" s="36">
        <v>0</v>
      </c>
      <c r="I611" s="36">
        <v>0</v>
      </c>
    </row>
    <row r="612" spans="1:9" ht="16.5" customHeight="1">
      <c r="A612" s="32"/>
      <c r="B612" s="35" t="s">
        <v>178</v>
      </c>
      <c r="C612" s="36">
        <f t="shared" si="73"/>
        <v>0</v>
      </c>
      <c r="D612" s="36">
        <v>0</v>
      </c>
      <c r="E612" s="36">
        <v>0</v>
      </c>
      <c r="F612" s="36">
        <v>0</v>
      </c>
      <c r="G612" s="36">
        <v>0</v>
      </c>
      <c r="H612" s="36">
        <v>0</v>
      </c>
      <c r="I612" s="36">
        <v>0</v>
      </c>
    </row>
    <row r="613" spans="1:9" ht="16.5" customHeight="1">
      <c r="A613" s="37"/>
      <c r="B613" s="35" t="s">
        <v>179</v>
      </c>
      <c r="C613" s="36">
        <f t="shared" si="73"/>
        <v>0</v>
      </c>
      <c r="D613" s="36">
        <v>0</v>
      </c>
      <c r="E613" s="36">
        <v>0</v>
      </c>
      <c r="F613" s="36">
        <v>0</v>
      </c>
      <c r="G613" s="36">
        <v>0</v>
      </c>
      <c r="H613" s="36">
        <v>0</v>
      </c>
      <c r="I613" s="36">
        <v>0</v>
      </c>
    </row>
    <row r="614" spans="1:9" ht="18" customHeight="1">
      <c r="A614" s="38"/>
      <c r="B614" s="85" t="s">
        <v>4</v>
      </c>
      <c r="C614" s="85"/>
      <c r="D614" s="85"/>
      <c r="E614" s="85"/>
      <c r="F614" s="85"/>
      <c r="G614" s="85"/>
      <c r="H614" s="85"/>
      <c r="I614" s="85"/>
    </row>
    <row r="615" spans="1:9" ht="66" customHeight="1">
      <c r="A615" s="41" t="s">
        <v>29</v>
      </c>
      <c r="B615" s="34" t="s">
        <v>142</v>
      </c>
      <c r="C615" s="36">
        <f aca="true" t="shared" si="74" ref="C615:I615">SUM(C616:C629)</f>
        <v>44865.899999999994</v>
      </c>
      <c r="D615" s="36">
        <f t="shared" si="74"/>
        <v>2075.8</v>
      </c>
      <c r="E615" s="36">
        <f t="shared" si="74"/>
        <v>0</v>
      </c>
      <c r="F615" s="36">
        <f t="shared" si="74"/>
        <v>12373.2</v>
      </c>
      <c r="G615" s="36">
        <f t="shared" si="74"/>
        <v>25208.5</v>
      </c>
      <c r="H615" s="36">
        <f t="shared" si="74"/>
        <v>0</v>
      </c>
      <c r="I615" s="36">
        <f t="shared" si="74"/>
        <v>5208.4</v>
      </c>
    </row>
    <row r="616" spans="1:9" ht="16.5" customHeight="1">
      <c r="A616" s="32"/>
      <c r="B616" s="35" t="s">
        <v>101</v>
      </c>
      <c r="C616" s="36">
        <f>D616+E616+F616+G616+H616+I616</f>
        <v>1625.8</v>
      </c>
      <c r="D616" s="36">
        <v>625.8</v>
      </c>
      <c r="E616" s="36">
        <v>0</v>
      </c>
      <c r="F616" s="36">
        <v>0</v>
      </c>
      <c r="G616" s="36">
        <v>1000</v>
      </c>
      <c r="H616" s="36">
        <v>0</v>
      </c>
      <c r="I616" s="36">
        <v>0</v>
      </c>
    </row>
    <row r="617" spans="1:9" ht="16.5" customHeight="1">
      <c r="A617" s="32"/>
      <c r="B617" s="35" t="s">
        <v>64</v>
      </c>
      <c r="C617" s="36">
        <f aca="true" t="shared" si="75" ref="C617:C629">D617+E617+F617+G617+H617+I617</f>
        <v>0</v>
      </c>
      <c r="D617" s="36">
        <v>0</v>
      </c>
      <c r="E617" s="36">
        <v>0</v>
      </c>
      <c r="F617" s="36">
        <v>0</v>
      </c>
      <c r="G617" s="36">
        <v>0</v>
      </c>
      <c r="H617" s="36">
        <v>0</v>
      </c>
      <c r="I617" s="36">
        <v>0</v>
      </c>
    </row>
    <row r="618" spans="1:9" ht="16.5" customHeight="1">
      <c r="A618" s="32"/>
      <c r="B618" s="35" t="s">
        <v>65</v>
      </c>
      <c r="C618" s="36">
        <f t="shared" si="75"/>
        <v>973.3</v>
      </c>
      <c r="D618" s="36">
        <v>350</v>
      </c>
      <c r="E618" s="36">
        <v>0</v>
      </c>
      <c r="F618" s="36">
        <v>500</v>
      </c>
      <c r="G618" s="36">
        <v>123.3</v>
      </c>
      <c r="H618" s="36">
        <v>0</v>
      </c>
      <c r="I618" s="36">
        <v>0</v>
      </c>
    </row>
    <row r="619" spans="1:9" ht="16.5" customHeight="1">
      <c r="A619" s="32"/>
      <c r="B619" s="35" t="s">
        <v>66</v>
      </c>
      <c r="C619" s="36">
        <f t="shared" si="75"/>
        <v>3408.2000000000003</v>
      </c>
      <c r="D619" s="36">
        <v>200</v>
      </c>
      <c r="E619" s="36">
        <v>0</v>
      </c>
      <c r="F619" s="36">
        <v>360</v>
      </c>
      <c r="G619" s="36">
        <v>2701.3</v>
      </c>
      <c r="H619" s="36">
        <v>0</v>
      </c>
      <c r="I619" s="36">
        <v>146.9</v>
      </c>
    </row>
    <row r="620" spans="1:9" ht="16.5" customHeight="1">
      <c r="A620" s="32"/>
      <c r="B620" s="35" t="s">
        <v>67</v>
      </c>
      <c r="C620" s="36">
        <f t="shared" si="75"/>
        <v>5272.9</v>
      </c>
      <c r="D620" s="36">
        <v>900</v>
      </c>
      <c r="E620" s="36">
        <v>0</v>
      </c>
      <c r="F620" s="36">
        <v>1513.2</v>
      </c>
      <c r="G620" s="36">
        <v>2712.8</v>
      </c>
      <c r="H620" s="36">
        <v>0</v>
      </c>
      <c r="I620" s="36">
        <v>146.9</v>
      </c>
    </row>
    <row r="621" spans="1:9" ht="16.5" customHeight="1">
      <c r="A621" s="32"/>
      <c r="B621" s="35" t="s">
        <v>68</v>
      </c>
      <c r="C621" s="36">
        <f t="shared" si="75"/>
        <v>5799.7</v>
      </c>
      <c r="D621" s="36">
        <v>0</v>
      </c>
      <c r="E621" s="36">
        <v>0</v>
      </c>
      <c r="F621" s="36">
        <v>5000</v>
      </c>
      <c r="G621" s="36">
        <v>50</v>
      </c>
      <c r="H621" s="36">
        <v>0</v>
      </c>
      <c r="I621" s="36">
        <v>749.7</v>
      </c>
    </row>
    <row r="622" spans="1:9" ht="16.5" customHeight="1">
      <c r="A622" s="32"/>
      <c r="B622" s="35" t="s">
        <v>161</v>
      </c>
      <c r="C622" s="36">
        <f t="shared" si="75"/>
        <v>5515</v>
      </c>
      <c r="D622" s="36">
        <v>0</v>
      </c>
      <c r="E622" s="36">
        <v>0</v>
      </c>
      <c r="F622" s="36">
        <v>5000</v>
      </c>
      <c r="G622" s="36">
        <v>50</v>
      </c>
      <c r="H622" s="36">
        <v>0</v>
      </c>
      <c r="I622" s="36">
        <v>465</v>
      </c>
    </row>
    <row r="623" spans="1:9" ht="16.5" customHeight="1">
      <c r="A623" s="32"/>
      <c r="B623" s="35" t="s">
        <v>162</v>
      </c>
      <c r="C623" s="36">
        <f t="shared" si="75"/>
        <v>2941.5</v>
      </c>
      <c r="D623" s="36">
        <v>0</v>
      </c>
      <c r="E623" s="36">
        <v>0</v>
      </c>
      <c r="F623" s="36">
        <v>0</v>
      </c>
      <c r="G623" s="36">
        <v>2106.6</v>
      </c>
      <c r="H623" s="36">
        <v>0</v>
      </c>
      <c r="I623" s="36">
        <v>834.9</v>
      </c>
    </row>
    <row r="624" spans="1:9" ht="16.5" customHeight="1">
      <c r="A624" s="32"/>
      <c r="B624" s="35" t="s">
        <v>163</v>
      </c>
      <c r="C624" s="36">
        <f t="shared" si="75"/>
        <v>3026.6</v>
      </c>
      <c r="D624" s="36">
        <v>0</v>
      </c>
      <c r="E624" s="36">
        <v>0</v>
      </c>
      <c r="F624" s="36">
        <v>0</v>
      </c>
      <c r="G624" s="36">
        <v>1961.6</v>
      </c>
      <c r="H624" s="36">
        <v>0</v>
      </c>
      <c r="I624" s="36">
        <v>1065</v>
      </c>
    </row>
    <row r="625" spans="1:9" ht="16.5" customHeight="1">
      <c r="A625" s="32"/>
      <c r="B625" s="35" t="s">
        <v>175</v>
      </c>
      <c r="C625" s="36">
        <f t="shared" si="75"/>
        <v>3245.5</v>
      </c>
      <c r="D625" s="36">
        <v>0</v>
      </c>
      <c r="E625" s="36">
        <v>0</v>
      </c>
      <c r="F625" s="36">
        <v>0</v>
      </c>
      <c r="G625" s="36">
        <v>2885.5</v>
      </c>
      <c r="H625" s="36">
        <v>0</v>
      </c>
      <c r="I625" s="36">
        <v>360</v>
      </c>
    </row>
    <row r="626" spans="1:9" ht="16.5" customHeight="1">
      <c r="A626" s="32"/>
      <c r="B626" s="46" t="s">
        <v>176</v>
      </c>
      <c r="C626" s="47">
        <f t="shared" si="75"/>
        <v>3252.7</v>
      </c>
      <c r="D626" s="47">
        <v>0</v>
      </c>
      <c r="E626" s="47">
        <v>0</v>
      </c>
      <c r="F626" s="47">
        <v>0</v>
      </c>
      <c r="G626" s="36">
        <v>2892.7</v>
      </c>
      <c r="H626" s="47">
        <v>0</v>
      </c>
      <c r="I626" s="36">
        <v>360</v>
      </c>
    </row>
    <row r="627" spans="1:9" ht="16.5" customHeight="1">
      <c r="A627" s="32"/>
      <c r="B627" s="35" t="s">
        <v>177</v>
      </c>
      <c r="C627" s="36">
        <f t="shared" si="75"/>
        <v>3260.2</v>
      </c>
      <c r="D627" s="36">
        <v>0</v>
      </c>
      <c r="E627" s="36">
        <v>0</v>
      </c>
      <c r="F627" s="36">
        <v>0</v>
      </c>
      <c r="G627" s="36">
        <v>2900.2</v>
      </c>
      <c r="H627" s="36">
        <v>0</v>
      </c>
      <c r="I627" s="36">
        <v>360</v>
      </c>
    </row>
    <row r="628" spans="1:9" ht="16.5" customHeight="1">
      <c r="A628" s="32"/>
      <c r="B628" s="35" t="s">
        <v>178</v>
      </c>
      <c r="C628" s="36">
        <f t="shared" si="75"/>
        <v>3268.1</v>
      </c>
      <c r="D628" s="36">
        <v>0</v>
      </c>
      <c r="E628" s="36">
        <v>0</v>
      </c>
      <c r="F628" s="36">
        <v>0</v>
      </c>
      <c r="G628" s="36">
        <v>2908.1</v>
      </c>
      <c r="H628" s="36">
        <v>0</v>
      </c>
      <c r="I628" s="36">
        <v>360</v>
      </c>
    </row>
    <row r="629" spans="1:9" ht="16.5" customHeight="1">
      <c r="A629" s="37"/>
      <c r="B629" s="35" t="s">
        <v>179</v>
      </c>
      <c r="C629" s="36">
        <f t="shared" si="75"/>
        <v>3276.4</v>
      </c>
      <c r="D629" s="36">
        <v>0</v>
      </c>
      <c r="E629" s="36">
        <v>0</v>
      </c>
      <c r="F629" s="36">
        <v>0</v>
      </c>
      <c r="G629" s="36">
        <v>2916.4</v>
      </c>
      <c r="H629" s="36">
        <v>0</v>
      </c>
      <c r="I629" s="36">
        <v>360</v>
      </c>
    </row>
    <row r="630" spans="1:9" ht="18.75" customHeight="1">
      <c r="A630" s="32"/>
      <c r="B630" s="85" t="s">
        <v>164</v>
      </c>
      <c r="C630" s="85"/>
      <c r="D630" s="85"/>
      <c r="E630" s="85"/>
      <c r="F630" s="85"/>
      <c r="G630" s="85"/>
      <c r="H630" s="85"/>
      <c r="I630" s="85"/>
    </row>
    <row r="631" spans="1:9" ht="33" customHeight="1">
      <c r="A631" s="41" t="s">
        <v>83</v>
      </c>
      <c r="B631" s="34" t="s">
        <v>0</v>
      </c>
      <c r="C631" s="36">
        <f aca="true" t="shared" si="76" ref="C631:I631">SUM(C632:C645)</f>
        <v>75656.6</v>
      </c>
      <c r="D631" s="36">
        <f t="shared" si="76"/>
        <v>5150</v>
      </c>
      <c r="E631" s="36">
        <f t="shared" si="76"/>
        <v>1124.1</v>
      </c>
      <c r="F631" s="36">
        <f t="shared" si="76"/>
        <v>0</v>
      </c>
      <c r="G631" s="36">
        <f t="shared" si="76"/>
        <v>0</v>
      </c>
      <c r="H631" s="36">
        <f t="shared" si="76"/>
        <v>0</v>
      </c>
      <c r="I631" s="36">
        <f t="shared" si="76"/>
        <v>69382.5</v>
      </c>
    </row>
    <row r="632" spans="1:9" ht="16.5" customHeight="1">
      <c r="A632" s="32"/>
      <c r="B632" s="35" t="s">
        <v>101</v>
      </c>
      <c r="C632" s="36">
        <f aca="true" t="shared" si="77" ref="C632:C675">D632+E632+F632+G632+H632+I632</f>
        <v>5150</v>
      </c>
      <c r="D632" s="36">
        <v>5150</v>
      </c>
      <c r="E632" s="36">
        <v>0</v>
      </c>
      <c r="F632" s="36">
        <v>0</v>
      </c>
      <c r="G632" s="36">
        <v>0</v>
      </c>
      <c r="H632" s="36">
        <v>0</v>
      </c>
      <c r="I632" s="36">
        <v>0</v>
      </c>
    </row>
    <row r="633" spans="1:9" ht="16.5" customHeight="1">
      <c r="A633" s="32"/>
      <c r="B633" s="35" t="s">
        <v>64</v>
      </c>
      <c r="C633" s="36">
        <f t="shared" si="77"/>
        <v>0</v>
      </c>
      <c r="D633" s="36">
        <v>0</v>
      </c>
      <c r="E633" s="36">
        <v>0</v>
      </c>
      <c r="F633" s="36">
        <v>0</v>
      </c>
      <c r="G633" s="36">
        <v>0</v>
      </c>
      <c r="H633" s="36">
        <v>0</v>
      </c>
      <c r="I633" s="36">
        <v>0</v>
      </c>
    </row>
    <row r="634" spans="1:9" ht="16.5" customHeight="1">
      <c r="A634" s="32"/>
      <c r="B634" s="35" t="s">
        <v>65</v>
      </c>
      <c r="C634" s="36">
        <f t="shared" si="77"/>
        <v>0</v>
      </c>
      <c r="D634" s="36">
        <v>0</v>
      </c>
      <c r="E634" s="36">
        <v>0</v>
      </c>
      <c r="F634" s="36">
        <v>0</v>
      </c>
      <c r="G634" s="36">
        <v>0</v>
      </c>
      <c r="H634" s="36">
        <v>0</v>
      </c>
      <c r="I634" s="36">
        <v>0</v>
      </c>
    </row>
    <row r="635" spans="1:9" ht="16.5" customHeight="1">
      <c r="A635" s="32"/>
      <c r="B635" s="35" t="s">
        <v>66</v>
      </c>
      <c r="C635" s="36">
        <f t="shared" si="77"/>
        <v>0</v>
      </c>
      <c r="D635" s="36">
        <v>0</v>
      </c>
      <c r="E635" s="36">
        <v>0</v>
      </c>
      <c r="F635" s="36">
        <v>0</v>
      </c>
      <c r="G635" s="36">
        <v>0</v>
      </c>
      <c r="H635" s="36">
        <v>0</v>
      </c>
      <c r="I635" s="36">
        <v>0</v>
      </c>
    </row>
    <row r="636" spans="1:9" ht="16.5" customHeight="1">
      <c r="A636" s="32"/>
      <c r="B636" s="35" t="s">
        <v>67</v>
      </c>
      <c r="C636" s="36">
        <f t="shared" si="77"/>
        <v>8240</v>
      </c>
      <c r="D636" s="36">
        <v>0</v>
      </c>
      <c r="E636" s="36">
        <v>0</v>
      </c>
      <c r="F636" s="36">
        <v>0</v>
      </c>
      <c r="G636" s="36">
        <v>0</v>
      </c>
      <c r="H636" s="36">
        <v>0</v>
      </c>
      <c r="I636" s="36">
        <v>8240</v>
      </c>
    </row>
    <row r="637" spans="1:9" ht="16.5" customHeight="1">
      <c r="A637" s="32"/>
      <c r="B637" s="35" t="s">
        <v>68</v>
      </c>
      <c r="C637" s="36">
        <f t="shared" si="77"/>
        <v>4055</v>
      </c>
      <c r="D637" s="36">
        <v>0</v>
      </c>
      <c r="E637" s="36">
        <v>0</v>
      </c>
      <c r="F637" s="36">
        <v>0</v>
      </c>
      <c r="G637" s="36">
        <v>0</v>
      </c>
      <c r="H637" s="36">
        <v>0</v>
      </c>
      <c r="I637" s="36">
        <v>4055</v>
      </c>
    </row>
    <row r="638" spans="1:9" ht="16.5" customHeight="1">
      <c r="A638" s="32"/>
      <c r="B638" s="35" t="s">
        <v>161</v>
      </c>
      <c r="C638" s="36">
        <f t="shared" si="77"/>
        <v>5724.1</v>
      </c>
      <c r="D638" s="36">
        <v>0</v>
      </c>
      <c r="E638" s="36">
        <v>1124.1</v>
      </c>
      <c r="F638" s="36">
        <v>0</v>
      </c>
      <c r="G638" s="36">
        <v>0</v>
      </c>
      <c r="H638" s="36">
        <v>0</v>
      </c>
      <c r="I638" s="36">
        <v>4600</v>
      </c>
    </row>
    <row r="639" spans="1:9" ht="16.5" customHeight="1">
      <c r="A639" s="32"/>
      <c r="B639" s="35" t="s">
        <v>162</v>
      </c>
      <c r="C639" s="36">
        <f t="shared" si="77"/>
        <v>8988.2</v>
      </c>
      <c r="D639" s="36">
        <v>0</v>
      </c>
      <c r="E639" s="36">
        <v>0</v>
      </c>
      <c r="F639" s="36">
        <v>0</v>
      </c>
      <c r="G639" s="36">
        <v>0</v>
      </c>
      <c r="H639" s="36">
        <v>0</v>
      </c>
      <c r="I639" s="36">
        <v>8988.2</v>
      </c>
    </row>
    <row r="640" spans="1:9" ht="16.5" customHeight="1">
      <c r="A640" s="32"/>
      <c r="B640" s="35" t="s">
        <v>163</v>
      </c>
      <c r="C640" s="36">
        <f t="shared" si="77"/>
        <v>9931.3</v>
      </c>
      <c r="D640" s="36">
        <v>0</v>
      </c>
      <c r="E640" s="36">
        <v>0</v>
      </c>
      <c r="F640" s="36">
        <v>0</v>
      </c>
      <c r="G640" s="36">
        <v>0</v>
      </c>
      <c r="H640" s="36">
        <v>0</v>
      </c>
      <c r="I640" s="36">
        <v>9931.3</v>
      </c>
    </row>
    <row r="641" spans="1:9" ht="16.5" customHeight="1">
      <c r="A641" s="32"/>
      <c r="B641" s="35" t="s">
        <v>175</v>
      </c>
      <c r="C641" s="36">
        <f t="shared" si="77"/>
        <v>5709</v>
      </c>
      <c r="D641" s="36">
        <v>0</v>
      </c>
      <c r="E641" s="36">
        <v>0</v>
      </c>
      <c r="F641" s="36">
        <v>0</v>
      </c>
      <c r="G641" s="36">
        <v>0</v>
      </c>
      <c r="H641" s="36">
        <v>0</v>
      </c>
      <c r="I641" s="36">
        <f>4709+1000</f>
        <v>5709</v>
      </c>
    </row>
    <row r="642" spans="1:9" ht="16.5" customHeight="1">
      <c r="A642" s="32"/>
      <c r="B642" s="46" t="s">
        <v>176</v>
      </c>
      <c r="C642" s="47">
        <f t="shared" si="77"/>
        <v>5652</v>
      </c>
      <c r="D642" s="47">
        <v>0</v>
      </c>
      <c r="E642" s="47">
        <v>0</v>
      </c>
      <c r="F642" s="47">
        <v>0</v>
      </c>
      <c r="G642" s="47">
        <v>0</v>
      </c>
      <c r="H642" s="47">
        <v>0</v>
      </c>
      <c r="I642" s="36">
        <v>5652</v>
      </c>
    </row>
    <row r="643" spans="1:9" ht="16.5" customHeight="1">
      <c r="A643" s="32"/>
      <c r="B643" s="35" t="s">
        <v>177</v>
      </c>
      <c r="C643" s="36">
        <f t="shared" si="77"/>
        <v>7569</v>
      </c>
      <c r="D643" s="36">
        <v>0</v>
      </c>
      <c r="E643" s="36">
        <v>0</v>
      </c>
      <c r="F643" s="36">
        <v>0</v>
      </c>
      <c r="G643" s="36">
        <v>0</v>
      </c>
      <c r="H643" s="36">
        <v>0</v>
      </c>
      <c r="I643" s="36">
        <v>7569</v>
      </c>
    </row>
    <row r="644" spans="1:9" ht="16.5" customHeight="1">
      <c r="A644" s="32"/>
      <c r="B644" s="35" t="s">
        <v>178</v>
      </c>
      <c r="C644" s="36">
        <f t="shared" si="77"/>
        <v>11069</v>
      </c>
      <c r="D644" s="36">
        <v>0</v>
      </c>
      <c r="E644" s="36">
        <v>0</v>
      </c>
      <c r="F644" s="36">
        <v>0</v>
      </c>
      <c r="G644" s="36">
        <v>0</v>
      </c>
      <c r="H644" s="36">
        <v>0</v>
      </c>
      <c r="I644" s="36">
        <v>11069</v>
      </c>
    </row>
    <row r="645" spans="1:9" ht="16.5" customHeight="1">
      <c r="A645" s="37"/>
      <c r="B645" s="35" t="s">
        <v>179</v>
      </c>
      <c r="C645" s="36">
        <f t="shared" si="77"/>
        <v>3569</v>
      </c>
      <c r="D645" s="36">
        <v>0</v>
      </c>
      <c r="E645" s="36">
        <v>0</v>
      </c>
      <c r="F645" s="36">
        <v>0</v>
      </c>
      <c r="G645" s="36">
        <v>0</v>
      </c>
      <c r="H645" s="36">
        <v>0</v>
      </c>
      <c r="I645" s="36">
        <v>3569</v>
      </c>
    </row>
    <row r="646" spans="1:9" ht="46.5" customHeight="1">
      <c r="A646" s="41"/>
      <c r="B646" s="34" t="s">
        <v>170</v>
      </c>
      <c r="C646" s="36">
        <f aca="true" t="shared" si="78" ref="C646:I646">SUM(C647:C660)</f>
        <v>292617.7</v>
      </c>
      <c r="D646" s="36">
        <f t="shared" si="78"/>
        <v>33901.6</v>
      </c>
      <c r="E646" s="36">
        <f t="shared" si="78"/>
        <v>3781.2</v>
      </c>
      <c r="F646" s="36">
        <f t="shared" si="78"/>
        <v>33759.4</v>
      </c>
      <c r="G646" s="36">
        <f t="shared" si="78"/>
        <v>112734.5</v>
      </c>
      <c r="H646" s="36">
        <f t="shared" si="78"/>
        <v>0</v>
      </c>
      <c r="I646" s="36">
        <f t="shared" si="78"/>
        <v>108441</v>
      </c>
    </row>
    <row r="647" spans="1:9" ht="16.5" customHeight="1">
      <c r="A647" s="32"/>
      <c r="B647" s="35" t="s">
        <v>101</v>
      </c>
      <c r="C647" s="36">
        <f>D647+E647+F647+G647+H647+I647</f>
        <v>22422.999999999996</v>
      </c>
      <c r="D647" s="36">
        <f>+D551+D566+D582+D600+D616+D632</f>
        <v>17165.199999999997</v>
      </c>
      <c r="E647" s="36">
        <f aca="true" t="shared" si="79" ref="E647:I658">+E551+E566+E582+E600+E616+E632</f>
        <v>2180</v>
      </c>
      <c r="F647" s="36">
        <f t="shared" si="79"/>
        <v>100</v>
      </c>
      <c r="G647" s="36">
        <f t="shared" si="79"/>
        <v>2977.8</v>
      </c>
      <c r="H647" s="36">
        <f t="shared" si="79"/>
        <v>0</v>
      </c>
      <c r="I647" s="36">
        <f t="shared" si="79"/>
        <v>0</v>
      </c>
    </row>
    <row r="648" spans="1:9" ht="16.5" customHeight="1">
      <c r="A648" s="32"/>
      <c r="B648" s="35" t="s">
        <v>64</v>
      </c>
      <c r="C648" s="36">
        <f t="shared" si="77"/>
        <v>9874.5</v>
      </c>
      <c r="D648" s="36">
        <f aca="true" t="shared" si="80" ref="D648:D658">+D552+D567+D583+D601+D617+D633</f>
        <v>6010.2</v>
      </c>
      <c r="E648" s="36">
        <f t="shared" si="79"/>
        <v>77.1</v>
      </c>
      <c r="F648" s="36">
        <f t="shared" si="79"/>
        <v>1464</v>
      </c>
      <c r="G648" s="36">
        <f t="shared" si="79"/>
        <v>2323.2</v>
      </c>
      <c r="H648" s="36">
        <f t="shared" si="79"/>
        <v>0</v>
      </c>
      <c r="I648" s="36">
        <f t="shared" si="79"/>
        <v>0</v>
      </c>
    </row>
    <row r="649" spans="1:9" ht="16.5" customHeight="1">
      <c r="A649" s="32"/>
      <c r="B649" s="35" t="s">
        <v>65</v>
      </c>
      <c r="C649" s="36">
        <f t="shared" si="77"/>
        <v>10618</v>
      </c>
      <c r="D649" s="36">
        <f t="shared" si="80"/>
        <v>6010.2</v>
      </c>
      <c r="E649" s="36">
        <f t="shared" si="79"/>
        <v>0</v>
      </c>
      <c r="F649" s="36">
        <f t="shared" si="79"/>
        <v>1810</v>
      </c>
      <c r="G649" s="36">
        <f t="shared" si="79"/>
        <v>2797.8</v>
      </c>
      <c r="H649" s="36">
        <f t="shared" si="79"/>
        <v>0</v>
      </c>
      <c r="I649" s="36">
        <f t="shared" si="79"/>
        <v>0</v>
      </c>
    </row>
    <row r="650" spans="1:9" ht="16.5" customHeight="1">
      <c r="A650" s="32"/>
      <c r="B650" s="35" t="s">
        <v>66</v>
      </c>
      <c r="C650" s="36">
        <f t="shared" si="77"/>
        <v>14390.7</v>
      </c>
      <c r="D650" s="36">
        <f t="shared" si="80"/>
        <v>2000</v>
      </c>
      <c r="E650" s="36">
        <f t="shared" si="79"/>
        <v>0</v>
      </c>
      <c r="F650" s="36">
        <f t="shared" si="79"/>
        <v>5645.400000000001</v>
      </c>
      <c r="G650" s="36">
        <f t="shared" si="79"/>
        <v>5439.3</v>
      </c>
      <c r="H650" s="36">
        <f t="shared" si="79"/>
        <v>0</v>
      </c>
      <c r="I650" s="36">
        <f t="shared" si="79"/>
        <v>1306</v>
      </c>
    </row>
    <row r="651" spans="1:9" ht="16.5" customHeight="1">
      <c r="A651" s="32"/>
      <c r="B651" s="35" t="s">
        <v>67</v>
      </c>
      <c r="C651" s="36">
        <f t="shared" si="77"/>
        <v>51882.4</v>
      </c>
      <c r="D651" s="36">
        <f t="shared" si="80"/>
        <v>2716</v>
      </c>
      <c r="E651" s="36">
        <f t="shared" si="79"/>
        <v>100</v>
      </c>
      <c r="F651" s="36">
        <f t="shared" si="79"/>
        <v>5805</v>
      </c>
      <c r="G651" s="36">
        <f t="shared" si="79"/>
        <v>29874.5</v>
      </c>
      <c r="H651" s="36">
        <f t="shared" si="79"/>
        <v>0</v>
      </c>
      <c r="I651" s="36">
        <f t="shared" si="79"/>
        <v>13386.9</v>
      </c>
    </row>
    <row r="652" spans="1:9" ht="16.5" customHeight="1">
      <c r="A652" s="32"/>
      <c r="B652" s="35" t="s">
        <v>68</v>
      </c>
      <c r="C652" s="36">
        <f t="shared" si="77"/>
        <v>40089.5</v>
      </c>
      <c r="D652" s="36">
        <f t="shared" si="80"/>
        <v>0</v>
      </c>
      <c r="E652" s="36">
        <f t="shared" si="79"/>
        <v>100</v>
      </c>
      <c r="F652" s="36">
        <f t="shared" si="79"/>
        <v>9219.9</v>
      </c>
      <c r="G652" s="36">
        <f t="shared" si="79"/>
        <v>16374.9</v>
      </c>
      <c r="H652" s="36">
        <f t="shared" si="79"/>
        <v>0</v>
      </c>
      <c r="I652" s="36">
        <f t="shared" si="79"/>
        <v>14394.7</v>
      </c>
    </row>
    <row r="653" spans="1:9" ht="16.5" customHeight="1">
      <c r="A653" s="32"/>
      <c r="B653" s="35" t="s">
        <v>161</v>
      </c>
      <c r="C653" s="36">
        <f t="shared" si="77"/>
        <v>30889.6</v>
      </c>
      <c r="D653" s="36">
        <f t="shared" si="80"/>
        <v>0</v>
      </c>
      <c r="E653" s="36">
        <f t="shared" si="79"/>
        <v>1224.1</v>
      </c>
      <c r="F653" s="36">
        <f t="shared" si="79"/>
        <v>8113.4</v>
      </c>
      <c r="G653" s="36">
        <f t="shared" si="79"/>
        <v>15162.1</v>
      </c>
      <c r="H653" s="36">
        <f t="shared" si="79"/>
        <v>0</v>
      </c>
      <c r="I653" s="36">
        <f t="shared" si="79"/>
        <v>6390</v>
      </c>
    </row>
    <row r="654" spans="1:9" ht="16.5" customHeight="1">
      <c r="A654" s="32"/>
      <c r="B654" s="35" t="s">
        <v>162</v>
      </c>
      <c r="C654" s="36">
        <f t="shared" si="77"/>
        <v>25561.5</v>
      </c>
      <c r="D654" s="36">
        <f t="shared" si="80"/>
        <v>0</v>
      </c>
      <c r="E654" s="36">
        <f t="shared" si="79"/>
        <v>100</v>
      </c>
      <c r="F654" s="36">
        <f t="shared" si="79"/>
        <v>1236.7</v>
      </c>
      <c r="G654" s="36">
        <f t="shared" si="79"/>
        <v>12981.7</v>
      </c>
      <c r="H654" s="36">
        <f t="shared" si="79"/>
        <v>0</v>
      </c>
      <c r="I654" s="36">
        <f t="shared" si="79"/>
        <v>11243.1</v>
      </c>
    </row>
    <row r="655" spans="1:9" ht="16.5" customHeight="1">
      <c r="A655" s="32"/>
      <c r="B655" s="46" t="s">
        <v>163</v>
      </c>
      <c r="C655" s="47">
        <f t="shared" si="77"/>
        <v>17559.4</v>
      </c>
      <c r="D655" s="36">
        <f t="shared" si="80"/>
        <v>0</v>
      </c>
      <c r="E655" s="36">
        <f t="shared" si="79"/>
        <v>0</v>
      </c>
      <c r="F655" s="36">
        <f t="shared" si="79"/>
        <v>0</v>
      </c>
      <c r="G655" s="36">
        <f t="shared" si="79"/>
        <v>5897.1</v>
      </c>
      <c r="H655" s="36">
        <f t="shared" si="79"/>
        <v>0</v>
      </c>
      <c r="I655" s="36">
        <f t="shared" si="79"/>
        <v>11662.3</v>
      </c>
    </row>
    <row r="656" spans="1:9" ht="16.5" customHeight="1">
      <c r="A656" s="32"/>
      <c r="B656" s="35" t="s">
        <v>175</v>
      </c>
      <c r="C656" s="36">
        <f>D656+E656+F656+G656+H656+I656</f>
        <v>10018.5</v>
      </c>
      <c r="D656" s="36">
        <f t="shared" si="80"/>
        <v>0</v>
      </c>
      <c r="E656" s="36">
        <f t="shared" si="79"/>
        <v>0</v>
      </c>
      <c r="F656" s="36">
        <f t="shared" si="79"/>
        <v>0</v>
      </c>
      <c r="G656" s="36">
        <f t="shared" si="79"/>
        <v>3949.5</v>
      </c>
      <c r="H656" s="36">
        <f t="shared" si="79"/>
        <v>0</v>
      </c>
      <c r="I656" s="36">
        <f t="shared" si="79"/>
        <v>6069</v>
      </c>
    </row>
    <row r="657" spans="1:9" ht="16.5" customHeight="1">
      <c r="A657" s="32"/>
      <c r="B657" s="46" t="s">
        <v>176</v>
      </c>
      <c r="C657" s="47">
        <f>D657+E657+F657+G657+H657+I657</f>
        <v>10407.4</v>
      </c>
      <c r="D657" s="36">
        <f t="shared" si="80"/>
        <v>0</v>
      </c>
      <c r="E657" s="36">
        <f t="shared" si="79"/>
        <v>0</v>
      </c>
      <c r="F657" s="36">
        <f t="shared" si="79"/>
        <v>0</v>
      </c>
      <c r="G657" s="36">
        <f t="shared" si="79"/>
        <v>4395.4</v>
      </c>
      <c r="H657" s="36">
        <f t="shared" si="79"/>
        <v>0</v>
      </c>
      <c r="I657" s="36">
        <f t="shared" si="79"/>
        <v>6012</v>
      </c>
    </row>
    <row r="658" spans="1:9" ht="16.5" customHeight="1">
      <c r="A658" s="32"/>
      <c r="B658" s="35" t="s">
        <v>177</v>
      </c>
      <c r="C658" s="36">
        <f>D658+E658+F658+G658+H658+I658</f>
        <v>26220.7</v>
      </c>
      <c r="D658" s="36">
        <f t="shared" si="80"/>
        <v>0</v>
      </c>
      <c r="E658" s="36">
        <f t="shared" si="79"/>
        <v>0</v>
      </c>
      <c r="F658" s="36">
        <f t="shared" si="79"/>
        <v>365</v>
      </c>
      <c r="G658" s="36">
        <f t="shared" si="79"/>
        <v>3636.7</v>
      </c>
      <c r="H658" s="36">
        <f t="shared" si="79"/>
        <v>0</v>
      </c>
      <c r="I658" s="36">
        <f t="shared" si="79"/>
        <v>22219</v>
      </c>
    </row>
    <row r="659" spans="1:9" ht="16.5" customHeight="1">
      <c r="A659" s="32"/>
      <c r="B659" s="35" t="s">
        <v>178</v>
      </c>
      <c r="C659" s="36">
        <f>D659+E659+F659+G659+H659+I659</f>
        <v>15137.1</v>
      </c>
      <c r="D659" s="36">
        <f aca="true" t="shared" si="81" ref="D659:I659">+D563+D578+D594+D612+D628+D644</f>
        <v>0</v>
      </c>
      <c r="E659" s="36">
        <f t="shared" si="81"/>
        <v>0</v>
      </c>
      <c r="F659" s="36">
        <f t="shared" si="81"/>
        <v>0</v>
      </c>
      <c r="G659" s="36">
        <f t="shared" si="81"/>
        <v>3508.1</v>
      </c>
      <c r="H659" s="36">
        <f t="shared" si="81"/>
        <v>0</v>
      </c>
      <c r="I659" s="36">
        <f t="shared" si="81"/>
        <v>11629</v>
      </c>
    </row>
    <row r="660" spans="1:9" ht="16.5" customHeight="1">
      <c r="A660" s="37"/>
      <c r="B660" s="35" t="s">
        <v>179</v>
      </c>
      <c r="C660" s="36">
        <f>D660+E660+F660+G660+H660+I660</f>
        <v>7545.4</v>
      </c>
      <c r="D660" s="36">
        <f aca="true" t="shared" si="82" ref="D660:I660">+D564+D579+D595+D613+D629+D645</f>
        <v>0</v>
      </c>
      <c r="E660" s="36">
        <f t="shared" si="82"/>
        <v>0</v>
      </c>
      <c r="F660" s="36">
        <f t="shared" si="82"/>
        <v>0</v>
      </c>
      <c r="G660" s="36">
        <f t="shared" si="82"/>
        <v>3416.4</v>
      </c>
      <c r="H660" s="36">
        <f t="shared" si="82"/>
        <v>0</v>
      </c>
      <c r="I660" s="36">
        <f t="shared" si="82"/>
        <v>4129</v>
      </c>
    </row>
    <row r="661" spans="1:9" ht="78.75" customHeight="1">
      <c r="A661" s="41"/>
      <c r="B661" s="34" t="s">
        <v>171</v>
      </c>
      <c r="C661" s="36">
        <f aca="true" t="shared" si="83" ref="C661:I661">SUM(C662:C675)</f>
        <v>3766660</v>
      </c>
      <c r="D661" s="36">
        <f t="shared" si="83"/>
        <v>1100845.2</v>
      </c>
      <c r="E661" s="36">
        <f t="shared" si="83"/>
        <v>355222.8</v>
      </c>
      <c r="F661" s="36">
        <f t="shared" si="83"/>
        <v>217886.5</v>
      </c>
      <c r="G661" s="36">
        <f t="shared" si="83"/>
        <v>580790.9</v>
      </c>
      <c r="H661" s="36">
        <f t="shared" si="83"/>
        <v>668348.7</v>
      </c>
      <c r="I661" s="36">
        <f t="shared" si="83"/>
        <v>843565.9000000001</v>
      </c>
    </row>
    <row r="662" spans="1:9" ht="16.5" customHeight="1">
      <c r="A662" s="32"/>
      <c r="B662" s="35" t="s">
        <v>101</v>
      </c>
      <c r="C662" s="36">
        <f>D662+E662+F662+G662+H662+I662</f>
        <v>330724.3</v>
      </c>
      <c r="D662" s="36">
        <f aca="true" t="shared" si="84" ref="D662:I662">+D632+D616+D600+D582+D566+D551+D519+D504+D488+D472+D456+D440+D425+D393+D378+D363+D348+D333+D318+D303+D288+D273+D258+D242+D226+D211+D196+D180+D165+D150+D134+D119+D104+D88+D73+D58+D43+D28+D13</f>
        <v>314885.19999999995</v>
      </c>
      <c r="E662" s="36">
        <f t="shared" si="84"/>
        <v>2180</v>
      </c>
      <c r="F662" s="36">
        <f t="shared" si="84"/>
        <v>4965.2</v>
      </c>
      <c r="G662" s="36">
        <f t="shared" si="84"/>
        <v>8693.899999999998</v>
      </c>
      <c r="H662" s="36">
        <f t="shared" si="84"/>
        <v>0</v>
      </c>
      <c r="I662" s="36">
        <f t="shared" si="84"/>
        <v>0</v>
      </c>
    </row>
    <row r="663" spans="1:9" ht="16.5" customHeight="1">
      <c r="A663" s="32"/>
      <c r="B663" s="35" t="s">
        <v>64</v>
      </c>
      <c r="C663" s="36">
        <f t="shared" si="77"/>
        <v>526713.9</v>
      </c>
      <c r="D663" s="36">
        <f aca="true" t="shared" si="85" ref="D663:I663">+D633+D617+D601+D583+D567+D552+D520+D505+D489+D473+D457+D441+D426+D394+D379+D364+D349+D334+D319+D304+D289+D274+D259+D243+D227+D212+D197+D181+D166+D151+D135+D120+D105+D89+D74+D59+D44+D29+D14</f>
        <v>299980</v>
      </c>
      <c r="E663" s="36">
        <f t="shared" si="85"/>
        <v>65832.40000000001</v>
      </c>
      <c r="F663" s="36">
        <f t="shared" si="85"/>
        <v>149997.5</v>
      </c>
      <c r="G663" s="36">
        <f t="shared" si="85"/>
        <v>10904</v>
      </c>
      <c r="H663" s="36">
        <f t="shared" si="85"/>
        <v>0</v>
      </c>
      <c r="I663" s="36">
        <f t="shared" si="85"/>
        <v>0</v>
      </c>
    </row>
    <row r="664" spans="1:9" ht="16.5" customHeight="1">
      <c r="A664" s="32"/>
      <c r="B664" s="35" t="s">
        <v>65</v>
      </c>
      <c r="C664" s="36">
        <f t="shared" si="77"/>
        <v>340113.10000000003</v>
      </c>
      <c r="D664" s="36">
        <f aca="true" t="shared" si="86" ref="D664:I664">+D634+D618+D602+D584+D568+D553+D521+D506+D490+D474+D458+D442+D427+D395+D380+D365+D350+D335+D320+D305+D290+D275+D260+D244+D228+D213+D198+D182+D167+D152+D136+D121+D106+D90+D75+D60+D45+D30+D15</f>
        <v>221793.00000000003</v>
      </c>
      <c r="E664" s="36">
        <f t="shared" si="86"/>
        <v>70423.8</v>
      </c>
      <c r="F664" s="36">
        <f t="shared" si="86"/>
        <v>1810</v>
      </c>
      <c r="G664" s="36">
        <f t="shared" si="86"/>
        <v>46086.3</v>
      </c>
      <c r="H664" s="36">
        <f t="shared" si="86"/>
        <v>0</v>
      </c>
      <c r="I664" s="36">
        <f t="shared" si="86"/>
        <v>0</v>
      </c>
    </row>
    <row r="665" spans="1:9" ht="16.5" customHeight="1">
      <c r="A665" s="32"/>
      <c r="B665" s="35" t="s">
        <v>66</v>
      </c>
      <c r="C665" s="36">
        <f t="shared" si="77"/>
        <v>159366.09999999998</v>
      </c>
      <c r="D665" s="36">
        <f aca="true" t="shared" si="87" ref="D665:I665">+D635+D619+D603+D585+D569+D554+D522+D507+D491+D475+D459+D443+D428+D396+D381+D366+D351+D336+D321+D306+D291+D276+D261+D245+D229+D214+D199+D183+D168+D153+D137+D122+D107+D91+D76+D61+D46+D31+D16</f>
        <v>97171</v>
      </c>
      <c r="E665" s="36">
        <f t="shared" si="87"/>
        <v>24990.7</v>
      </c>
      <c r="F665" s="36">
        <f t="shared" si="87"/>
        <v>5645.400000000001</v>
      </c>
      <c r="G665" s="36">
        <f t="shared" si="87"/>
        <v>30252.999999999996</v>
      </c>
      <c r="H665" s="36">
        <f t="shared" si="87"/>
        <v>0</v>
      </c>
      <c r="I665" s="36">
        <f t="shared" si="87"/>
        <v>1306</v>
      </c>
    </row>
    <row r="666" spans="1:9" ht="16.5" customHeight="1">
      <c r="A666" s="32"/>
      <c r="B666" s="35" t="s">
        <v>67</v>
      </c>
      <c r="C666" s="36">
        <f t="shared" si="77"/>
        <v>327789.60000000003</v>
      </c>
      <c r="D666" s="36">
        <f aca="true" t="shared" si="88" ref="D666:I666">+D636+D620+D604+D586+D570+D555+D523+D508+D492+D476+D460+D444+D429+D397+D382+D367+D352+D337+D322+D307+D292+D277+D262+D246+D230+D215+D200+D184+D169+D154+D138+D123+D108+D92+D77+D62+D47+D32+D17</f>
        <v>83716</v>
      </c>
      <c r="E666" s="36">
        <f t="shared" si="88"/>
        <v>21132.8</v>
      </c>
      <c r="F666" s="36">
        <f t="shared" si="88"/>
        <v>5805</v>
      </c>
      <c r="G666" s="36">
        <f t="shared" si="88"/>
        <v>110568.6</v>
      </c>
      <c r="H666" s="36">
        <f t="shared" si="88"/>
        <v>0</v>
      </c>
      <c r="I666" s="36">
        <f t="shared" si="88"/>
        <v>106567.2</v>
      </c>
    </row>
    <row r="667" spans="1:9" ht="16.5" customHeight="1">
      <c r="A667" s="32"/>
      <c r="B667" s="35" t="s">
        <v>68</v>
      </c>
      <c r="C667" s="36">
        <f t="shared" si="77"/>
        <v>339763.2</v>
      </c>
      <c r="D667" s="36">
        <f aca="true" t="shared" si="89" ref="D667:I667">+D637+D621+D605+D587+D571+D556+D524+D509+D493+D477+D461+D445+D430+D398+D383+D368+D353+D338+D323+D308+D293+D278+D263+D247+D231+D216+D201+D185+D170+D155+D139+D124+D109+D93+D78+D63+D48+D33+D18</f>
        <v>83300</v>
      </c>
      <c r="E667" s="36">
        <f t="shared" si="89"/>
        <v>113400</v>
      </c>
      <c r="F667" s="36">
        <f t="shared" si="89"/>
        <v>15265.4</v>
      </c>
      <c r="G667" s="36">
        <f t="shared" si="89"/>
        <v>39752.200000000004</v>
      </c>
      <c r="H667" s="36">
        <f t="shared" si="89"/>
        <v>0</v>
      </c>
      <c r="I667" s="36">
        <f t="shared" si="89"/>
        <v>88045.6</v>
      </c>
    </row>
    <row r="668" spans="1:9" ht="16.5" customHeight="1">
      <c r="A668" s="32"/>
      <c r="B668" s="35" t="s">
        <v>161</v>
      </c>
      <c r="C668" s="36">
        <f t="shared" si="77"/>
        <v>215767.8</v>
      </c>
      <c r="D668" s="36">
        <f aca="true" t="shared" si="90" ref="D668:I668">+D638+D622+D606+D588+D572+D557+D525+D510+D494+D478+D462+D446+D431+D399+D384+D369+D354+D339+D324+D309+D294+D279+D264+D248+D232+D217+D202+D186+D171+D156+D140+D125+D110+D94+D79+D64+D49+D34+D19</f>
        <v>0</v>
      </c>
      <c r="E668" s="36">
        <f t="shared" si="90"/>
        <v>57163.1</v>
      </c>
      <c r="F668" s="36">
        <f t="shared" si="90"/>
        <v>8113.4</v>
      </c>
      <c r="G668" s="36">
        <f t="shared" si="90"/>
        <v>47638.1</v>
      </c>
      <c r="H668" s="36">
        <f t="shared" si="90"/>
        <v>74289.7</v>
      </c>
      <c r="I668" s="36">
        <f t="shared" si="90"/>
        <v>28563.5</v>
      </c>
    </row>
    <row r="669" spans="1:9" ht="16.5" customHeight="1">
      <c r="A669" s="32"/>
      <c r="B669" s="35" t="s">
        <v>162</v>
      </c>
      <c r="C669" s="36">
        <f t="shared" si="77"/>
        <v>185284.5</v>
      </c>
      <c r="D669" s="36">
        <f aca="true" t="shared" si="91" ref="D669:I669">+D639+D623+D607+D589+D573+D558+D526+D511+D495+D479+D463+D447+D432+D400+D385+D370+D355+D340+D325+D310+D295+D280+D265+D249+D233+D218+D203+D187+D172+D157+D141+D126+D111+D95+D80+D65+D50+D35+D20</f>
        <v>0</v>
      </c>
      <c r="E669" s="36">
        <f t="shared" si="91"/>
        <v>100</v>
      </c>
      <c r="F669" s="36">
        <f t="shared" si="91"/>
        <v>4476.7</v>
      </c>
      <c r="G669" s="36">
        <f t="shared" si="91"/>
        <v>32931.9</v>
      </c>
      <c r="H669" s="36">
        <f t="shared" si="91"/>
        <v>91982.4</v>
      </c>
      <c r="I669" s="36">
        <f t="shared" si="91"/>
        <v>55793.5</v>
      </c>
    </row>
    <row r="670" spans="1:9" ht="16.5" customHeight="1">
      <c r="A670" s="32"/>
      <c r="B670" s="35" t="s">
        <v>163</v>
      </c>
      <c r="C670" s="36">
        <f t="shared" si="77"/>
        <v>93368.9</v>
      </c>
      <c r="D670" s="36">
        <f aca="true" t="shared" si="92" ref="D670:I670">+D640+D624+D608+D590+D574+D559+D527+D512+D496+D480+D464+D448+D433+D401+D386+D371+D356+D341+D326+D311+D296+D281+D266+D250+D234+D219+D204+D188+D173+D158+D142+D127+D112+D96+D81+D66+D51+D36+D21</f>
        <v>0</v>
      </c>
      <c r="E670" s="36">
        <f t="shared" si="92"/>
        <v>0</v>
      </c>
      <c r="F670" s="36">
        <f t="shared" si="92"/>
        <v>1023</v>
      </c>
      <c r="G670" s="36">
        <f t="shared" si="92"/>
        <v>21048.499999999996</v>
      </c>
      <c r="H670" s="36">
        <f t="shared" si="92"/>
        <v>54534.5</v>
      </c>
      <c r="I670" s="36">
        <f t="shared" si="92"/>
        <v>16762.9</v>
      </c>
    </row>
    <row r="671" spans="1:9" ht="16.5" customHeight="1">
      <c r="A671" s="32"/>
      <c r="B671" s="35" t="s">
        <v>175</v>
      </c>
      <c r="C671" s="36">
        <f t="shared" si="77"/>
        <v>188163.4</v>
      </c>
      <c r="D671" s="36">
        <f aca="true" t="shared" si="93" ref="D671:I671">+D641+D625+D609+D591+D575+D560+D528+D513+D497+D481+D465+D449+D434+D402+D387+D372+D357+D342+D327+D312+D297+D282+D267+D251+D235+D220+D205+D189+D174+D159+D143+D128+D113+D97+D82+D67+D52+D37+D22</f>
        <v>0</v>
      </c>
      <c r="E671" s="36">
        <f t="shared" si="93"/>
        <v>0</v>
      </c>
      <c r="F671" s="36">
        <f t="shared" si="93"/>
        <v>4000</v>
      </c>
      <c r="G671" s="36">
        <f t="shared" si="93"/>
        <v>52628.1</v>
      </c>
      <c r="H671" s="36">
        <f t="shared" si="93"/>
        <v>56608</v>
      </c>
      <c r="I671" s="36">
        <f t="shared" si="93"/>
        <v>74927.29999999999</v>
      </c>
    </row>
    <row r="672" spans="1:9" ht="16.5" customHeight="1">
      <c r="A672" s="32"/>
      <c r="B672" s="46" t="s">
        <v>176</v>
      </c>
      <c r="C672" s="47">
        <f t="shared" si="77"/>
        <v>214090.7</v>
      </c>
      <c r="D672" s="36">
        <f aca="true" t="shared" si="94" ref="D672:I672">+D642+D626+D610+D592+D576+D561+D529+D514+D498+D482+D466+D450+D435+D403+D388+D373+D358+D343+D328+D313+D298+D283+D268+D252+D236+D221+D206+D190+D175+D160+D144+D129+D114+D98+D83+D68+D53+D38+D23</f>
        <v>0</v>
      </c>
      <c r="E672" s="36">
        <f t="shared" si="94"/>
        <v>0</v>
      </c>
      <c r="F672" s="36">
        <f t="shared" si="94"/>
        <v>4419.9</v>
      </c>
      <c r="G672" s="36">
        <f t="shared" si="94"/>
        <v>59777.4</v>
      </c>
      <c r="H672" s="36">
        <f t="shared" si="94"/>
        <v>57337</v>
      </c>
      <c r="I672" s="36">
        <f t="shared" si="94"/>
        <v>92556.4</v>
      </c>
    </row>
    <row r="673" spans="1:9" ht="16.5" customHeight="1">
      <c r="A673" s="32"/>
      <c r="B673" s="35" t="s">
        <v>177</v>
      </c>
      <c r="C673" s="36">
        <f t="shared" si="77"/>
        <v>237970</v>
      </c>
      <c r="D673" s="36">
        <f aca="true" t="shared" si="95" ref="D673:I673">+D643+D627+D611+D593+D577+D562+D530+D515+D499+D483+D467+D451+D436+D404+D389+D374+D359+D344+D329+D314+D299+D284+D269+D253+D237+D222+D207+D191+D176+D161+D145+D130+D115+D99+D84+D69+D54+D39+D24</f>
        <v>0</v>
      </c>
      <c r="E673" s="36">
        <f t="shared" si="95"/>
        <v>0</v>
      </c>
      <c r="F673" s="36">
        <f t="shared" si="95"/>
        <v>4365</v>
      </c>
      <c r="G673" s="36">
        <f t="shared" si="95"/>
        <v>40177.1</v>
      </c>
      <c r="H673" s="36">
        <f t="shared" si="95"/>
        <v>57337</v>
      </c>
      <c r="I673" s="36">
        <f t="shared" si="95"/>
        <v>136090.9</v>
      </c>
    </row>
    <row r="674" spans="1:9" ht="16.5" customHeight="1">
      <c r="A674" s="32"/>
      <c r="B674" s="35" t="s">
        <v>178</v>
      </c>
      <c r="C674" s="36">
        <f t="shared" si="77"/>
        <v>394498.5</v>
      </c>
      <c r="D674" s="36">
        <f aca="true" t="shared" si="96" ref="D674:I674">+D644+D628+D612+D594+D578+D563+D531+D516+D500+D484+D468+D452+D437+D405+D390+D375+D360+D345+D330+D315+D300+D285+D270+D254+D238+D223+D208+D192+D177+D162+D146+D131+D116+D100+D85+D70+D55+D40+D25</f>
        <v>0</v>
      </c>
      <c r="E674" s="36">
        <f t="shared" si="96"/>
        <v>0</v>
      </c>
      <c r="F674" s="36">
        <f t="shared" si="96"/>
        <v>4000</v>
      </c>
      <c r="G674" s="36">
        <f t="shared" si="96"/>
        <v>37737.5</v>
      </c>
      <c r="H674" s="36">
        <f t="shared" si="96"/>
        <v>227260.1</v>
      </c>
      <c r="I674" s="36">
        <f t="shared" si="96"/>
        <v>125500.9</v>
      </c>
    </row>
    <row r="675" spans="1:9" ht="16.5" customHeight="1">
      <c r="A675" s="37"/>
      <c r="B675" s="35" t="s">
        <v>179</v>
      </c>
      <c r="C675" s="36">
        <f t="shared" si="77"/>
        <v>213046</v>
      </c>
      <c r="D675" s="36">
        <f aca="true" t="shared" si="97" ref="D675:I675">+D645+D629+D613+D595+D579+D564+D532+D517+D501+D485+D469+D453+D438+D406+D391+D376+D361+D346+D331+D316+D301+D286+D271+D255+D239+D224+D209+D193+D178+D163+D147+D132+D117+D101+D86+D71+D56+D41+D26</f>
        <v>0</v>
      </c>
      <c r="E675" s="36">
        <f t="shared" si="97"/>
        <v>0</v>
      </c>
      <c r="F675" s="36">
        <f t="shared" si="97"/>
        <v>4000</v>
      </c>
      <c r="G675" s="36">
        <f t="shared" si="97"/>
        <v>42594.3</v>
      </c>
      <c r="H675" s="36">
        <f t="shared" si="97"/>
        <v>49000</v>
      </c>
      <c r="I675" s="36">
        <f t="shared" si="97"/>
        <v>117451.70000000001</v>
      </c>
    </row>
    <row r="676" spans="2:3" s="20" customFormat="1" ht="17.25" customHeight="1">
      <c r="B676" s="21"/>
      <c r="C676" s="22"/>
    </row>
    <row r="677" spans="2:3" s="20" customFormat="1" ht="161.25" customHeight="1">
      <c r="B677" s="21"/>
      <c r="C677" s="22"/>
    </row>
    <row r="678" spans="1:9" s="20" customFormat="1" ht="133.5" customHeight="1">
      <c r="A678" s="56"/>
      <c r="B678" s="57" t="s">
        <v>181</v>
      </c>
      <c r="C678" s="57"/>
      <c r="D678" s="57"/>
      <c r="E678" s="56"/>
      <c r="F678" s="56"/>
      <c r="G678" s="56"/>
      <c r="H678" s="56"/>
      <c r="I678" s="56"/>
    </row>
    <row r="679" spans="2:3" s="20" customFormat="1" ht="16.5" customHeight="1">
      <c r="B679" s="21"/>
      <c r="C679" s="22"/>
    </row>
    <row r="680" spans="2:3" s="20" customFormat="1" ht="16.5" customHeight="1">
      <c r="B680" s="21"/>
      <c r="C680" s="22"/>
    </row>
    <row r="681" spans="2:3" s="20" customFormat="1" ht="16.5" customHeight="1">
      <c r="B681" s="21"/>
      <c r="C681" s="22"/>
    </row>
    <row r="682" spans="2:3" s="20" customFormat="1" ht="32.25" customHeight="1">
      <c r="B682" s="21"/>
      <c r="C682" s="22"/>
    </row>
    <row r="683" spans="2:3" s="20" customFormat="1" ht="16.5" customHeight="1">
      <c r="B683" s="21"/>
      <c r="C683" s="22"/>
    </row>
    <row r="684" spans="2:3" s="20" customFormat="1" ht="16.5" customHeight="1">
      <c r="B684" s="21"/>
      <c r="C684" s="22"/>
    </row>
    <row r="685" spans="2:3" s="20" customFormat="1" ht="16.5" customHeight="1">
      <c r="B685" s="21"/>
      <c r="C685" s="22"/>
    </row>
    <row r="686" spans="2:3" s="20" customFormat="1" ht="16.5" customHeight="1">
      <c r="B686" s="21"/>
      <c r="C686" s="22"/>
    </row>
    <row r="687" spans="2:3" s="20" customFormat="1" ht="16.5" customHeight="1">
      <c r="B687" s="21"/>
      <c r="C687" s="22"/>
    </row>
    <row r="688" spans="2:3" s="20" customFormat="1" ht="16.5" customHeight="1">
      <c r="B688" s="21"/>
      <c r="C688" s="22"/>
    </row>
    <row r="689" spans="2:3" s="20" customFormat="1" ht="49.5" customHeight="1">
      <c r="B689" s="21"/>
      <c r="C689" s="22"/>
    </row>
    <row r="690" spans="2:3" s="20" customFormat="1" ht="16.5" customHeight="1">
      <c r="B690" s="21"/>
      <c r="C690" s="22"/>
    </row>
    <row r="691" spans="2:3" s="20" customFormat="1" ht="16.5" customHeight="1">
      <c r="B691" s="21"/>
      <c r="C691" s="22"/>
    </row>
    <row r="692" spans="2:3" s="20" customFormat="1" ht="16.5" customHeight="1">
      <c r="B692" s="21"/>
      <c r="C692" s="22"/>
    </row>
    <row r="693" spans="2:3" s="20" customFormat="1" ht="16.5" customHeight="1">
      <c r="B693" s="21"/>
      <c r="C693" s="22"/>
    </row>
    <row r="694" spans="2:3" s="20" customFormat="1" ht="16.5" customHeight="1">
      <c r="B694" s="21"/>
      <c r="C694" s="22"/>
    </row>
    <row r="695" spans="2:3" s="20" customFormat="1" ht="16.5" customHeight="1">
      <c r="B695" s="21"/>
      <c r="C695" s="22"/>
    </row>
    <row r="696" spans="2:3" s="20" customFormat="1" ht="21.75" customHeight="1">
      <c r="B696" s="21"/>
      <c r="C696" s="22"/>
    </row>
    <row r="697" spans="2:3" s="20" customFormat="1" ht="48" customHeight="1">
      <c r="B697" s="21"/>
      <c r="C697" s="22"/>
    </row>
    <row r="698" spans="2:3" s="20" customFormat="1" ht="16.5" customHeight="1">
      <c r="B698" s="21"/>
      <c r="C698" s="22"/>
    </row>
    <row r="699" spans="2:3" s="20" customFormat="1" ht="16.5" customHeight="1">
      <c r="B699" s="21"/>
      <c r="C699" s="22"/>
    </row>
    <row r="700" spans="2:3" s="20" customFormat="1" ht="16.5" customHeight="1">
      <c r="B700" s="21"/>
      <c r="C700" s="22"/>
    </row>
    <row r="701" spans="2:3" s="20" customFormat="1" ht="16.5" customHeight="1">
      <c r="B701" s="21"/>
      <c r="C701" s="22"/>
    </row>
    <row r="702" spans="2:3" s="20" customFormat="1" ht="16.5" customHeight="1">
      <c r="B702" s="21"/>
      <c r="C702" s="22"/>
    </row>
    <row r="703" spans="2:3" s="20" customFormat="1" ht="16.5" customHeight="1">
      <c r="B703" s="21"/>
      <c r="C703" s="22"/>
    </row>
    <row r="704" spans="2:3" s="20" customFormat="1" ht="18" customHeight="1">
      <c r="B704" s="21"/>
      <c r="C704" s="22"/>
    </row>
    <row r="705" spans="2:3" s="20" customFormat="1" ht="16.5" customHeight="1">
      <c r="B705" s="21"/>
      <c r="C705" s="22"/>
    </row>
    <row r="706" spans="2:3" s="20" customFormat="1" ht="16.5" customHeight="1">
      <c r="B706" s="21"/>
      <c r="C706" s="22"/>
    </row>
    <row r="707" spans="2:3" s="20" customFormat="1" ht="16.5" customHeight="1">
      <c r="B707" s="21"/>
      <c r="C707" s="22"/>
    </row>
    <row r="708" spans="2:3" s="20" customFormat="1" ht="16.5" customHeight="1">
      <c r="B708" s="21"/>
      <c r="C708" s="22"/>
    </row>
    <row r="709" spans="2:3" s="20" customFormat="1" ht="16.5" customHeight="1">
      <c r="B709" s="21"/>
      <c r="C709" s="22"/>
    </row>
    <row r="710" spans="2:3" s="20" customFormat="1" ht="16.5" customHeight="1">
      <c r="B710" s="21"/>
      <c r="C710" s="22"/>
    </row>
    <row r="711" spans="2:3" s="20" customFormat="1" ht="18" customHeight="1">
      <c r="B711" s="21"/>
      <c r="C711" s="22"/>
    </row>
    <row r="712" spans="2:3" s="20" customFormat="1" ht="16.5" customHeight="1">
      <c r="B712" s="21"/>
      <c r="C712" s="22"/>
    </row>
    <row r="713" spans="2:3" s="20" customFormat="1" ht="16.5" customHeight="1">
      <c r="B713" s="21"/>
      <c r="C713" s="22"/>
    </row>
    <row r="714" spans="2:3" s="20" customFormat="1" ht="16.5" customHeight="1">
      <c r="B714" s="21"/>
      <c r="C714" s="22"/>
    </row>
    <row r="715" spans="2:3" s="20" customFormat="1" ht="16.5" customHeight="1">
      <c r="B715" s="21"/>
      <c r="C715" s="22"/>
    </row>
    <row r="716" spans="2:3" s="20" customFormat="1" ht="16.5" customHeight="1">
      <c r="B716" s="21"/>
      <c r="C716" s="22"/>
    </row>
    <row r="717" spans="2:3" s="20" customFormat="1" ht="16.5" customHeight="1">
      <c r="B717" s="21"/>
      <c r="C717" s="22"/>
    </row>
    <row r="720" spans="2:3" s="20" customFormat="1" ht="19.5" customHeight="1">
      <c r="B720" s="21"/>
      <c r="C720" s="22"/>
    </row>
    <row r="721" spans="2:3" s="20" customFormat="1" ht="18" customHeight="1">
      <c r="B721" s="21"/>
      <c r="C721" s="22"/>
    </row>
    <row r="722" spans="2:3" s="20" customFormat="1" ht="18" customHeight="1">
      <c r="B722" s="21"/>
      <c r="C722" s="22"/>
    </row>
    <row r="723" spans="2:3" s="20" customFormat="1" ht="18.75" customHeight="1">
      <c r="B723" s="21"/>
      <c r="C723" s="22"/>
    </row>
    <row r="724" spans="2:3" s="20" customFormat="1" ht="17.25" customHeight="1">
      <c r="B724" s="21"/>
      <c r="C724" s="22"/>
    </row>
    <row r="725" spans="2:3" s="20" customFormat="1" ht="33" customHeight="1">
      <c r="B725" s="21"/>
      <c r="C725" s="22"/>
    </row>
    <row r="726" spans="2:3" s="20" customFormat="1" ht="16.5" customHeight="1">
      <c r="B726" s="21"/>
      <c r="C726" s="22"/>
    </row>
    <row r="727" spans="2:3" s="20" customFormat="1" ht="16.5" customHeight="1">
      <c r="B727" s="21"/>
      <c r="C727" s="22"/>
    </row>
    <row r="728" spans="2:3" s="20" customFormat="1" ht="16.5" customHeight="1">
      <c r="B728" s="21"/>
      <c r="C728" s="22"/>
    </row>
    <row r="729" spans="2:3" s="20" customFormat="1" ht="16.5" customHeight="1">
      <c r="B729" s="21"/>
      <c r="C729" s="22"/>
    </row>
    <row r="730" spans="2:3" s="20" customFormat="1" ht="16.5" customHeight="1">
      <c r="B730" s="21"/>
      <c r="C730" s="22"/>
    </row>
    <row r="731" spans="2:3" s="20" customFormat="1" ht="16.5" customHeight="1">
      <c r="B731" s="21"/>
      <c r="C731" s="22"/>
    </row>
    <row r="732" spans="2:3" s="20" customFormat="1" ht="33.75" customHeight="1">
      <c r="B732" s="21"/>
      <c r="C732" s="22"/>
    </row>
    <row r="733" spans="2:3" s="20" customFormat="1" ht="16.5" customHeight="1">
      <c r="B733" s="21"/>
      <c r="C733" s="22"/>
    </row>
    <row r="734" spans="2:3" s="20" customFormat="1" ht="16.5" customHeight="1">
      <c r="B734" s="21"/>
      <c r="C734" s="22"/>
    </row>
    <row r="735" spans="2:3" s="20" customFormat="1" ht="16.5" customHeight="1">
      <c r="B735" s="21"/>
      <c r="C735" s="22"/>
    </row>
    <row r="736" spans="2:3" s="20" customFormat="1" ht="16.5" customHeight="1">
      <c r="B736" s="21"/>
      <c r="C736" s="22"/>
    </row>
    <row r="737" spans="2:3" s="20" customFormat="1" ht="16.5" customHeight="1">
      <c r="B737" s="21"/>
      <c r="C737" s="22"/>
    </row>
    <row r="738" spans="2:3" s="20" customFormat="1" ht="16.5" customHeight="1">
      <c r="B738" s="21"/>
      <c r="C738" s="22"/>
    </row>
    <row r="739" spans="2:3" s="20" customFormat="1" ht="34.5" customHeight="1">
      <c r="B739" s="21"/>
      <c r="C739" s="22"/>
    </row>
    <row r="740" spans="2:3" s="20" customFormat="1" ht="16.5" customHeight="1">
      <c r="B740" s="21"/>
      <c r="C740" s="22"/>
    </row>
    <row r="741" spans="2:3" s="20" customFormat="1" ht="16.5" customHeight="1">
      <c r="B741" s="21"/>
      <c r="C741" s="22"/>
    </row>
    <row r="742" spans="2:3" s="20" customFormat="1" ht="16.5" customHeight="1">
      <c r="B742" s="21"/>
      <c r="C742" s="22"/>
    </row>
    <row r="743" spans="2:3" s="20" customFormat="1" ht="16.5" customHeight="1">
      <c r="B743" s="21"/>
      <c r="C743" s="22"/>
    </row>
    <row r="744" spans="2:3" s="20" customFormat="1" ht="16.5" customHeight="1">
      <c r="B744" s="21"/>
      <c r="C744" s="22"/>
    </row>
    <row r="745" spans="2:3" s="20" customFormat="1" ht="16.5" customHeight="1">
      <c r="B745" s="21"/>
      <c r="C745" s="22"/>
    </row>
    <row r="746" spans="2:3" s="20" customFormat="1" ht="34.5" customHeight="1">
      <c r="B746" s="21"/>
      <c r="C746" s="22"/>
    </row>
    <row r="747" spans="2:3" s="20" customFormat="1" ht="16.5" customHeight="1">
      <c r="B747" s="21"/>
      <c r="C747" s="22"/>
    </row>
    <row r="748" spans="2:3" s="20" customFormat="1" ht="16.5" customHeight="1">
      <c r="B748" s="21"/>
      <c r="C748" s="22"/>
    </row>
    <row r="749" spans="2:3" s="20" customFormat="1" ht="16.5" customHeight="1">
      <c r="B749" s="21"/>
      <c r="C749" s="22"/>
    </row>
    <row r="750" spans="2:3" s="20" customFormat="1" ht="16.5" customHeight="1">
      <c r="B750" s="21"/>
      <c r="C750" s="22"/>
    </row>
    <row r="751" spans="2:3" s="20" customFormat="1" ht="16.5" customHeight="1">
      <c r="B751" s="21"/>
      <c r="C751" s="22"/>
    </row>
    <row r="752" spans="2:3" s="20" customFormat="1" ht="16.5" customHeight="1">
      <c r="B752" s="21"/>
      <c r="C752" s="22"/>
    </row>
    <row r="753" spans="2:3" s="20" customFormat="1" ht="12.75" customHeight="1">
      <c r="B753" s="21"/>
      <c r="C753" s="22"/>
    </row>
    <row r="767" spans="2:3" s="20" customFormat="1" ht="32.25" customHeight="1">
      <c r="B767" s="21"/>
      <c r="C767" s="22"/>
    </row>
    <row r="768" spans="2:3" s="20" customFormat="1" ht="16.5" customHeight="1">
      <c r="B768" s="21"/>
      <c r="C768" s="22"/>
    </row>
    <row r="769" spans="2:3" s="20" customFormat="1" ht="16.5" customHeight="1">
      <c r="B769" s="21"/>
      <c r="C769" s="22"/>
    </row>
    <row r="770" spans="2:3" s="20" customFormat="1" ht="16.5" customHeight="1">
      <c r="B770" s="21"/>
      <c r="C770" s="22"/>
    </row>
    <row r="771" spans="2:3" s="20" customFormat="1" ht="16.5" customHeight="1">
      <c r="B771" s="21"/>
      <c r="C771" s="22"/>
    </row>
    <row r="772" spans="2:3" s="20" customFormat="1" ht="16.5" customHeight="1">
      <c r="B772" s="21"/>
      <c r="C772" s="22"/>
    </row>
    <row r="773" spans="2:3" s="20" customFormat="1" ht="16.5" customHeight="1">
      <c r="B773" s="21"/>
      <c r="C773" s="22"/>
    </row>
  </sheetData>
  <sheetProtection/>
  <mergeCells count="33">
    <mergeCell ref="B549:I549"/>
    <mergeCell ref="B423:I423"/>
    <mergeCell ref="B580:I580"/>
    <mergeCell ref="B598:I598"/>
    <mergeCell ref="B614:I614"/>
    <mergeCell ref="B630:I630"/>
    <mergeCell ref="B454:I454"/>
    <mergeCell ref="B470:I470"/>
    <mergeCell ref="B486:I486"/>
    <mergeCell ref="B502:I502"/>
    <mergeCell ref="A548:I548"/>
    <mergeCell ref="A10:I10"/>
    <mergeCell ref="B11:I11"/>
    <mergeCell ref="B102:I102"/>
    <mergeCell ref="B148:I148"/>
    <mergeCell ref="B256:I256"/>
    <mergeCell ref="A422:I422"/>
    <mergeCell ref="G7:H7"/>
    <mergeCell ref="I7:I9"/>
    <mergeCell ref="D8:D9"/>
    <mergeCell ref="E8:E9"/>
    <mergeCell ref="G8:G9"/>
    <mergeCell ref="H8:H9"/>
    <mergeCell ref="B678:D678"/>
    <mergeCell ref="G2:I2"/>
    <mergeCell ref="B3:I3"/>
    <mergeCell ref="F5:I5"/>
    <mergeCell ref="A6:A9"/>
    <mergeCell ref="B6:B9"/>
    <mergeCell ref="C6:C9"/>
    <mergeCell ref="D6:I6"/>
    <mergeCell ref="D7:E7"/>
    <mergeCell ref="F7:F9"/>
  </mergeCells>
  <printOptions/>
  <pageMargins left="0.3937007874015748" right="0.3937007874015748" top="0.984251968503937" bottom="0.5905511811023623" header="0.5118110236220472" footer="0.31496062992125984"/>
  <pageSetup firstPageNumber="404" useFirstPageNumber="1" orientation="landscape" paperSize="9" r:id="rId4"/>
  <headerFooter alignWithMargins="0">
    <oddFooter>&amp;L&amp;"Times New Roman,обычный"&amp;P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4">
      <selection activeCell="B17" sqref="B17"/>
    </sheetView>
  </sheetViews>
  <sheetFormatPr defaultColWidth="9.140625" defaultRowHeight="12.75"/>
  <cols>
    <col min="1" max="1" width="6.7109375" style="7" customWidth="1"/>
    <col min="2" max="2" width="21.8515625" style="7" customWidth="1"/>
    <col min="3" max="3" width="9.7109375" style="7" customWidth="1"/>
    <col min="4" max="4" width="9.8515625" style="7" customWidth="1"/>
    <col min="5" max="5" width="11.8515625" style="7" customWidth="1"/>
    <col min="6" max="7" width="10.00390625" style="7" customWidth="1"/>
    <col min="8" max="8" width="10.57421875" style="7" customWidth="1"/>
    <col min="9" max="9" width="9.00390625" style="7" customWidth="1"/>
    <col min="10" max="10" width="10.28125" style="7" customWidth="1"/>
    <col min="11" max="11" width="9.7109375" style="7" customWidth="1"/>
    <col min="12" max="12" width="10.28125" style="7" customWidth="1"/>
    <col min="13" max="13" width="10.57421875" style="7" customWidth="1"/>
    <col min="14" max="14" width="23.8515625" style="7" customWidth="1"/>
    <col min="15" max="15" width="9.140625" style="7" customWidth="1"/>
    <col min="16" max="16" width="13.00390625" style="7" customWidth="1"/>
    <col min="17" max="16384" width="9.140625" style="7" customWidth="1"/>
  </cols>
  <sheetData>
    <row r="1" spans="8:14" ht="63" customHeight="1">
      <c r="H1" s="103" t="s">
        <v>49</v>
      </c>
      <c r="I1" s="103"/>
      <c r="J1" s="103"/>
      <c r="K1" s="103"/>
      <c r="L1" s="103"/>
      <c r="M1" s="8"/>
      <c r="N1" s="8"/>
    </row>
    <row r="2" spans="8:14" ht="15.75">
      <c r="H2" s="8"/>
      <c r="I2" s="8"/>
      <c r="J2" s="8"/>
      <c r="K2" s="8"/>
      <c r="L2" s="8"/>
      <c r="M2" s="8"/>
      <c r="N2" s="8"/>
    </row>
    <row r="3" spans="1:14" ht="21" customHeight="1">
      <c r="A3" s="104" t="s">
        <v>33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9"/>
      <c r="N3" s="9"/>
    </row>
    <row r="4" spans="1:14" ht="21" customHeight="1">
      <c r="A4" s="10"/>
      <c r="B4" s="105" t="s">
        <v>148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1"/>
      <c r="N4" s="11"/>
    </row>
    <row r="5" spans="1:14" ht="20.25" customHeight="1">
      <c r="A5" s="12"/>
      <c r="B5" s="12"/>
      <c r="C5" s="12"/>
      <c r="D5" s="12"/>
      <c r="E5" s="12"/>
      <c r="F5" s="12"/>
      <c r="G5" s="12"/>
      <c r="H5" s="106" t="s">
        <v>88</v>
      </c>
      <c r="I5" s="106"/>
      <c r="J5" s="106"/>
      <c r="K5" s="106"/>
      <c r="L5" s="106"/>
      <c r="M5" s="13"/>
      <c r="N5" s="13"/>
    </row>
    <row r="6" spans="1:14" s="1" customFormat="1" ht="30" customHeight="1">
      <c r="A6" s="91" t="s">
        <v>89</v>
      </c>
      <c r="B6" s="91" t="s">
        <v>90</v>
      </c>
      <c r="C6" s="96" t="s">
        <v>91</v>
      </c>
      <c r="D6" s="97"/>
      <c r="E6" s="98"/>
      <c r="F6" s="94" t="s">
        <v>92</v>
      </c>
      <c r="G6" s="102"/>
      <c r="H6" s="102"/>
      <c r="I6" s="102"/>
      <c r="J6" s="102"/>
      <c r="K6" s="102"/>
      <c r="L6" s="102"/>
      <c r="M6" s="95"/>
      <c r="N6" s="91" t="s">
        <v>149</v>
      </c>
    </row>
    <row r="7" spans="1:14" s="1" customFormat="1" ht="27.75" customHeight="1">
      <c r="A7" s="92"/>
      <c r="B7" s="92"/>
      <c r="C7" s="99"/>
      <c r="D7" s="100"/>
      <c r="E7" s="101"/>
      <c r="F7" s="94" t="s">
        <v>93</v>
      </c>
      <c r="G7" s="95"/>
      <c r="H7" s="94" t="s">
        <v>94</v>
      </c>
      <c r="I7" s="95"/>
      <c r="J7" s="94" t="s">
        <v>95</v>
      </c>
      <c r="K7" s="95"/>
      <c r="L7" s="94" t="s">
        <v>96</v>
      </c>
      <c r="M7" s="95"/>
      <c r="N7" s="92"/>
    </row>
    <row r="8" spans="1:14" s="1" customFormat="1" ht="19.5" customHeight="1">
      <c r="A8" s="93"/>
      <c r="B8" s="93"/>
      <c r="C8" s="2" t="s">
        <v>97</v>
      </c>
      <c r="D8" s="2" t="s">
        <v>98</v>
      </c>
      <c r="E8" s="2" t="s">
        <v>99</v>
      </c>
      <c r="F8" s="2" t="s">
        <v>97</v>
      </c>
      <c r="G8" s="2" t="s">
        <v>98</v>
      </c>
      <c r="H8" s="2" t="s">
        <v>97</v>
      </c>
      <c r="I8" s="2" t="s">
        <v>98</v>
      </c>
      <c r="J8" s="2" t="s">
        <v>97</v>
      </c>
      <c r="K8" s="2" t="s">
        <v>98</v>
      </c>
      <c r="L8" s="2" t="s">
        <v>97</v>
      </c>
      <c r="M8" s="2" t="s">
        <v>98</v>
      </c>
      <c r="N8" s="93"/>
    </row>
    <row r="9" spans="1:14" ht="87" customHeight="1">
      <c r="A9" s="6" t="s">
        <v>100</v>
      </c>
      <c r="B9" s="3" t="s">
        <v>125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9" t="s">
        <v>61</v>
      </c>
    </row>
    <row r="10" spans="1:14" ht="105.75" customHeight="1">
      <c r="A10" s="6" t="s">
        <v>35</v>
      </c>
      <c r="B10" s="3" t="s">
        <v>126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5" t="s">
        <v>139</v>
      </c>
    </row>
    <row r="11" spans="1:14" ht="119.25" customHeight="1">
      <c r="A11" s="6" t="s">
        <v>127</v>
      </c>
      <c r="B11" s="3" t="s">
        <v>80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 t="s">
        <v>7</v>
      </c>
    </row>
    <row r="12" spans="1:14" ht="79.5" customHeight="1">
      <c r="A12" s="6" t="s">
        <v>81</v>
      </c>
      <c r="B12" s="3" t="s">
        <v>118</v>
      </c>
      <c r="C12" s="14">
        <f aca="true" t="shared" si="0" ref="C12:C23">+F12+H12+J12+L12</f>
        <v>300</v>
      </c>
      <c r="D12" s="14">
        <f aca="true" t="shared" si="1" ref="D12:D23">+G12+I12+K12+M12</f>
        <v>300</v>
      </c>
      <c r="E12" s="4">
        <f aca="true" t="shared" si="2" ref="E12:E23">+D12-C12</f>
        <v>0</v>
      </c>
      <c r="F12" s="14">
        <v>0</v>
      </c>
      <c r="G12" s="14"/>
      <c r="H12" s="14">
        <v>0</v>
      </c>
      <c r="I12" s="14"/>
      <c r="J12" s="14">
        <v>300</v>
      </c>
      <c r="K12" s="14">
        <v>300</v>
      </c>
      <c r="L12" s="14">
        <v>0</v>
      </c>
      <c r="M12" s="14"/>
      <c r="N12" s="15"/>
    </row>
    <row r="13" spans="1:14" ht="113.25" customHeight="1">
      <c r="A13" s="6" t="s">
        <v>119</v>
      </c>
      <c r="B13" s="3" t="s">
        <v>38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5" t="s">
        <v>72</v>
      </c>
    </row>
    <row r="14" spans="1:14" ht="98.25" customHeight="1">
      <c r="A14" s="6" t="s">
        <v>39</v>
      </c>
      <c r="B14" s="3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5" t="s">
        <v>5</v>
      </c>
    </row>
    <row r="15" spans="1:14" ht="72" customHeight="1" hidden="1">
      <c r="A15" s="6" t="s">
        <v>9</v>
      </c>
      <c r="B15" s="3" t="s">
        <v>10</v>
      </c>
      <c r="C15" s="14">
        <f t="shared" si="0"/>
        <v>0</v>
      </c>
      <c r="D15" s="14">
        <f t="shared" si="1"/>
        <v>0</v>
      </c>
      <c r="E15" s="4">
        <f t="shared" si="2"/>
        <v>0</v>
      </c>
      <c r="F15" s="14">
        <v>0</v>
      </c>
      <c r="G15" s="14"/>
      <c r="H15" s="14">
        <v>0</v>
      </c>
      <c r="I15" s="14"/>
      <c r="J15" s="14">
        <v>0</v>
      </c>
      <c r="K15" s="14"/>
      <c r="L15" s="14">
        <v>0</v>
      </c>
      <c r="M15" s="14"/>
      <c r="N15" s="5"/>
    </row>
    <row r="16" spans="1:14" ht="57.75" customHeight="1" hidden="1">
      <c r="A16" s="6" t="s">
        <v>11</v>
      </c>
      <c r="B16" s="3" t="s">
        <v>12</v>
      </c>
      <c r="C16" s="14">
        <f t="shared" si="0"/>
        <v>0</v>
      </c>
      <c r="D16" s="14">
        <f t="shared" si="1"/>
        <v>0</v>
      </c>
      <c r="E16" s="4">
        <f t="shared" si="2"/>
        <v>0</v>
      </c>
      <c r="F16" s="14">
        <v>0</v>
      </c>
      <c r="G16" s="14"/>
      <c r="H16" s="14">
        <v>0</v>
      </c>
      <c r="I16" s="14"/>
      <c r="J16" s="14">
        <v>0</v>
      </c>
      <c r="K16" s="14"/>
      <c r="L16" s="14">
        <v>0</v>
      </c>
      <c r="M16" s="14"/>
      <c r="N16" s="5"/>
    </row>
    <row r="17" spans="1:15" ht="105" customHeight="1">
      <c r="A17" s="6" t="s">
        <v>13</v>
      </c>
      <c r="B17" s="3" t="s">
        <v>14</v>
      </c>
      <c r="C17" s="14">
        <f t="shared" si="0"/>
        <v>2525</v>
      </c>
      <c r="D17" s="14">
        <f t="shared" si="1"/>
        <v>1495</v>
      </c>
      <c r="E17" s="4">
        <f t="shared" si="2"/>
        <v>-1030</v>
      </c>
      <c r="F17" s="14">
        <v>0</v>
      </c>
      <c r="G17" s="14"/>
      <c r="H17" s="14">
        <v>2500</v>
      </c>
      <c r="I17" s="14"/>
      <c r="J17" s="14">
        <v>25</v>
      </c>
      <c r="K17" s="14">
        <v>1495</v>
      </c>
      <c r="L17" s="14">
        <v>0</v>
      </c>
      <c r="M17" s="14"/>
      <c r="N17" s="15" t="s">
        <v>3</v>
      </c>
      <c r="O17" s="16"/>
    </row>
    <row r="18" spans="1:14" ht="106.5" customHeight="1">
      <c r="A18" s="6" t="s">
        <v>15</v>
      </c>
      <c r="B18" s="3" t="s">
        <v>24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5" t="s">
        <v>6</v>
      </c>
    </row>
    <row r="19" spans="1:14" ht="84" customHeight="1">
      <c r="A19" s="6" t="s">
        <v>150</v>
      </c>
      <c r="B19" s="3" t="s">
        <v>25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5" t="s">
        <v>54</v>
      </c>
    </row>
    <row r="20" spans="1:14" ht="63" customHeight="1">
      <c r="A20" s="6" t="s">
        <v>43</v>
      </c>
      <c r="B20" s="3" t="s">
        <v>44</v>
      </c>
      <c r="C20" s="14">
        <f t="shared" si="0"/>
        <v>15</v>
      </c>
      <c r="D20" s="14">
        <f t="shared" si="1"/>
        <v>0</v>
      </c>
      <c r="E20" s="4">
        <f t="shared" si="2"/>
        <v>-15</v>
      </c>
      <c r="F20" s="14">
        <v>0</v>
      </c>
      <c r="G20" s="14"/>
      <c r="H20" s="14">
        <v>0</v>
      </c>
      <c r="I20" s="14"/>
      <c r="J20" s="14">
        <v>15</v>
      </c>
      <c r="K20" s="14"/>
      <c r="L20" s="14">
        <v>0</v>
      </c>
      <c r="M20" s="14"/>
      <c r="N20" s="18" t="s">
        <v>62</v>
      </c>
    </row>
    <row r="21" spans="1:14" ht="42" customHeight="1">
      <c r="A21" s="6" t="s">
        <v>45</v>
      </c>
      <c r="B21" s="3" t="s">
        <v>46</v>
      </c>
      <c r="C21" s="14">
        <f t="shared" si="0"/>
        <v>816</v>
      </c>
      <c r="D21" s="14">
        <f t="shared" si="1"/>
        <v>781.4</v>
      </c>
      <c r="E21" s="4">
        <f t="shared" si="2"/>
        <v>-34.60000000000002</v>
      </c>
      <c r="F21" s="14">
        <v>0</v>
      </c>
      <c r="G21" s="14"/>
      <c r="H21" s="14">
        <v>800</v>
      </c>
      <c r="I21" s="14">
        <v>781.4</v>
      </c>
      <c r="J21" s="14">
        <v>16</v>
      </c>
      <c r="K21" s="14"/>
      <c r="L21" s="14">
        <v>0</v>
      </c>
      <c r="M21" s="14"/>
      <c r="N21" s="15" t="s">
        <v>51</v>
      </c>
    </row>
    <row r="22" spans="1:14" ht="37.5" customHeight="1">
      <c r="A22" s="6" t="s">
        <v>47</v>
      </c>
      <c r="B22" s="3" t="s">
        <v>109</v>
      </c>
      <c r="C22" s="14">
        <f t="shared" si="0"/>
        <v>510</v>
      </c>
      <c r="D22" s="14">
        <f t="shared" si="1"/>
        <v>443.9</v>
      </c>
      <c r="E22" s="4">
        <f t="shared" si="2"/>
        <v>-66.10000000000002</v>
      </c>
      <c r="F22" s="14">
        <v>0</v>
      </c>
      <c r="G22" s="14"/>
      <c r="H22" s="14">
        <v>500</v>
      </c>
      <c r="I22" s="14">
        <v>433.9</v>
      </c>
      <c r="J22" s="14">
        <v>10</v>
      </c>
      <c r="K22" s="14">
        <v>10</v>
      </c>
      <c r="L22" s="14">
        <v>0</v>
      </c>
      <c r="M22" s="14"/>
      <c r="N22" s="15" t="s">
        <v>147</v>
      </c>
    </row>
    <row r="23" spans="1:14" ht="54" customHeight="1">
      <c r="A23" s="6"/>
      <c r="B23" s="3" t="s">
        <v>120</v>
      </c>
      <c r="C23" s="14">
        <f t="shared" si="0"/>
        <v>4166</v>
      </c>
      <c r="D23" s="14">
        <f t="shared" si="1"/>
        <v>3020.3</v>
      </c>
      <c r="E23" s="4">
        <f t="shared" si="2"/>
        <v>-1145.6999999999998</v>
      </c>
      <c r="F23" s="4">
        <v>0</v>
      </c>
      <c r="G23" s="4">
        <f aca="true" t="shared" si="3" ref="G23:M23">G12+G15+G16+G17+G20+G21+G22</f>
        <v>0</v>
      </c>
      <c r="H23" s="4">
        <f t="shared" si="3"/>
        <v>3800</v>
      </c>
      <c r="I23" s="4">
        <f t="shared" si="3"/>
        <v>1215.3</v>
      </c>
      <c r="J23" s="4">
        <f t="shared" si="3"/>
        <v>366</v>
      </c>
      <c r="K23" s="4">
        <f t="shared" si="3"/>
        <v>1805</v>
      </c>
      <c r="L23" s="4">
        <f t="shared" si="3"/>
        <v>0</v>
      </c>
      <c r="M23" s="4">
        <f t="shared" si="3"/>
        <v>0</v>
      </c>
      <c r="N23" s="5"/>
    </row>
    <row r="25" s="1" customFormat="1" ht="18.75" customHeight="1">
      <c r="B25" s="1" t="s">
        <v>132</v>
      </c>
    </row>
    <row r="26" spans="2:3" s="1" customFormat="1" ht="40.5" customHeight="1">
      <c r="B26" s="90" t="s">
        <v>133</v>
      </c>
      <c r="C26" s="90"/>
    </row>
    <row r="27" s="1" customFormat="1" ht="13.5" customHeight="1"/>
    <row r="28" spans="2:9" s="1" customFormat="1" ht="13.5" customHeight="1">
      <c r="B28" s="1" t="s">
        <v>104</v>
      </c>
      <c r="D28" s="17" t="s">
        <v>104</v>
      </c>
      <c r="G28" s="17" t="s">
        <v>105</v>
      </c>
      <c r="I28" s="17" t="s">
        <v>106</v>
      </c>
    </row>
    <row r="29" spans="2:7" s="1" customFormat="1" ht="13.5" customHeight="1">
      <c r="B29" s="1" t="s">
        <v>107</v>
      </c>
      <c r="D29" s="17" t="s">
        <v>108</v>
      </c>
      <c r="G29" s="17" t="s">
        <v>122</v>
      </c>
    </row>
  </sheetData>
  <sheetProtection/>
  <mergeCells count="14">
    <mergeCell ref="A6:A8"/>
    <mergeCell ref="B6:B8"/>
    <mergeCell ref="C6:E7"/>
    <mergeCell ref="F6:M6"/>
    <mergeCell ref="H1:L1"/>
    <mergeCell ref="A3:L3"/>
    <mergeCell ref="B4:L4"/>
    <mergeCell ref="H5:L5"/>
    <mergeCell ref="B26:C26"/>
    <mergeCell ref="N6:N8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Зырянова Татьяна Алексеевна</cp:lastModifiedBy>
  <cp:lastPrinted>2016-02-29T02:25:00Z</cp:lastPrinted>
  <dcterms:created xsi:type="dcterms:W3CDTF">1996-10-08T23:32:33Z</dcterms:created>
  <dcterms:modified xsi:type="dcterms:W3CDTF">2016-02-29T02:25:38Z</dcterms:modified>
  <cp:category/>
  <cp:version/>
  <cp:contentType/>
  <cp:contentStatus/>
</cp:coreProperties>
</file>